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lby\OneDrive\Desktop\"/>
    </mc:Choice>
  </mc:AlternateContent>
  <xr:revisionPtr revIDLastSave="0" documentId="8_{2491E727-B472-4689-B857-898248ABBC92}" xr6:coauthVersionLast="47" xr6:coauthVersionMax="47" xr10:uidLastSave="{00000000-0000-0000-0000-000000000000}"/>
  <bookViews>
    <workbookView xWindow="1860" yWindow="1860" windowWidth="16960" windowHeight="10480" activeTab="1" xr2:uid="{00000000-000D-0000-FFFF-FFFF00000000}"/>
  </bookViews>
  <sheets>
    <sheet name="Crowdfunding" sheetId="1" r:id="rId1"/>
    <sheet name="Success of Backers" sheetId="13" r:id="rId2"/>
    <sheet name="Goal VS Outcomes" sheetId="12" r:id="rId3"/>
    <sheet name="Country" sheetId="3" r:id="rId4"/>
    <sheet name="Parent Category" sheetId="6" r:id="rId5"/>
    <sheet name="Sub-category" sheetId="4" r:id="rId6"/>
    <sheet name="Date Created" sheetId="11" r:id="rId7"/>
  </sheets>
  <definedNames>
    <definedName name="_xlnm._FilterDatabase" localSheetId="0" hidden="1">Crowdfunding!$F$1:$F$1001</definedName>
  </definedNames>
  <calcPr calcId="191029"/>
  <pivotCaches>
    <pivotCache cacheId="16" r:id="rId8"/>
    <pivotCache cacheId="2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3" l="1"/>
  <c r="C7" i="13"/>
  <c r="C6" i="13"/>
  <c r="C5" i="13"/>
  <c r="B8" i="13"/>
  <c r="B7" i="13"/>
  <c r="B6" i="13"/>
  <c r="B3" i="13"/>
  <c r="B4" i="13"/>
  <c r="B5" i="13"/>
  <c r="C3" i="13"/>
  <c r="C4" i="13"/>
  <c r="F2" i="12"/>
  <c r="D13" i="12"/>
  <c r="C13" i="12"/>
  <c r="B13" i="12"/>
  <c r="D12" i="12"/>
  <c r="H12" i="12" s="1"/>
  <c r="C12" i="12"/>
  <c r="G12" i="12" s="1"/>
  <c r="B12" i="12"/>
  <c r="F12" i="12" s="1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T1002" i="1"/>
  <c r="O437" i="1"/>
  <c r="O438" i="1"/>
  <c r="O60" i="1"/>
  <c r="O61" i="1"/>
  <c r="O439" i="1"/>
  <c r="O62" i="1"/>
  <c r="O440" i="1"/>
  <c r="O423" i="1"/>
  <c r="O63" i="1"/>
  <c r="O441" i="1"/>
  <c r="O64" i="1"/>
  <c r="O65" i="1"/>
  <c r="O442" i="1"/>
  <c r="O66" i="1"/>
  <c r="O67" i="1"/>
  <c r="O443" i="1"/>
  <c r="O444" i="1"/>
  <c r="O25" i="1"/>
  <c r="O68" i="1"/>
  <c r="O445" i="1"/>
  <c r="O69" i="1"/>
  <c r="O446" i="1"/>
  <c r="O447" i="1"/>
  <c r="O448" i="1"/>
  <c r="O449" i="1"/>
  <c r="O37" i="1"/>
  <c r="O70" i="1"/>
  <c r="O450" i="1"/>
  <c r="O451" i="1"/>
  <c r="O452" i="1"/>
  <c r="O453" i="1"/>
  <c r="O71" i="1"/>
  <c r="O454" i="1"/>
  <c r="O455" i="1"/>
  <c r="O456" i="1"/>
  <c r="O457" i="1"/>
  <c r="O458" i="1"/>
  <c r="O459" i="1"/>
  <c r="O72" i="1"/>
  <c r="O460" i="1"/>
  <c r="O461" i="1"/>
  <c r="O462" i="1"/>
  <c r="O463" i="1"/>
  <c r="O464" i="1"/>
  <c r="O73" i="1"/>
  <c r="O465" i="1"/>
  <c r="O466" i="1"/>
  <c r="O467" i="1"/>
  <c r="O468" i="1"/>
  <c r="O74" i="1"/>
  <c r="O75" i="1"/>
  <c r="O76" i="1"/>
  <c r="O469" i="1"/>
  <c r="O77" i="1"/>
  <c r="O470" i="1"/>
  <c r="O471" i="1"/>
  <c r="O472" i="1"/>
  <c r="O473" i="1"/>
  <c r="O474" i="1"/>
  <c r="O475" i="1"/>
  <c r="O78" i="1"/>
  <c r="O476" i="1"/>
  <c r="O79" i="1"/>
  <c r="O80" i="1"/>
  <c r="O477" i="1"/>
  <c r="O81" i="1"/>
  <c r="O478" i="1"/>
  <c r="O479" i="1"/>
  <c r="O12" i="1"/>
  <c r="O480" i="1"/>
  <c r="O481" i="1"/>
  <c r="O482" i="1"/>
  <c r="O483" i="1"/>
  <c r="O484" i="1"/>
  <c r="O485" i="1"/>
  <c r="O82" i="1"/>
  <c r="O83" i="1"/>
  <c r="O486" i="1"/>
  <c r="O84" i="1"/>
  <c r="O487" i="1"/>
  <c r="O488" i="1"/>
  <c r="O489" i="1"/>
  <c r="O85" i="1"/>
  <c r="O490" i="1"/>
  <c r="O491" i="1"/>
  <c r="O492" i="1"/>
  <c r="O86" i="1"/>
  <c r="O493" i="1"/>
  <c r="O494" i="1"/>
  <c r="O87" i="1"/>
  <c r="O88" i="1"/>
  <c r="O495" i="1"/>
  <c r="O38" i="1"/>
  <c r="O496" i="1"/>
  <c r="O497" i="1"/>
  <c r="O498" i="1"/>
  <c r="O499" i="1"/>
  <c r="O89" i="1"/>
  <c r="O500" i="1"/>
  <c r="O90" i="1"/>
  <c r="O501" i="1"/>
  <c r="O502" i="1"/>
  <c r="O91" i="1"/>
  <c r="O503" i="1"/>
  <c r="O504" i="1"/>
  <c r="O505" i="1"/>
  <c r="O506" i="1"/>
  <c r="O507" i="1"/>
  <c r="O92" i="1"/>
  <c r="O93" i="1"/>
  <c r="O508" i="1"/>
  <c r="O509" i="1"/>
  <c r="O510" i="1"/>
  <c r="O511" i="1"/>
  <c r="O94" i="1"/>
  <c r="O95" i="1"/>
  <c r="O512" i="1"/>
  <c r="O513" i="1"/>
  <c r="O514" i="1"/>
  <c r="O515" i="1"/>
  <c r="O516" i="1"/>
  <c r="O96" i="1"/>
  <c r="O97" i="1"/>
  <c r="O517" i="1"/>
  <c r="O518" i="1"/>
  <c r="O98" i="1"/>
  <c r="O99" i="1"/>
  <c r="O33" i="1"/>
  <c r="O47" i="1"/>
  <c r="O519" i="1"/>
  <c r="O520" i="1"/>
  <c r="O521" i="1"/>
  <c r="O522" i="1"/>
  <c r="O100" i="1"/>
  <c r="O101" i="1"/>
  <c r="O34" i="1"/>
  <c r="O523" i="1"/>
  <c r="O102" i="1"/>
  <c r="O103" i="1"/>
  <c r="O524" i="1"/>
  <c r="O525" i="1"/>
  <c r="O526" i="1"/>
  <c r="O527" i="1"/>
  <c r="O528" i="1"/>
  <c r="O529" i="1"/>
  <c r="O21" i="1"/>
  <c r="O530" i="1"/>
  <c r="O531" i="1"/>
  <c r="O532" i="1"/>
  <c r="O104" i="1"/>
  <c r="O105" i="1"/>
  <c r="O533" i="1"/>
  <c r="O106" i="1"/>
  <c r="O107" i="1"/>
  <c r="O108" i="1"/>
  <c r="O30" i="1"/>
  <c r="O109" i="1"/>
  <c r="O534" i="1"/>
  <c r="O535" i="1"/>
  <c r="O536" i="1"/>
  <c r="O110" i="1"/>
  <c r="O537" i="1"/>
  <c r="O538" i="1"/>
  <c r="O539" i="1"/>
  <c r="O540" i="1"/>
  <c r="O541" i="1"/>
  <c r="O542" i="1"/>
  <c r="O111" i="1"/>
  <c r="O543" i="1"/>
  <c r="O112" i="1"/>
  <c r="O113" i="1"/>
  <c r="O114" i="1"/>
  <c r="O544" i="1"/>
  <c r="O545" i="1"/>
  <c r="O115" i="1"/>
  <c r="O116" i="1"/>
  <c r="O546" i="1"/>
  <c r="O117" i="1"/>
  <c r="O547" i="1"/>
  <c r="O548" i="1"/>
  <c r="O118" i="1"/>
  <c r="O549" i="1"/>
  <c r="O119" i="1"/>
  <c r="O550" i="1"/>
  <c r="O120" i="1"/>
  <c r="O121" i="1"/>
  <c r="O551" i="1"/>
  <c r="O122" i="1"/>
  <c r="O57" i="1"/>
  <c r="O123" i="1"/>
  <c r="O124" i="1"/>
  <c r="O125" i="1"/>
  <c r="O126" i="1"/>
  <c r="O552" i="1"/>
  <c r="O553" i="1"/>
  <c r="O127" i="1"/>
  <c r="O554" i="1"/>
  <c r="O128" i="1"/>
  <c r="O129" i="1"/>
  <c r="O130" i="1"/>
  <c r="O555" i="1"/>
  <c r="O16" i="1"/>
  <c r="O556" i="1"/>
  <c r="O131" i="1"/>
  <c r="O557" i="1"/>
  <c r="O23" i="1"/>
  <c r="O558" i="1"/>
  <c r="O559" i="1"/>
  <c r="O424" i="1"/>
  <c r="O132" i="1"/>
  <c r="O133" i="1"/>
  <c r="O560" i="1"/>
  <c r="O561" i="1"/>
  <c r="O562" i="1"/>
  <c r="O134" i="1"/>
  <c r="O563" i="1"/>
  <c r="O135" i="1"/>
  <c r="O564" i="1"/>
  <c r="O565" i="1"/>
  <c r="O136" i="1"/>
  <c r="O137" i="1"/>
  <c r="O566" i="1"/>
  <c r="O138" i="1"/>
  <c r="O567" i="1"/>
  <c r="O568" i="1"/>
  <c r="O569" i="1"/>
  <c r="O570" i="1"/>
  <c r="O571" i="1"/>
  <c r="O572" i="1"/>
  <c r="O573" i="1"/>
  <c r="O9" i="1"/>
  <c r="O574" i="1"/>
  <c r="O575" i="1"/>
  <c r="O576" i="1"/>
  <c r="O139" i="1"/>
  <c r="O140" i="1"/>
  <c r="O577" i="1"/>
  <c r="O578" i="1"/>
  <c r="O141" i="1"/>
  <c r="O579" i="1"/>
  <c r="O580" i="1"/>
  <c r="O581" i="1"/>
  <c r="O582" i="1"/>
  <c r="O583" i="1"/>
  <c r="O584" i="1"/>
  <c r="O585" i="1"/>
  <c r="O586" i="1"/>
  <c r="O587" i="1"/>
  <c r="O588" i="1"/>
  <c r="O142" i="1"/>
  <c r="O143" i="1"/>
  <c r="O589" i="1"/>
  <c r="O144" i="1"/>
  <c r="O590" i="1"/>
  <c r="O591" i="1"/>
  <c r="O145" i="1"/>
  <c r="O592" i="1"/>
  <c r="O593" i="1"/>
  <c r="O594" i="1"/>
  <c r="O595" i="1"/>
  <c r="O146" i="1"/>
  <c r="O596" i="1"/>
  <c r="O597" i="1"/>
  <c r="O598" i="1"/>
  <c r="O599" i="1"/>
  <c r="O147" i="1"/>
  <c r="O600" i="1"/>
  <c r="O601" i="1"/>
  <c r="O602" i="1"/>
  <c r="O52" i="1"/>
  <c r="O425" i="1"/>
  <c r="O603" i="1"/>
  <c r="O604" i="1"/>
  <c r="O148" i="1"/>
  <c r="O605" i="1"/>
  <c r="O149" i="1"/>
  <c r="O606" i="1"/>
  <c r="O607" i="1"/>
  <c r="O608" i="1"/>
  <c r="O609" i="1"/>
  <c r="O150" i="1"/>
  <c r="O610" i="1"/>
  <c r="O151" i="1"/>
  <c r="O152" i="1"/>
  <c r="O611" i="1"/>
  <c r="O40" i="1"/>
  <c r="O612" i="1"/>
  <c r="O153" i="1"/>
  <c r="O613" i="1"/>
  <c r="O154" i="1"/>
  <c r="O614" i="1"/>
  <c r="O155" i="1"/>
  <c r="O8" i="1"/>
  <c r="O615" i="1"/>
  <c r="O156" i="1"/>
  <c r="O157" i="1"/>
  <c r="O158" i="1"/>
  <c r="O616" i="1"/>
  <c r="O159" i="1"/>
  <c r="O160" i="1"/>
  <c r="O617" i="1"/>
  <c r="O161" i="1"/>
  <c r="O162" i="1"/>
  <c r="O618" i="1"/>
  <c r="O619" i="1"/>
  <c r="O163" i="1"/>
  <c r="O620" i="1"/>
  <c r="O164" i="1"/>
  <c r="O4" i="1"/>
  <c r="O165" i="1"/>
  <c r="O621" i="1"/>
  <c r="O622" i="1"/>
  <c r="O623" i="1"/>
  <c r="O624" i="1"/>
  <c r="O166" i="1"/>
  <c r="O167" i="1"/>
  <c r="O168" i="1"/>
  <c r="O169" i="1"/>
  <c r="O18" i="1"/>
  <c r="O170" i="1"/>
  <c r="O171" i="1"/>
  <c r="O625" i="1"/>
  <c r="O172" i="1"/>
  <c r="O626" i="1"/>
  <c r="O173" i="1"/>
  <c r="O174" i="1"/>
  <c r="O175" i="1"/>
  <c r="O627" i="1"/>
  <c r="O426" i="1"/>
  <c r="O628" i="1"/>
  <c r="O629" i="1"/>
  <c r="O630" i="1"/>
  <c r="O631" i="1"/>
  <c r="O632" i="1"/>
  <c r="O633" i="1"/>
  <c r="O176" i="1"/>
  <c r="O634" i="1"/>
  <c r="O635" i="1"/>
  <c r="O44" i="1"/>
  <c r="O177" i="1"/>
  <c r="O178" i="1"/>
  <c r="O179" i="1"/>
  <c r="O180" i="1"/>
  <c r="O181" i="1"/>
  <c r="O182" i="1"/>
  <c r="O183" i="1"/>
  <c r="O636" i="1"/>
  <c r="O184" i="1"/>
  <c r="O185" i="1"/>
  <c r="O186" i="1"/>
  <c r="O637" i="1"/>
  <c r="O187" i="1"/>
  <c r="O638" i="1"/>
  <c r="O639" i="1"/>
  <c r="O427" i="1"/>
  <c r="O188" i="1"/>
  <c r="O640" i="1"/>
  <c r="O189" i="1"/>
  <c r="O641" i="1"/>
  <c r="O642" i="1"/>
  <c r="O643" i="1"/>
  <c r="O644" i="1"/>
  <c r="O645" i="1"/>
  <c r="O646" i="1"/>
  <c r="O647" i="1"/>
  <c r="O648" i="1"/>
  <c r="O190" i="1"/>
  <c r="O649" i="1"/>
  <c r="O650" i="1"/>
  <c r="O651" i="1"/>
  <c r="O191" i="1"/>
  <c r="O652" i="1"/>
  <c r="O653" i="1"/>
  <c r="O192" i="1"/>
  <c r="O193" i="1"/>
  <c r="O654" i="1"/>
  <c r="O194" i="1"/>
  <c r="O195" i="1"/>
  <c r="O196" i="1"/>
  <c r="O655" i="1"/>
  <c r="O656" i="1"/>
  <c r="O197" i="1"/>
  <c r="O657" i="1"/>
  <c r="O658" i="1"/>
  <c r="O659" i="1"/>
  <c r="O198" i="1"/>
  <c r="O199" i="1"/>
  <c r="O41" i="1"/>
  <c r="O660" i="1"/>
  <c r="O661" i="1"/>
  <c r="O200" i="1"/>
  <c r="O201" i="1"/>
  <c r="O662" i="1"/>
  <c r="O663" i="1"/>
  <c r="O664" i="1"/>
  <c r="O665" i="1"/>
  <c r="O666" i="1"/>
  <c r="O667" i="1"/>
  <c r="O202" i="1"/>
  <c r="O203" i="1"/>
  <c r="O668" i="1"/>
  <c r="O204" i="1"/>
  <c r="O205" i="1"/>
  <c r="O669" i="1"/>
  <c r="O206" i="1"/>
  <c r="O670" i="1"/>
  <c r="O671" i="1"/>
  <c r="O672" i="1"/>
  <c r="O207" i="1"/>
  <c r="O428" i="1"/>
  <c r="O673" i="1"/>
  <c r="O674" i="1"/>
  <c r="O429" i="1"/>
  <c r="O208" i="1"/>
  <c r="O209" i="1"/>
  <c r="O210" i="1"/>
  <c r="O211" i="1"/>
  <c r="O212" i="1"/>
  <c r="O675" i="1"/>
  <c r="O676" i="1"/>
  <c r="O213" i="1"/>
  <c r="O677" i="1"/>
  <c r="O214" i="1"/>
  <c r="O215" i="1"/>
  <c r="O678" i="1"/>
  <c r="O679" i="1"/>
  <c r="O680" i="1"/>
  <c r="O216" i="1"/>
  <c r="O55" i="1"/>
  <c r="O217" i="1"/>
  <c r="O681" i="1"/>
  <c r="O218" i="1"/>
  <c r="O219" i="1"/>
  <c r="O5" i="1"/>
  <c r="O682" i="1"/>
  <c r="O683" i="1"/>
  <c r="O684" i="1"/>
  <c r="O685" i="1"/>
  <c r="O686" i="1"/>
  <c r="O687" i="1"/>
  <c r="O220" i="1"/>
  <c r="O688" i="1"/>
  <c r="O26" i="1"/>
  <c r="O689" i="1"/>
  <c r="O690" i="1"/>
  <c r="O221" i="1"/>
  <c r="O49" i="1"/>
  <c r="O222" i="1"/>
  <c r="O691" i="1"/>
  <c r="O223" i="1"/>
  <c r="O692" i="1"/>
  <c r="O224" i="1"/>
  <c r="O225" i="1"/>
  <c r="O226" i="1"/>
  <c r="O693" i="1"/>
  <c r="O694" i="1"/>
  <c r="O227" i="1"/>
  <c r="O695" i="1"/>
  <c r="O228" i="1"/>
  <c r="O696" i="1"/>
  <c r="O697" i="1"/>
  <c r="O229" i="1"/>
  <c r="O698" i="1"/>
  <c r="O699" i="1"/>
  <c r="O700" i="1"/>
  <c r="O701" i="1"/>
  <c r="O702" i="1"/>
  <c r="O230" i="1"/>
  <c r="O703" i="1"/>
  <c r="O704" i="1"/>
  <c r="O705" i="1"/>
  <c r="O231" i="1"/>
  <c r="O706" i="1"/>
  <c r="O707" i="1"/>
  <c r="O708" i="1"/>
  <c r="O232" i="1"/>
  <c r="O233" i="1"/>
  <c r="O709" i="1"/>
  <c r="O710" i="1"/>
  <c r="O711" i="1"/>
  <c r="O234" i="1"/>
  <c r="O235" i="1"/>
  <c r="O236" i="1"/>
  <c r="O712" i="1"/>
  <c r="O237" i="1"/>
  <c r="O238" i="1"/>
  <c r="O713" i="1"/>
  <c r="O714" i="1"/>
  <c r="O715" i="1"/>
  <c r="O716" i="1"/>
  <c r="O717" i="1"/>
  <c r="O56" i="1"/>
  <c r="O718" i="1"/>
  <c r="O719" i="1"/>
  <c r="O720" i="1"/>
  <c r="O239" i="1"/>
  <c r="O240" i="1"/>
  <c r="O241" i="1"/>
  <c r="O242" i="1"/>
  <c r="O243" i="1"/>
  <c r="O244" i="1"/>
  <c r="O721" i="1"/>
  <c r="O722" i="1"/>
  <c r="O245" i="1"/>
  <c r="O246" i="1"/>
  <c r="O723" i="1"/>
  <c r="O247" i="1"/>
  <c r="O724" i="1"/>
  <c r="O248" i="1"/>
  <c r="O725" i="1"/>
  <c r="O249" i="1"/>
  <c r="O726" i="1"/>
  <c r="O17" i="1"/>
  <c r="O45" i="1"/>
  <c r="O250" i="1"/>
  <c r="O251" i="1"/>
  <c r="O727" i="1"/>
  <c r="O252" i="1"/>
  <c r="O728" i="1"/>
  <c r="O729" i="1"/>
  <c r="O730" i="1"/>
  <c r="O253" i="1"/>
  <c r="O731" i="1"/>
  <c r="O254" i="1"/>
  <c r="O255" i="1"/>
  <c r="O732" i="1"/>
  <c r="O256" i="1"/>
  <c r="O257" i="1"/>
  <c r="O258" i="1"/>
  <c r="O259" i="1"/>
  <c r="O430" i="1"/>
  <c r="O733" i="1"/>
  <c r="O734" i="1"/>
  <c r="O260" i="1"/>
  <c r="O735" i="1"/>
  <c r="O736" i="1"/>
  <c r="O737" i="1"/>
  <c r="O261" i="1"/>
  <c r="O262" i="1"/>
  <c r="O738" i="1"/>
  <c r="O263" i="1"/>
  <c r="O264" i="1"/>
  <c r="O265" i="1"/>
  <c r="O739" i="1"/>
  <c r="O266" i="1"/>
  <c r="O740" i="1"/>
  <c r="O741" i="1"/>
  <c r="O742" i="1"/>
  <c r="O743" i="1"/>
  <c r="O2" i="1"/>
  <c r="O267" i="1"/>
  <c r="O268" i="1"/>
  <c r="O269" i="1"/>
  <c r="O744" i="1"/>
  <c r="O745" i="1"/>
  <c r="O746" i="1"/>
  <c r="O747" i="1"/>
  <c r="O748" i="1"/>
  <c r="O749" i="1"/>
  <c r="O750" i="1"/>
  <c r="O751" i="1"/>
  <c r="O270" i="1"/>
  <c r="O752" i="1"/>
  <c r="O271" i="1"/>
  <c r="O753" i="1"/>
  <c r="O272" i="1"/>
  <c r="O754" i="1"/>
  <c r="O755" i="1"/>
  <c r="O756" i="1"/>
  <c r="O757" i="1"/>
  <c r="O273" i="1"/>
  <c r="O24" i="1"/>
  <c r="O758" i="1"/>
  <c r="O759" i="1"/>
  <c r="O274" i="1"/>
  <c r="O275" i="1"/>
  <c r="O14" i="1"/>
  <c r="O276" i="1"/>
  <c r="O760" i="1"/>
  <c r="O761" i="1"/>
  <c r="O277" i="1"/>
  <c r="O278" i="1"/>
  <c r="O762" i="1"/>
  <c r="O763" i="1"/>
  <c r="O764" i="1"/>
  <c r="O765" i="1"/>
  <c r="O279" i="1"/>
  <c r="O280" i="1"/>
  <c r="O281" i="1"/>
  <c r="O282" i="1"/>
  <c r="O766" i="1"/>
  <c r="O283" i="1"/>
  <c r="O767" i="1"/>
  <c r="O284" i="1"/>
  <c r="O768" i="1"/>
  <c r="O285" i="1"/>
  <c r="O769" i="1"/>
  <c r="O770" i="1"/>
  <c r="O286" i="1"/>
  <c r="O287" i="1"/>
  <c r="O771" i="1"/>
  <c r="O772" i="1"/>
  <c r="O773" i="1"/>
  <c r="O774" i="1"/>
  <c r="O775" i="1"/>
  <c r="O776" i="1"/>
  <c r="O777" i="1"/>
  <c r="O778" i="1"/>
  <c r="O779" i="1"/>
  <c r="O780" i="1"/>
  <c r="O15" i="1"/>
  <c r="O781" i="1"/>
  <c r="O782" i="1"/>
  <c r="O783" i="1"/>
  <c r="O784" i="1"/>
  <c r="O785" i="1"/>
  <c r="O786" i="1"/>
  <c r="O288" i="1"/>
  <c r="O289" i="1"/>
  <c r="O787" i="1"/>
  <c r="O788" i="1"/>
  <c r="O290" i="1"/>
  <c r="O789" i="1"/>
  <c r="O790" i="1"/>
  <c r="O291" i="1"/>
  <c r="O791" i="1"/>
  <c r="O792" i="1"/>
  <c r="O793" i="1"/>
  <c r="O292" i="1"/>
  <c r="O28" i="1"/>
  <c r="O794" i="1"/>
  <c r="O431" i="1"/>
  <c r="O293" i="1"/>
  <c r="O42" i="1"/>
  <c r="O795" i="1"/>
  <c r="O294" i="1"/>
  <c r="O295" i="1"/>
  <c r="O296" i="1"/>
  <c r="O432" i="1"/>
  <c r="O297" i="1"/>
  <c r="O796" i="1"/>
  <c r="O797" i="1"/>
  <c r="O798" i="1"/>
  <c r="O298" i="1"/>
  <c r="O299" i="1"/>
  <c r="O300" i="1"/>
  <c r="O301" i="1"/>
  <c r="O35" i="1"/>
  <c r="O302" i="1"/>
  <c r="O303" i="1"/>
  <c r="O304" i="1"/>
  <c r="O799" i="1"/>
  <c r="O800" i="1"/>
  <c r="O801" i="1"/>
  <c r="O802" i="1"/>
  <c r="O305" i="1"/>
  <c r="O306" i="1"/>
  <c r="O31" i="1"/>
  <c r="O307" i="1"/>
  <c r="O308" i="1"/>
  <c r="O309" i="1"/>
  <c r="O310" i="1"/>
  <c r="O311" i="1"/>
  <c r="O312" i="1"/>
  <c r="O803" i="1"/>
  <c r="O3" i="1"/>
  <c r="O804" i="1"/>
  <c r="O313" i="1"/>
  <c r="O805" i="1"/>
  <c r="O806" i="1"/>
  <c r="O807" i="1"/>
  <c r="O314" i="1"/>
  <c r="O315" i="1"/>
  <c r="O50" i="1"/>
  <c r="O808" i="1"/>
  <c r="O809" i="1"/>
  <c r="O316" i="1"/>
  <c r="O36" i="1"/>
  <c r="O810" i="1"/>
  <c r="O317" i="1"/>
  <c r="O318" i="1"/>
  <c r="O811" i="1"/>
  <c r="O812" i="1"/>
  <c r="O813" i="1"/>
  <c r="O319" i="1"/>
  <c r="O814" i="1"/>
  <c r="O815" i="1"/>
  <c r="O816" i="1"/>
  <c r="O817" i="1"/>
  <c r="O818" i="1"/>
  <c r="O819" i="1"/>
  <c r="O320" i="1"/>
  <c r="O321" i="1"/>
  <c r="O322" i="1"/>
  <c r="O820" i="1"/>
  <c r="O323" i="1"/>
  <c r="O821" i="1"/>
  <c r="O822" i="1"/>
  <c r="O324" i="1"/>
  <c r="O325" i="1"/>
  <c r="O823" i="1"/>
  <c r="O326" i="1"/>
  <c r="O824" i="1"/>
  <c r="O825" i="1"/>
  <c r="O327" i="1"/>
  <c r="O826" i="1"/>
  <c r="O827" i="1"/>
  <c r="O828" i="1"/>
  <c r="O829" i="1"/>
  <c r="O830" i="1"/>
  <c r="O328" i="1"/>
  <c r="O831" i="1"/>
  <c r="O832" i="1"/>
  <c r="O833" i="1"/>
  <c r="O329" i="1"/>
  <c r="O834" i="1"/>
  <c r="O835" i="1"/>
  <c r="O836" i="1"/>
  <c r="O837" i="1"/>
  <c r="O19" i="1"/>
  <c r="O43" i="1"/>
  <c r="O838" i="1"/>
  <c r="O839" i="1"/>
  <c r="O840" i="1"/>
  <c r="O330" i="1"/>
  <c r="O32" i="1"/>
  <c r="O841" i="1"/>
  <c r="O331" i="1"/>
  <c r="O842" i="1"/>
  <c r="O843" i="1"/>
  <c r="O13" i="1"/>
  <c r="O332" i="1"/>
  <c r="O844" i="1"/>
  <c r="O845" i="1"/>
  <c r="O846" i="1"/>
  <c r="O11" i="1"/>
  <c r="O847" i="1"/>
  <c r="O333" i="1"/>
  <c r="O334" i="1"/>
  <c r="O335" i="1"/>
  <c r="O848" i="1"/>
  <c r="O849" i="1"/>
  <c r="O336" i="1"/>
  <c r="O850" i="1"/>
  <c r="O337" i="1"/>
  <c r="O851" i="1"/>
  <c r="O852" i="1"/>
  <c r="O58" i="1"/>
  <c r="O853" i="1"/>
  <c r="O338" i="1"/>
  <c r="O854" i="1"/>
  <c r="O7" i="1"/>
  <c r="O855" i="1"/>
  <c r="O856" i="1"/>
  <c r="O857" i="1"/>
  <c r="O858" i="1"/>
  <c r="O859" i="1"/>
  <c r="O860" i="1"/>
  <c r="O339" i="1"/>
  <c r="O340" i="1"/>
  <c r="O861" i="1"/>
  <c r="O862" i="1"/>
  <c r="O863" i="1"/>
  <c r="O864" i="1"/>
  <c r="O865" i="1"/>
  <c r="O341" i="1"/>
  <c r="O342" i="1"/>
  <c r="O866" i="1"/>
  <c r="O343" i="1"/>
  <c r="O867" i="1"/>
  <c r="O6" i="1"/>
  <c r="O868" i="1"/>
  <c r="O869" i="1"/>
  <c r="O870" i="1"/>
  <c r="O344" i="1"/>
  <c r="O345" i="1"/>
  <c r="O346" i="1"/>
  <c r="O871" i="1"/>
  <c r="O347" i="1"/>
  <c r="O872" i="1"/>
  <c r="O20" i="1"/>
  <c r="O873" i="1"/>
  <c r="O874" i="1"/>
  <c r="O875" i="1"/>
  <c r="O876" i="1"/>
  <c r="O877" i="1"/>
  <c r="O348" i="1"/>
  <c r="O433" i="1"/>
  <c r="O349" i="1"/>
  <c r="O54" i="1"/>
  <c r="O350" i="1"/>
  <c r="O351" i="1"/>
  <c r="O878" i="1"/>
  <c r="O879" i="1"/>
  <c r="O352" i="1"/>
  <c r="O353" i="1"/>
  <c r="O880" i="1"/>
  <c r="O881" i="1"/>
  <c r="O354" i="1"/>
  <c r="O355" i="1"/>
  <c r="O882" i="1"/>
  <c r="O883" i="1"/>
  <c r="O884" i="1"/>
  <c r="O885" i="1"/>
  <c r="O356" i="1"/>
  <c r="O886" i="1"/>
  <c r="O887" i="1"/>
  <c r="O357" i="1"/>
  <c r="O358" i="1"/>
  <c r="O888" i="1"/>
  <c r="O359" i="1"/>
  <c r="O889" i="1"/>
  <c r="O890" i="1"/>
  <c r="O360" i="1"/>
  <c r="O891" i="1"/>
  <c r="O892" i="1"/>
  <c r="O893" i="1"/>
  <c r="O894" i="1"/>
  <c r="O361" i="1"/>
  <c r="O895" i="1"/>
  <c r="O896" i="1"/>
  <c r="O897" i="1"/>
  <c r="O898" i="1"/>
  <c r="O899" i="1"/>
  <c r="O900" i="1"/>
  <c r="O901" i="1"/>
  <c r="O902" i="1"/>
  <c r="O362" i="1"/>
  <c r="O363" i="1"/>
  <c r="O364" i="1"/>
  <c r="O903" i="1"/>
  <c r="O904" i="1"/>
  <c r="O905" i="1"/>
  <c r="O906" i="1"/>
  <c r="O365" i="1"/>
  <c r="O366" i="1"/>
  <c r="O907" i="1"/>
  <c r="O908" i="1"/>
  <c r="O909" i="1"/>
  <c r="O910" i="1"/>
  <c r="O911" i="1"/>
  <c r="O912" i="1"/>
  <c r="O367" i="1"/>
  <c r="O22" i="1"/>
  <c r="O913" i="1"/>
  <c r="O914" i="1"/>
  <c r="O915" i="1"/>
  <c r="O916" i="1"/>
  <c r="O917" i="1"/>
  <c r="O368" i="1"/>
  <c r="O918" i="1"/>
  <c r="O369" i="1"/>
  <c r="O919" i="1"/>
  <c r="O920" i="1"/>
  <c r="O921" i="1"/>
  <c r="O922" i="1"/>
  <c r="O923" i="1"/>
  <c r="O370" i="1"/>
  <c r="O371" i="1"/>
  <c r="O924" i="1"/>
  <c r="O925" i="1"/>
  <c r="O926" i="1"/>
  <c r="O927" i="1"/>
  <c r="O928" i="1"/>
  <c r="O929" i="1"/>
  <c r="O53" i="1"/>
  <c r="O930" i="1"/>
  <c r="O931" i="1"/>
  <c r="O372" i="1"/>
  <c r="O373" i="1"/>
  <c r="O932" i="1"/>
  <c r="O933" i="1"/>
  <c r="O934" i="1"/>
  <c r="O935" i="1"/>
  <c r="O374" i="1"/>
  <c r="O375" i="1"/>
  <c r="O376" i="1"/>
  <c r="O377" i="1"/>
  <c r="O936" i="1"/>
  <c r="O937" i="1"/>
  <c r="O378" i="1"/>
  <c r="O938" i="1"/>
  <c r="O939" i="1"/>
  <c r="O379" i="1"/>
  <c r="O940" i="1"/>
  <c r="O380" i="1"/>
  <c r="O381" i="1"/>
  <c r="O941" i="1"/>
  <c r="O942" i="1"/>
  <c r="O943" i="1"/>
  <c r="O944" i="1"/>
  <c r="O945" i="1"/>
  <c r="O946" i="1"/>
  <c r="O947" i="1"/>
  <c r="O382" i="1"/>
  <c r="O948" i="1"/>
  <c r="O383" i="1"/>
  <c r="O384" i="1"/>
  <c r="O949" i="1"/>
  <c r="O385" i="1"/>
  <c r="O950" i="1"/>
  <c r="O951" i="1"/>
  <c r="O434" i="1"/>
  <c r="O386" i="1"/>
  <c r="O952" i="1"/>
  <c r="O953" i="1"/>
  <c r="O387" i="1"/>
  <c r="O954" i="1"/>
  <c r="O955" i="1"/>
  <c r="O48" i="1"/>
  <c r="O956" i="1"/>
  <c r="O957" i="1"/>
  <c r="O388" i="1"/>
  <c r="O389" i="1"/>
  <c r="O958" i="1"/>
  <c r="O390" i="1"/>
  <c r="O435" i="1"/>
  <c r="O959" i="1"/>
  <c r="O391" i="1"/>
  <c r="O960" i="1"/>
  <c r="O392" i="1"/>
  <c r="O961" i="1"/>
  <c r="O962" i="1"/>
  <c r="O963" i="1"/>
  <c r="O964" i="1"/>
  <c r="O393" i="1"/>
  <c r="O394" i="1"/>
  <c r="O965" i="1"/>
  <c r="O966" i="1"/>
  <c r="O967" i="1"/>
  <c r="O395" i="1"/>
  <c r="O968" i="1"/>
  <c r="O969" i="1"/>
  <c r="O970" i="1"/>
  <c r="O971" i="1"/>
  <c r="O396" i="1"/>
  <c r="O51" i="1"/>
  <c r="O972" i="1"/>
  <c r="O397" i="1"/>
  <c r="O436" i="1"/>
  <c r="O398" i="1"/>
  <c r="O399" i="1"/>
  <c r="O973" i="1"/>
  <c r="O400" i="1"/>
  <c r="O401" i="1"/>
  <c r="O402" i="1"/>
  <c r="O403" i="1"/>
  <c r="O27" i="1"/>
  <c r="O974" i="1"/>
  <c r="O404" i="1"/>
  <c r="O975" i="1"/>
  <c r="O46" i="1"/>
  <c r="O405" i="1"/>
  <c r="O976" i="1"/>
  <c r="O977" i="1"/>
  <c r="O406" i="1"/>
  <c r="O978" i="1"/>
  <c r="O979" i="1"/>
  <c r="O407" i="1"/>
  <c r="O408" i="1"/>
  <c r="O980" i="1"/>
  <c r="O981" i="1"/>
  <c r="O409" i="1"/>
  <c r="O982" i="1"/>
  <c r="O983" i="1"/>
  <c r="O984" i="1"/>
  <c r="O985" i="1"/>
  <c r="O986" i="1"/>
  <c r="O987" i="1"/>
  <c r="O410" i="1"/>
  <c r="O411" i="1"/>
  <c r="O988" i="1"/>
  <c r="O412" i="1"/>
  <c r="O989" i="1"/>
  <c r="O990" i="1"/>
  <c r="O991" i="1"/>
  <c r="O413" i="1"/>
  <c r="O992" i="1"/>
  <c r="O993" i="1"/>
  <c r="O414" i="1"/>
  <c r="O994" i="1"/>
  <c r="O415" i="1"/>
  <c r="O995" i="1"/>
  <c r="O996" i="1"/>
  <c r="O416" i="1"/>
  <c r="O417" i="1"/>
  <c r="O997" i="1"/>
  <c r="O418" i="1"/>
  <c r="O998" i="1"/>
  <c r="O419" i="1"/>
  <c r="O999" i="1"/>
  <c r="O1000" i="1"/>
  <c r="O29" i="1"/>
  <c r="O420" i="1"/>
  <c r="O1001" i="1"/>
  <c r="O421" i="1"/>
  <c r="O10" i="1"/>
  <c r="O422" i="1"/>
  <c r="O39" i="1"/>
  <c r="O59" i="1"/>
  <c r="M437" i="1"/>
  <c r="M438" i="1"/>
  <c r="M60" i="1"/>
  <c r="M61" i="1"/>
  <c r="M439" i="1"/>
  <c r="M62" i="1"/>
  <c r="M440" i="1"/>
  <c r="M423" i="1"/>
  <c r="M63" i="1"/>
  <c r="M441" i="1"/>
  <c r="M64" i="1"/>
  <c r="M65" i="1"/>
  <c r="M442" i="1"/>
  <c r="M66" i="1"/>
  <c r="M67" i="1"/>
  <c r="M443" i="1"/>
  <c r="M444" i="1"/>
  <c r="M25" i="1"/>
  <c r="M68" i="1"/>
  <c r="M445" i="1"/>
  <c r="M69" i="1"/>
  <c r="M446" i="1"/>
  <c r="M447" i="1"/>
  <c r="M448" i="1"/>
  <c r="M449" i="1"/>
  <c r="M37" i="1"/>
  <c r="M70" i="1"/>
  <c r="M450" i="1"/>
  <c r="M451" i="1"/>
  <c r="M452" i="1"/>
  <c r="M453" i="1"/>
  <c r="M71" i="1"/>
  <c r="M454" i="1"/>
  <c r="M455" i="1"/>
  <c r="M456" i="1"/>
  <c r="M457" i="1"/>
  <c r="M458" i="1"/>
  <c r="M459" i="1"/>
  <c r="M72" i="1"/>
  <c r="M460" i="1"/>
  <c r="M461" i="1"/>
  <c r="M462" i="1"/>
  <c r="M463" i="1"/>
  <c r="M464" i="1"/>
  <c r="M73" i="1"/>
  <c r="M465" i="1"/>
  <c r="M466" i="1"/>
  <c r="M467" i="1"/>
  <c r="M468" i="1"/>
  <c r="M74" i="1"/>
  <c r="M75" i="1"/>
  <c r="M76" i="1"/>
  <c r="M469" i="1"/>
  <c r="M77" i="1"/>
  <c r="M470" i="1"/>
  <c r="M471" i="1"/>
  <c r="M472" i="1"/>
  <c r="M473" i="1"/>
  <c r="M474" i="1"/>
  <c r="M475" i="1"/>
  <c r="M78" i="1"/>
  <c r="M476" i="1"/>
  <c r="M79" i="1"/>
  <c r="M80" i="1"/>
  <c r="M477" i="1"/>
  <c r="M81" i="1"/>
  <c r="M478" i="1"/>
  <c r="M479" i="1"/>
  <c r="M12" i="1"/>
  <c r="M480" i="1"/>
  <c r="M481" i="1"/>
  <c r="M482" i="1"/>
  <c r="M483" i="1"/>
  <c r="M484" i="1"/>
  <c r="M485" i="1"/>
  <c r="M82" i="1"/>
  <c r="M83" i="1"/>
  <c r="M486" i="1"/>
  <c r="M84" i="1"/>
  <c r="M487" i="1"/>
  <c r="M488" i="1"/>
  <c r="M489" i="1"/>
  <c r="M85" i="1"/>
  <c r="M490" i="1"/>
  <c r="M491" i="1"/>
  <c r="M492" i="1"/>
  <c r="M86" i="1"/>
  <c r="M493" i="1"/>
  <c r="M494" i="1"/>
  <c r="M87" i="1"/>
  <c r="M88" i="1"/>
  <c r="M495" i="1"/>
  <c r="M38" i="1"/>
  <c r="M496" i="1"/>
  <c r="M497" i="1"/>
  <c r="M498" i="1"/>
  <c r="M499" i="1"/>
  <c r="M89" i="1"/>
  <c r="M500" i="1"/>
  <c r="M90" i="1"/>
  <c r="M501" i="1"/>
  <c r="M502" i="1"/>
  <c r="M91" i="1"/>
  <c r="M503" i="1"/>
  <c r="M504" i="1"/>
  <c r="M505" i="1"/>
  <c r="M506" i="1"/>
  <c r="M507" i="1"/>
  <c r="M92" i="1"/>
  <c r="M93" i="1"/>
  <c r="M508" i="1"/>
  <c r="M509" i="1"/>
  <c r="M510" i="1"/>
  <c r="M511" i="1"/>
  <c r="M94" i="1"/>
  <c r="M95" i="1"/>
  <c r="M512" i="1"/>
  <c r="M513" i="1"/>
  <c r="M514" i="1"/>
  <c r="M515" i="1"/>
  <c r="M516" i="1"/>
  <c r="M96" i="1"/>
  <c r="M97" i="1"/>
  <c r="M517" i="1"/>
  <c r="M518" i="1"/>
  <c r="M98" i="1"/>
  <c r="M99" i="1"/>
  <c r="M33" i="1"/>
  <c r="M47" i="1"/>
  <c r="M519" i="1"/>
  <c r="M520" i="1"/>
  <c r="M521" i="1"/>
  <c r="M522" i="1"/>
  <c r="M100" i="1"/>
  <c r="M101" i="1"/>
  <c r="M34" i="1"/>
  <c r="M523" i="1"/>
  <c r="M102" i="1"/>
  <c r="M103" i="1"/>
  <c r="M524" i="1"/>
  <c r="M525" i="1"/>
  <c r="M526" i="1"/>
  <c r="M527" i="1"/>
  <c r="M528" i="1"/>
  <c r="M529" i="1"/>
  <c r="M21" i="1"/>
  <c r="M530" i="1"/>
  <c r="M531" i="1"/>
  <c r="M532" i="1"/>
  <c r="M104" i="1"/>
  <c r="M105" i="1"/>
  <c r="M533" i="1"/>
  <c r="M106" i="1"/>
  <c r="M107" i="1"/>
  <c r="M108" i="1"/>
  <c r="M30" i="1"/>
  <c r="M109" i="1"/>
  <c r="M534" i="1"/>
  <c r="M535" i="1"/>
  <c r="M536" i="1"/>
  <c r="M110" i="1"/>
  <c r="M537" i="1"/>
  <c r="M538" i="1"/>
  <c r="M539" i="1"/>
  <c r="M540" i="1"/>
  <c r="M541" i="1"/>
  <c r="M542" i="1"/>
  <c r="M111" i="1"/>
  <c r="M543" i="1"/>
  <c r="M112" i="1"/>
  <c r="M113" i="1"/>
  <c r="M114" i="1"/>
  <c r="M544" i="1"/>
  <c r="M545" i="1"/>
  <c r="M115" i="1"/>
  <c r="M116" i="1"/>
  <c r="M546" i="1"/>
  <c r="M117" i="1"/>
  <c r="M547" i="1"/>
  <c r="M548" i="1"/>
  <c r="M118" i="1"/>
  <c r="M549" i="1"/>
  <c r="M119" i="1"/>
  <c r="M550" i="1"/>
  <c r="M120" i="1"/>
  <c r="M121" i="1"/>
  <c r="M551" i="1"/>
  <c r="M122" i="1"/>
  <c r="M57" i="1"/>
  <c r="M123" i="1"/>
  <c r="M124" i="1"/>
  <c r="M125" i="1"/>
  <c r="M126" i="1"/>
  <c r="M552" i="1"/>
  <c r="M553" i="1"/>
  <c r="M127" i="1"/>
  <c r="M554" i="1"/>
  <c r="M128" i="1"/>
  <c r="M129" i="1"/>
  <c r="M130" i="1"/>
  <c r="M555" i="1"/>
  <c r="M16" i="1"/>
  <c r="M556" i="1"/>
  <c r="M131" i="1"/>
  <c r="M557" i="1"/>
  <c r="M23" i="1"/>
  <c r="M558" i="1"/>
  <c r="M559" i="1"/>
  <c r="M424" i="1"/>
  <c r="M132" i="1"/>
  <c r="M133" i="1"/>
  <c r="M560" i="1"/>
  <c r="M561" i="1"/>
  <c r="M562" i="1"/>
  <c r="M134" i="1"/>
  <c r="M563" i="1"/>
  <c r="M135" i="1"/>
  <c r="M564" i="1"/>
  <c r="M565" i="1"/>
  <c r="M136" i="1"/>
  <c r="M137" i="1"/>
  <c r="M566" i="1"/>
  <c r="M138" i="1"/>
  <c r="M567" i="1"/>
  <c r="M568" i="1"/>
  <c r="M569" i="1"/>
  <c r="M570" i="1"/>
  <c r="M571" i="1"/>
  <c r="M572" i="1"/>
  <c r="M573" i="1"/>
  <c r="M9" i="1"/>
  <c r="M574" i="1"/>
  <c r="M575" i="1"/>
  <c r="M576" i="1"/>
  <c r="M139" i="1"/>
  <c r="M140" i="1"/>
  <c r="M577" i="1"/>
  <c r="M578" i="1"/>
  <c r="M141" i="1"/>
  <c r="M579" i="1"/>
  <c r="M580" i="1"/>
  <c r="M581" i="1"/>
  <c r="M582" i="1"/>
  <c r="M583" i="1"/>
  <c r="M584" i="1"/>
  <c r="M585" i="1"/>
  <c r="M586" i="1"/>
  <c r="M587" i="1"/>
  <c r="M588" i="1"/>
  <c r="M142" i="1"/>
  <c r="M143" i="1"/>
  <c r="M589" i="1"/>
  <c r="M144" i="1"/>
  <c r="M590" i="1"/>
  <c r="M591" i="1"/>
  <c r="M145" i="1"/>
  <c r="M592" i="1"/>
  <c r="M593" i="1"/>
  <c r="M594" i="1"/>
  <c r="M595" i="1"/>
  <c r="M146" i="1"/>
  <c r="M596" i="1"/>
  <c r="M597" i="1"/>
  <c r="M598" i="1"/>
  <c r="M599" i="1"/>
  <c r="M147" i="1"/>
  <c r="M600" i="1"/>
  <c r="M601" i="1"/>
  <c r="M602" i="1"/>
  <c r="M52" i="1"/>
  <c r="M425" i="1"/>
  <c r="M603" i="1"/>
  <c r="M604" i="1"/>
  <c r="M148" i="1"/>
  <c r="M605" i="1"/>
  <c r="M149" i="1"/>
  <c r="M606" i="1"/>
  <c r="M607" i="1"/>
  <c r="M608" i="1"/>
  <c r="M609" i="1"/>
  <c r="M150" i="1"/>
  <c r="M610" i="1"/>
  <c r="M151" i="1"/>
  <c r="M152" i="1"/>
  <c r="M611" i="1"/>
  <c r="M40" i="1"/>
  <c r="M612" i="1"/>
  <c r="M153" i="1"/>
  <c r="M613" i="1"/>
  <c r="M154" i="1"/>
  <c r="M614" i="1"/>
  <c r="M155" i="1"/>
  <c r="M8" i="1"/>
  <c r="M615" i="1"/>
  <c r="M156" i="1"/>
  <c r="M157" i="1"/>
  <c r="M158" i="1"/>
  <c r="M616" i="1"/>
  <c r="M159" i="1"/>
  <c r="M160" i="1"/>
  <c r="M617" i="1"/>
  <c r="M161" i="1"/>
  <c r="M162" i="1"/>
  <c r="M618" i="1"/>
  <c r="M619" i="1"/>
  <c r="M163" i="1"/>
  <c r="M620" i="1"/>
  <c r="M164" i="1"/>
  <c r="M4" i="1"/>
  <c r="M165" i="1"/>
  <c r="M621" i="1"/>
  <c r="M622" i="1"/>
  <c r="M623" i="1"/>
  <c r="M624" i="1"/>
  <c r="M166" i="1"/>
  <c r="M167" i="1"/>
  <c r="M168" i="1"/>
  <c r="M169" i="1"/>
  <c r="M18" i="1"/>
  <c r="M170" i="1"/>
  <c r="M171" i="1"/>
  <c r="M625" i="1"/>
  <c r="M172" i="1"/>
  <c r="M626" i="1"/>
  <c r="M173" i="1"/>
  <c r="M174" i="1"/>
  <c r="M175" i="1"/>
  <c r="M627" i="1"/>
  <c r="M426" i="1"/>
  <c r="M628" i="1"/>
  <c r="M629" i="1"/>
  <c r="M630" i="1"/>
  <c r="M631" i="1"/>
  <c r="M632" i="1"/>
  <c r="M633" i="1"/>
  <c r="M176" i="1"/>
  <c r="M634" i="1"/>
  <c r="M635" i="1"/>
  <c r="M44" i="1"/>
  <c r="M177" i="1"/>
  <c r="M178" i="1"/>
  <c r="M179" i="1"/>
  <c r="M180" i="1"/>
  <c r="M181" i="1"/>
  <c r="M182" i="1"/>
  <c r="M183" i="1"/>
  <c r="M636" i="1"/>
  <c r="M184" i="1"/>
  <c r="M185" i="1"/>
  <c r="M186" i="1"/>
  <c r="M637" i="1"/>
  <c r="M187" i="1"/>
  <c r="M638" i="1"/>
  <c r="M639" i="1"/>
  <c r="M427" i="1"/>
  <c r="M188" i="1"/>
  <c r="M640" i="1"/>
  <c r="M189" i="1"/>
  <c r="M641" i="1"/>
  <c r="M642" i="1"/>
  <c r="M643" i="1"/>
  <c r="M644" i="1"/>
  <c r="M645" i="1"/>
  <c r="M646" i="1"/>
  <c r="M647" i="1"/>
  <c r="M648" i="1"/>
  <c r="M190" i="1"/>
  <c r="M649" i="1"/>
  <c r="M650" i="1"/>
  <c r="M651" i="1"/>
  <c r="M191" i="1"/>
  <c r="M652" i="1"/>
  <c r="M653" i="1"/>
  <c r="M192" i="1"/>
  <c r="M193" i="1"/>
  <c r="M654" i="1"/>
  <c r="M194" i="1"/>
  <c r="M195" i="1"/>
  <c r="M196" i="1"/>
  <c r="M655" i="1"/>
  <c r="M656" i="1"/>
  <c r="M197" i="1"/>
  <c r="M657" i="1"/>
  <c r="M658" i="1"/>
  <c r="M659" i="1"/>
  <c r="M198" i="1"/>
  <c r="M199" i="1"/>
  <c r="M41" i="1"/>
  <c r="M660" i="1"/>
  <c r="M661" i="1"/>
  <c r="M200" i="1"/>
  <c r="M201" i="1"/>
  <c r="M662" i="1"/>
  <c r="M663" i="1"/>
  <c r="M664" i="1"/>
  <c r="M665" i="1"/>
  <c r="M666" i="1"/>
  <c r="M667" i="1"/>
  <c r="M202" i="1"/>
  <c r="M203" i="1"/>
  <c r="M668" i="1"/>
  <c r="M204" i="1"/>
  <c r="M205" i="1"/>
  <c r="M669" i="1"/>
  <c r="M206" i="1"/>
  <c r="M670" i="1"/>
  <c r="M671" i="1"/>
  <c r="M672" i="1"/>
  <c r="M207" i="1"/>
  <c r="M428" i="1"/>
  <c r="M673" i="1"/>
  <c r="M674" i="1"/>
  <c r="M429" i="1"/>
  <c r="M208" i="1"/>
  <c r="M209" i="1"/>
  <c r="M210" i="1"/>
  <c r="M211" i="1"/>
  <c r="M212" i="1"/>
  <c r="M675" i="1"/>
  <c r="M676" i="1"/>
  <c r="M213" i="1"/>
  <c r="M677" i="1"/>
  <c r="M214" i="1"/>
  <c r="M215" i="1"/>
  <c r="M678" i="1"/>
  <c r="M679" i="1"/>
  <c r="M680" i="1"/>
  <c r="M216" i="1"/>
  <c r="M55" i="1"/>
  <c r="M217" i="1"/>
  <c r="M681" i="1"/>
  <c r="M218" i="1"/>
  <c r="M219" i="1"/>
  <c r="M5" i="1"/>
  <c r="M682" i="1"/>
  <c r="M683" i="1"/>
  <c r="M684" i="1"/>
  <c r="M685" i="1"/>
  <c r="M686" i="1"/>
  <c r="M687" i="1"/>
  <c r="M220" i="1"/>
  <c r="M688" i="1"/>
  <c r="M26" i="1"/>
  <c r="M689" i="1"/>
  <c r="M690" i="1"/>
  <c r="M221" i="1"/>
  <c r="M49" i="1"/>
  <c r="M222" i="1"/>
  <c r="M691" i="1"/>
  <c r="M223" i="1"/>
  <c r="M692" i="1"/>
  <c r="M224" i="1"/>
  <c r="M225" i="1"/>
  <c r="M226" i="1"/>
  <c r="M693" i="1"/>
  <c r="M694" i="1"/>
  <c r="M227" i="1"/>
  <c r="M695" i="1"/>
  <c r="M228" i="1"/>
  <c r="M696" i="1"/>
  <c r="M697" i="1"/>
  <c r="M229" i="1"/>
  <c r="M698" i="1"/>
  <c r="M699" i="1"/>
  <c r="M700" i="1"/>
  <c r="M701" i="1"/>
  <c r="M702" i="1"/>
  <c r="M230" i="1"/>
  <c r="M703" i="1"/>
  <c r="M704" i="1"/>
  <c r="M705" i="1"/>
  <c r="M231" i="1"/>
  <c r="M706" i="1"/>
  <c r="M707" i="1"/>
  <c r="M708" i="1"/>
  <c r="M232" i="1"/>
  <c r="M233" i="1"/>
  <c r="M709" i="1"/>
  <c r="M710" i="1"/>
  <c r="M711" i="1"/>
  <c r="M234" i="1"/>
  <c r="M235" i="1"/>
  <c r="M236" i="1"/>
  <c r="M712" i="1"/>
  <c r="M237" i="1"/>
  <c r="M238" i="1"/>
  <c r="M713" i="1"/>
  <c r="M714" i="1"/>
  <c r="M715" i="1"/>
  <c r="M716" i="1"/>
  <c r="M717" i="1"/>
  <c r="M56" i="1"/>
  <c r="M718" i="1"/>
  <c r="M719" i="1"/>
  <c r="M720" i="1"/>
  <c r="M239" i="1"/>
  <c r="M240" i="1"/>
  <c r="M241" i="1"/>
  <c r="M242" i="1"/>
  <c r="M243" i="1"/>
  <c r="M244" i="1"/>
  <c r="M721" i="1"/>
  <c r="M722" i="1"/>
  <c r="M245" i="1"/>
  <c r="M246" i="1"/>
  <c r="M723" i="1"/>
  <c r="M247" i="1"/>
  <c r="M724" i="1"/>
  <c r="M248" i="1"/>
  <c r="M725" i="1"/>
  <c r="M249" i="1"/>
  <c r="M726" i="1"/>
  <c r="M17" i="1"/>
  <c r="M45" i="1"/>
  <c r="M250" i="1"/>
  <c r="M251" i="1"/>
  <c r="M727" i="1"/>
  <c r="M252" i="1"/>
  <c r="M728" i="1"/>
  <c r="M729" i="1"/>
  <c r="M730" i="1"/>
  <c r="M253" i="1"/>
  <c r="M731" i="1"/>
  <c r="M254" i="1"/>
  <c r="M255" i="1"/>
  <c r="M732" i="1"/>
  <c r="M256" i="1"/>
  <c r="M257" i="1"/>
  <c r="M258" i="1"/>
  <c r="M259" i="1"/>
  <c r="M430" i="1"/>
  <c r="M733" i="1"/>
  <c r="M734" i="1"/>
  <c r="M260" i="1"/>
  <c r="M735" i="1"/>
  <c r="M736" i="1"/>
  <c r="M737" i="1"/>
  <c r="M261" i="1"/>
  <c r="M262" i="1"/>
  <c r="M738" i="1"/>
  <c r="M263" i="1"/>
  <c r="M264" i="1"/>
  <c r="M265" i="1"/>
  <c r="M739" i="1"/>
  <c r="M266" i="1"/>
  <c r="M740" i="1"/>
  <c r="M741" i="1"/>
  <c r="M742" i="1"/>
  <c r="M743" i="1"/>
  <c r="M2" i="1"/>
  <c r="M267" i="1"/>
  <c r="M268" i="1"/>
  <c r="M269" i="1"/>
  <c r="M744" i="1"/>
  <c r="M745" i="1"/>
  <c r="M746" i="1"/>
  <c r="M747" i="1"/>
  <c r="M748" i="1"/>
  <c r="M749" i="1"/>
  <c r="M750" i="1"/>
  <c r="M751" i="1"/>
  <c r="M270" i="1"/>
  <c r="M752" i="1"/>
  <c r="M271" i="1"/>
  <c r="M753" i="1"/>
  <c r="M272" i="1"/>
  <c r="M754" i="1"/>
  <c r="M755" i="1"/>
  <c r="M756" i="1"/>
  <c r="M757" i="1"/>
  <c r="M273" i="1"/>
  <c r="M24" i="1"/>
  <c r="M758" i="1"/>
  <c r="M759" i="1"/>
  <c r="M274" i="1"/>
  <c r="M275" i="1"/>
  <c r="M14" i="1"/>
  <c r="M276" i="1"/>
  <c r="M760" i="1"/>
  <c r="M761" i="1"/>
  <c r="M277" i="1"/>
  <c r="M278" i="1"/>
  <c r="M762" i="1"/>
  <c r="M763" i="1"/>
  <c r="M764" i="1"/>
  <c r="M765" i="1"/>
  <c r="M279" i="1"/>
  <c r="M280" i="1"/>
  <c r="M281" i="1"/>
  <c r="M282" i="1"/>
  <c r="M766" i="1"/>
  <c r="M283" i="1"/>
  <c r="M767" i="1"/>
  <c r="M284" i="1"/>
  <c r="M768" i="1"/>
  <c r="M285" i="1"/>
  <c r="M769" i="1"/>
  <c r="M770" i="1"/>
  <c r="M286" i="1"/>
  <c r="M287" i="1"/>
  <c r="M771" i="1"/>
  <c r="M772" i="1"/>
  <c r="M773" i="1"/>
  <c r="M774" i="1"/>
  <c r="M775" i="1"/>
  <c r="M776" i="1"/>
  <c r="M777" i="1"/>
  <c r="M778" i="1"/>
  <c r="M779" i="1"/>
  <c r="M780" i="1"/>
  <c r="M15" i="1"/>
  <c r="M781" i="1"/>
  <c r="M782" i="1"/>
  <c r="M783" i="1"/>
  <c r="M784" i="1"/>
  <c r="M785" i="1"/>
  <c r="M786" i="1"/>
  <c r="M288" i="1"/>
  <c r="M289" i="1"/>
  <c r="M787" i="1"/>
  <c r="M788" i="1"/>
  <c r="M290" i="1"/>
  <c r="M789" i="1"/>
  <c r="M790" i="1"/>
  <c r="M291" i="1"/>
  <c r="M791" i="1"/>
  <c r="M792" i="1"/>
  <c r="M793" i="1"/>
  <c r="M292" i="1"/>
  <c r="M28" i="1"/>
  <c r="M794" i="1"/>
  <c r="M431" i="1"/>
  <c r="M293" i="1"/>
  <c r="M42" i="1"/>
  <c r="M795" i="1"/>
  <c r="M294" i="1"/>
  <c r="M295" i="1"/>
  <c r="M296" i="1"/>
  <c r="M432" i="1"/>
  <c r="M297" i="1"/>
  <c r="M796" i="1"/>
  <c r="M797" i="1"/>
  <c r="M798" i="1"/>
  <c r="M298" i="1"/>
  <c r="M299" i="1"/>
  <c r="M300" i="1"/>
  <c r="M301" i="1"/>
  <c r="M35" i="1"/>
  <c r="M302" i="1"/>
  <c r="M303" i="1"/>
  <c r="M304" i="1"/>
  <c r="M799" i="1"/>
  <c r="M800" i="1"/>
  <c r="M801" i="1"/>
  <c r="M802" i="1"/>
  <c r="M305" i="1"/>
  <c r="M306" i="1"/>
  <c r="M31" i="1"/>
  <c r="M307" i="1"/>
  <c r="M308" i="1"/>
  <c r="M309" i="1"/>
  <c r="M310" i="1"/>
  <c r="M311" i="1"/>
  <c r="M312" i="1"/>
  <c r="M803" i="1"/>
  <c r="M3" i="1"/>
  <c r="M804" i="1"/>
  <c r="M313" i="1"/>
  <c r="M805" i="1"/>
  <c r="M806" i="1"/>
  <c r="M807" i="1"/>
  <c r="M314" i="1"/>
  <c r="M315" i="1"/>
  <c r="M50" i="1"/>
  <c r="M808" i="1"/>
  <c r="M809" i="1"/>
  <c r="M316" i="1"/>
  <c r="M36" i="1"/>
  <c r="M810" i="1"/>
  <c r="M317" i="1"/>
  <c r="M318" i="1"/>
  <c r="M811" i="1"/>
  <c r="M812" i="1"/>
  <c r="M813" i="1"/>
  <c r="M319" i="1"/>
  <c r="M814" i="1"/>
  <c r="M815" i="1"/>
  <c r="M816" i="1"/>
  <c r="M817" i="1"/>
  <c r="M818" i="1"/>
  <c r="M819" i="1"/>
  <c r="M320" i="1"/>
  <c r="M321" i="1"/>
  <c r="M322" i="1"/>
  <c r="M820" i="1"/>
  <c r="M323" i="1"/>
  <c r="M821" i="1"/>
  <c r="M822" i="1"/>
  <c r="M324" i="1"/>
  <c r="M325" i="1"/>
  <c r="M823" i="1"/>
  <c r="M326" i="1"/>
  <c r="M824" i="1"/>
  <c r="M825" i="1"/>
  <c r="M327" i="1"/>
  <c r="M826" i="1"/>
  <c r="M827" i="1"/>
  <c r="M828" i="1"/>
  <c r="M829" i="1"/>
  <c r="M830" i="1"/>
  <c r="M328" i="1"/>
  <c r="M831" i="1"/>
  <c r="M832" i="1"/>
  <c r="M833" i="1"/>
  <c r="M329" i="1"/>
  <c r="M834" i="1"/>
  <c r="M835" i="1"/>
  <c r="M836" i="1"/>
  <c r="M837" i="1"/>
  <c r="M19" i="1"/>
  <c r="M43" i="1"/>
  <c r="M838" i="1"/>
  <c r="M839" i="1"/>
  <c r="M840" i="1"/>
  <c r="M330" i="1"/>
  <c r="M32" i="1"/>
  <c r="M841" i="1"/>
  <c r="M331" i="1"/>
  <c r="M842" i="1"/>
  <c r="M843" i="1"/>
  <c r="M13" i="1"/>
  <c r="M332" i="1"/>
  <c r="M844" i="1"/>
  <c r="M845" i="1"/>
  <c r="M846" i="1"/>
  <c r="M11" i="1"/>
  <c r="M847" i="1"/>
  <c r="M333" i="1"/>
  <c r="M334" i="1"/>
  <c r="M335" i="1"/>
  <c r="M848" i="1"/>
  <c r="M849" i="1"/>
  <c r="M336" i="1"/>
  <c r="M850" i="1"/>
  <c r="M337" i="1"/>
  <c r="M851" i="1"/>
  <c r="M852" i="1"/>
  <c r="M58" i="1"/>
  <c r="M853" i="1"/>
  <c r="M338" i="1"/>
  <c r="M854" i="1"/>
  <c r="M7" i="1"/>
  <c r="M855" i="1"/>
  <c r="M856" i="1"/>
  <c r="M857" i="1"/>
  <c r="M858" i="1"/>
  <c r="M859" i="1"/>
  <c r="M860" i="1"/>
  <c r="M339" i="1"/>
  <c r="M340" i="1"/>
  <c r="M861" i="1"/>
  <c r="M862" i="1"/>
  <c r="M863" i="1"/>
  <c r="M864" i="1"/>
  <c r="M865" i="1"/>
  <c r="M341" i="1"/>
  <c r="M342" i="1"/>
  <c r="M866" i="1"/>
  <c r="M343" i="1"/>
  <c r="M867" i="1"/>
  <c r="M6" i="1"/>
  <c r="M868" i="1"/>
  <c r="M869" i="1"/>
  <c r="M870" i="1"/>
  <c r="M344" i="1"/>
  <c r="M345" i="1"/>
  <c r="M346" i="1"/>
  <c r="M871" i="1"/>
  <c r="M347" i="1"/>
  <c r="M872" i="1"/>
  <c r="M20" i="1"/>
  <c r="M873" i="1"/>
  <c r="M874" i="1"/>
  <c r="M875" i="1"/>
  <c r="M876" i="1"/>
  <c r="M877" i="1"/>
  <c r="M348" i="1"/>
  <c r="M433" i="1"/>
  <c r="M349" i="1"/>
  <c r="M54" i="1"/>
  <c r="M350" i="1"/>
  <c r="M351" i="1"/>
  <c r="M878" i="1"/>
  <c r="M879" i="1"/>
  <c r="M352" i="1"/>
  <c r="M353" i="1"/>
  <c r="M880" i="1"/>
  <c r="M881" i="1"/>
  <c r="M354" i="1"/>
  <c r="M355" i="1"/>
  <c r="M882" i="1"/>
  <c r="M883" i="1"/>
  <c r="M884" i="1"/>
  <c r="M885" i="1"/>
  <c r="M356" i="1"/>
  <c r="M886" i="1"/>
  <c r="M887" i="1"/>
  <c r="M357" i="1"/>
  <c r="M358" i="1"/>
  <c r="M888" i="1"/>
  <c r="M359" i="1"/>
  <c r="M889" i="1"/>
  <c r="M890" i="1"/>
  <c r="M360" i="1"/>
  <c r="M891" i="1"/>
  <c r="M892" i="1"/>
  <c r="M893" i="1"/>
  <c r="M894" i="1"/>
  <c r="M361" i="1"/>
  <c r="M895" i="1"/>
  <c r="M896" i="1"/>
  <c r="M897" i="1"/>
  <c r="M898" i="1"/>
  <c r="M899" i="1"/>
  <c r="M900" i="1"/>
  <c r="M901" i="1"/>
  <c r="M902" i="1"/>
  <c r="M362" i="1"/>
  <c r="M363" i="1"/>
  <c r="M364" i="1"/>
  <c r="M903" i="1"/>
  <c r="M904" i="1"/>
  <c r="M905" i="1"/>
  <c r="M906" i="1"/>
  <c r="M365" i="1"/>
  <c r="M366" i="1"/>
  <c r="M907" i="1"/>
  <c r="M908" i="1"/>
  <c r="M909" i="1"/>
  <c r="M910" i="1"/>
  <c r="M911" i="1"/>
  <c r="M912" i="1"/>
  <c r="M367" i="1"/>
  <c r="M22" i="1"/>
  <c r="M913" i="1"/>
  <c r="M914" i="1"/>
  <c r="M915" i="1"/>
  <c r="M916" i="1"/>
  <c r="M917" i="1"/>
  <c r="M368" i="1"/>
  <c r="M918" i="1"/>
  <c r="M369" i="1"/>
  <c r="M919" i="1"/>
  <c r="M920" i="1"/>
  <c r="M921" i="1"/>
  <c r="M922" i="1"/>
  <c r="M923" i="1"/>
  <c r="M370" i="1"/>
  <c r="M371" i="1"/>
  <c r="M924" i="1"/>
  <c r="M925" i="1"/>
  <c r="M926" i="1"/>
  <c r="M927" i="1"/>
  <c r="M928" i="1"/>
  <c r="M929" i="1"/>
  <c r="M53" i="1"/>
  <c r="M930" i="1"/>
  <c r="M931" i="1"/>
  <c r="M372" i="1"/>
  <c r="M373" i="1"/>
  <c r="M932" i="1"/>
  <c r="M933" i="1"/>
  <c r="M934" i="1"/>
  <c r="M935" i="1"/>
  <c r="M374" i="1"/>
  <c r="M375" i="1"/>
  <c r="M376" i="1"/>
  <c r="M377" i="1"/>
  <c r="M936" i="1"/>
  <c r="M937" i="1"/>
  <c r="M378" i="1"/>
  <c r="M938" i="1"/>
  <c r="M939" i="1"/>
  <c r="M379" i="1"/>
  <c r="M940" i="1"/>
  <c r="M380" i="1"/>
  <c r="M381" i="1"/>
  <c r="M941" i="1"/>
  <c r="M942" i="1"/>
  <c r="M943" i="1"/>
  <c r="M944" i="1"/>
  <c r="M945" i="1"/>
  <c r="M946" i="1"/>
  <c r="M947" i="1"/>
  <c r="M382" i="1"/>
  <c r="M948" i="1"/>
  <c r="M383" i="1"/>
  <c r="M384" i="1"/>
  <c r="M949" i="1"/>
  <c r="M385" i="1"/>
  <c r="M950" i="1"/>
  <c r="M951" i="1"/>
  <c r="M434" i="1"/>
  <c r="M386" i="1"/>
  <c r="M952" i="1"/>
  <c r="M953" i="1"/>
  <c r="M387" i="1"/>
  <c r="M954" i="1"/>
  <c r="M955" i="1"/>
  <c r="M48" i="1"/>
  <c r="M956" i="1"/>
  <c r="M957" i="1"/>
  <c r="M388" i="1"/>
  <c r="M389" i="1"/>
  <c r="M958" i="1"/>
  <c r="M390" i="1"/>
  <c r="M435" i="1"/>
  <c r="M959" i="1"/>
  <c r="M391" i="1"/>
  <c r="M960" i="1"/>
  <c r="M392" i="1"/>
  <c r="M961" i="1"/>
  <c r="M962" i="1"/>
  <c r="M963" i="1"/>
  <c r="M964" i="1"/>
  <c r="M393" i="1"/>
  <c r="M394" i="1"/>
  <c r="M965" i="1"/>
  <c r="M966" i="1"/>
  <c r="M967" i="1"/>
  <c r="M395" i="1"/>
  <c r="M968" i="1"/>
  <c r="M969" i="1"/>
  <c r="M970" i="1"/>
  <c r="M971" i="1"/>
  <c r="M396" i="1"/>
  <c r="M51" i="1"/>
  <c r="M972" i="1"/>
  <c r="M397" i="1"/>
  <c r="M436" i="1"/>
  <c r="M398" i="1"/>
  <c r="M399" i="1"/>
  <c r="M973" i="1"/>
  <c r="M400" i="1"/>
  <c r="M401" i="1"/>
  <c r="M402" i="1"/>
  <c r="M403" i="1"/>
  <c r="M27" i="1"/>
  <c r="M974" i="1"/>
  <c r="M404" i="1"/>
  <c r="M975" i="1"/>
  <c r="M46" i="1"/>
  <c r="M405" i="1"/>
  <c r="M976" i="1"/>
  <c r="M977" i="1"/>
  <c r="M406" i="1"/>
  <c r="M978" i="1"/>
  <c r="M979" i="1"/>
  <c r="M407" i="1"/>
  <c r="M408" i="1"/>
  <c r="M980" i="1"/>
  <c r="M981" i="1"/>
  <c r="M409" i="1"/>
  <c r="M982" i="1"/>
  <c r="M983" i="1"/>
  <c r="M984" i="1"/>
  <c r="M985" i="1"/>
  <c r="M986" i="1"/>
  <c r="M987" i="1"/>
  <c r="M410" i="1"/>
  <c r="M411" i="1"/>
  <c r="M988" i="1"/>
  <c r="M412" i="1"/>
  <c r="M989" i="1"/>
  <c r="M990" i="1"/>
  <c r="M991" i="1"/>
  <c r="M413" i="1"/>
  <c r="M992" i="1"/>
  <c r="M993" i="1"/>
  <c r="M414" i="1"/>
  <c r="M994" i="1"/>
  <c r="M415" i="1"/>
  <c r="M995" i="1"/>
  <c r="M996" i="1"/>
  <c r="M416" i="1"/>
  <c r="M417" i="1"/>
  <c r="M997" i="1"/>
  <c r="M418" i="1"/>
  <c r="M998" i="1"/>
  <c r="M419" i="1"/>
  <c r="M999" i="1"/>
  <c r="M1000" i="1"/>
  <c r="M29" i="1"/>
  <c r="M420" i="1"/>
  <c r="M1001" i="1"/>
  <c r="M421" i="1"/>
  <c r="M10" i="1"/>
  <c r="M422" i="1"/>
  <c r="M39" i="1"/>
  <c r="M59" i="1"/>
  <c r="I437" i="1"/>
  <c r="I438" i="1"/>
  <c r="I60" i="1"/>
  <c r="I61" i="1"/>
  <c r="I439" i="1"/>
  <c r="I62" i="1"/>
  <c r="I440" i="1"/>
  <c r="I423" i="1"/>
  <c r="I63" i="1"/>
  <c r="I441" i="1"/>
  <c r="I64" i="1"/>
  <c r="I65" i="1"/>
  <c r="I442" i="1"/>
  <c r="I66" i="1"/>
  <c r="I67" i="1"/>
  <c r="I443" i="1"/>
  <c r="I444" i="1"/>
  <c r="I25" i="1"/>
  <c r="I68" i="1"/>
  <c r="I445" i="1"/>
  <c r="I69" i="1"/>
  <c r="I446" i="1"/>
  <c r="I447" i="1"/>
  <c r="I448" i="1"/>
  <c r="I449" i="1"/>
  <c r="I37" i="1"/>
  <c r="I70" i="1"/>
  <c r="I450" i="1"/>
  <c r="I451" i="1"/>
  <c r="I452" i="1"/>
  <c r="I453" i="1"/>
  <c r="I71" i="1"/>
  <c r="I454" i="1"/>
  <c r="I455" i="1"/>
  <c r="I456" i="1"/>
  <c r="I457" i="1"/>
  <c r="I458" i="1"/>
  <c r="I459" i="1"/>
  <c r="I72" i="1"/>
  <c r="I460" i="1"/>
  <c r="I461" i="1"/>
  <c r="I462" i="1"/>
  <c r="I463" i="1"/>
  <c r="I464" i="1"/>
  <c r="I73" i="1"/>
  <c r="I465" i="1"/>
  <c r="I466" i="1"/>
  <c r="I467" i="1"/>
  <c r="I468" i="1"/>
  <c r="I74" i="1"/>
  <c r="I75" i="1"/>
  <c r="I76" i="1"/>
  <c r="I469" i="1"/>
  <c r="I77" i="1"/>
  <c r="I470" i="1"/>
  <c r="I471" i="1"/>
  <c r="I472" i="1"/>
  <c r="I473" i="1"/>
  <c r="I474" i="1"/>
  <c r="I475" i="1"/>
  <c r="I78" i="1"/>
  <c r="I476" i="1"/>
  <c r="I79" i="1"/>
  <c r="I80" i="1"/>
  <c r="I477" i="1"/>
  <c r="I81" i="1"/>
  <c r="I478" i="1"/>
  <c r="I479" i="1"/>
  <c r="I12" i="1"/>
  <c r="I480" i="1"/>
  <c r="I481" i="1"/>
  <c r="I482" i="1"/>
  <c r="I483" i="1"/>
  <c r="I484" i="1"/>
  <c r="I485" i="1"/>
  <c r="I82" i="1"/>
  <c r="I83" i="1"/>
  <c r="I486" i="1"/>
  <c r="I84" i="1"/>
  <c r="I487" i="1"/>
  <c r="I488" i="1"/>
  <c r="I489" i="1"/>
  <c r="I85" i="1"/>
  <c r="I490" i="1"/>
  <c r="I491" i="1"/>
  <c r="I492" i="1"/>
  <c r="I86" i="1"/>
  <c r="I493" i="1"/>
  <c r="I494" i="1"/>
  <c r="I87" i="1"/>
  <c r="I88" i="1"/>
  <c r="I495" i="1"/>
  <c r="I38" i="1"/>
  <c r="I496" i="1"/>
  <c r="I497" i="1"/>
  <c r="I498" i="1"/>
  <c r="I499" i="1"/>
  <c r="I89" i="1"/>
  <c r="I500" i="1"/>
  <c r="I90" i="1"/>
  <c r="I501" i="1"/>
  <c r="I502" i="1"/>
  <c r="I91" i="1"/>
  <c r="I503" i="1"/>
  <c r="I504" i="1"/>
  <c r="I505" i="1"/>
  <c r="I506" i="1"/>
  <c r="I507" i="1"/>
  <c r="I92" i="1"/>
  <c r="I93" i="1"/>
  <c r="I508" i="1"/>
  <c r="I509" i="1"/>
  <c r="I510" i="1"/>
  <c r="I511" i="1"/>
  <c r="I94" i="1"/>
  <c r="I95" i="1"/>
  <c r="I512" i="1"/>
  <c r="I513" i="1"/>
  <c r="I514" i="1"/>
  <c r="I515" i="1"/>
  <c r="I516" i="1"/>
  <c r="I96" i="1"/>
  <c r="I97" i="1"/>
  <c r="I517" i="1"/>
  <c r="I518" i="1"/>
  <c r="I98" i="1"/>
  <c r="I99" i="1"/>
  <c r="I33" i="1"/>
  <c r="I47" i="1"/>
  <c r="I519" i="1"/>
  <c r="I520" i="1"/>
  <c r="I521" i="1"/>
  <c r="I522" i="1"/>
  <c r="I100" i="1"/>
  <c r="I101" i="1"/>
  <c r="I34" i="1"/>
  <c r="I523" i="1"/>
  <c r="I102" i="1"/>
  <c r="I103" i="1"/>
  <c r="I524" i="1"/>
  <c r="I525" i="1"/>
  <c r="I526" i="1"/>
  <c r="I527" i="1"/>
  <c r="I528" i="1"/>
  <c r="I529" i="1"/>
  <c r="I21" i="1"/>
  <c r="I530" i="1"/>
  <c r="I531" i="1"/>
  <c r="I532" i="1"/>
  <c r="I104" i="1"/>
  <c r="I105" i="1"/>
  <c r="I533" i="1"/>
  <c r="I106" i="1"/>
  <c r="I107" i="1"/>
  <c r="I108" i="1"/>
  <c r="I30" i="1"/>
  <c r="I109" i="1"/>
  <c r="I534" i="1"/>
  <c r="I535" i="1"/>
  <c r="I536" i="1"/>
  <c r="I110" i="1"/>
  <c r="I537" i="1"/>
  <c r="I538" i="1"/>
  <c r="I539" i="1"/>
  <c r="I540" i="1"/>
  <c r="I541" i="1"/>
  <c r="I542" i="1"/>
  <c r="I111" i="1"/>
  <c r="I543" i="1"/>
  <c r="I112" i="1"/>
  <c r="I113" i="1"/>
  <c r="I114" i="1"/>
  <c r="I544" i="1"/>
  <c r="I545" i="1"/>
  <c r="I115" i="1"/>
  <c r="I116" i="1"/>
  <c r="I546" i="1"/>
  <c r="I117" i="1"/>
  <c r="I547" i="1"/>
  <c r="I548" i="1"/>
  <c r="I118" i="1"/>
  <c r="I549" i="1"/>
  <c r="I119" i="1"/>
  <c r="I550" i="1"/>
  <c r="I120" i="1"/>
  <c r="I121" i="1"/>
  <c r="I551" i="1"/>
  <c r="I122" i="1"/>
  <c r="I57" i="1"/>
  <c r="I123" i="1"/>
  <c r="I124" i="1"/>
  <c r="I125" i="1"/>
  <c r="I126" i="1"/>
  <c r="I552" i="1"/>
  <c r="I553" i="1"/>
  <c r="I127" i="1"/>
  <c r="I554" i="1"/>
  <c r="I128" i="1"/>
  <c r="I129" i="1"/>
  <c r="I130" i="1"/>
  <c r="I555" i="1"/>
  <c r="I16" i="1"/>
  <c r="I556" i="1"/>
  <c r="I131" i="1"/>
  <c r="I557" i="1"/>
  <c r="I23" i="1"/>
  <c r="I558" i="1"/>
  <c r="I559" i="1"/>
  <c r="I424" i="1"/>
  <c r="I132" i="1"/>
  <c r="I133" i="1"/>
  <c r="I560" i="1"/>
  <c r="I561" i="1"/>
  <c r="I562" i="1"/>
  <c r="I134" i="1"/>
  <c r="I563" i="1"/>
  <c r="I135" i="1"/>
  <c r="I564" i="1"/>
  <c r="I565" i="1"/>
  <c r="I136" i="1"/>
  <c r="I137" i="1"/>
  <c r="I566" i="1"/>
  <c r="I138" i="1"/>
  <c r="I567" i="1"/>
  <c r="I568" i="1"/>
  <c r="I569" i="1"/>
  <c r="I570" i="1"/>
  <c r="I571" i="1"/>
  <c r="I572" i="1"/>
  <c r="I573" i="1"/>
  <c r="I9" i="1"/>
  <c r="I574" i="1"/>
  <c r="I575" i="1"/>
  <c r="I576" i="1"/>
  <c r="I139" i="1"/>
  <c r="I140" i="1"/>
  <c r="I577" i="1"/>
  <c r="I578" i="1"/>
  <c r="I141" i="1"/>
  <c r="I579" i="1"/>
  <c r="I580" i="1"/>
  <c r="I581" i="1"/>
  <c r="I582" i="1"/>
  <c r="I583" i="1"/>
  <c r="I584" i="1"/>
  <c r="I585" i="1"/>
  <c r="I586" i="1"/>
  <c r="I587" i="1"/>
  <c r="I588" i="1"/>
  <c r="I142" i="1"/>
  <c r="I143" i="1"/>
  <c r="I589" i="1"/>
  <c r="I144" i="1"/>
  <c r="I590" i="1"/>
  <c r="I591" i="1"/>
  <c r="I145" i="1"/>
  <c r="I592" i="1"/>
  <c r="I593" i="1"/>
  <c r="I594" i="1"/>
  <c r="I595" i="1"/>
  <c r="I146" i="1"/>
  <c r="I596" i="1"/>
  <c r="I597" i="1"/>
  <c r="I598" i="1"/>
  <c r="I599" i="1"/>
  <c r="I147" i="1"/>
  <c r="I600" i="1"/>
  <c r="I601" i="1"/>
  <c r="I602" i="1"/>
  <c r="I52" i="1"/>
  <c r="I425" i="1"/>
  <c r="I603" i="1"/>
  <c r="I604" i="1"/>
  <c r="I148" i="1"/>
  <c r="I605" i="1"/>
  <c r="I149" i="1"/>
  <c r="I606" i="1"/>
  <c r="I607" i="1"/>
  <c r="I608" i="1"/>
  <c r="I609" i="1"/>
  <c r="I150" i="1"/>
  <c r="I610" i="1"/>
  <c r="I151" i="1"/>
  <c r="I152" i="1"/>
  <c r="I611" i="1"/>
  <c r="I40" i="1"/>
  <c r="I612" i="1"/>
  <c r="I153" i="1"/>
  <c r="I613" i="1"/>
  <c r="I154" i="1"/>
  <c r="I614" i="1"/>
  <c r="I155" i="1"/>
  <c r="I8" i="1"/>
  <c r="I615" i="1"/>
  <c r="I156" i="1"/>
  <c r="I157" i="1"/>
  <c r="I158" i="1"/>
  <c r="I616" i="1"/>
  <c r="I159" i="1"/>
  <c r="I160" i="1"/>
  <c r="I617" i="1"/>
  <c r="I161" i="1"/>
  <c r="I162" i="1"/>
  <c r="I618" i="1"/>
  <c r="I619" i="1"/>
  <c r="I163" i="1"/>
  <c r="I620" i="1"/>
  <c r="I164" i="1"/>
  <c r="I4" i="1"/>
  <c r="I165" i="1"/>
  <c r="I621" i="1"/>
  <c r="I622" i="1"/>
  <c r="I623" i="1"/>
  <c r="I624" i="1"/>
  <c r="I166" i="1"/>
  <c r="I167" i="1"/>
  <c r="I168" i="1"/>
  <c r="I169" i="1"/>
  <c r="I18" i="1"/>
  <c r="I170" i="1"/>
  <c r="I171" i="1"/>
  <c r="I625" i="1"/>
  <c r="I172" i="1"/>
  <c r="I626" i="1"/>
  <c r="I173" i="1"/>
  <c r="I174" i="1"/>
  <c r="I175" i="1"/>
  <c r="I627" i="1"/>
  <c r="I426" i="1"/>
  <c r="I628" i="1"/>
  <c r="I629" i="1"/>
  <c r="I630" i="1"/>
  <c r="I631" i="1"/>
  <c r="I632" i="1"/>
  <c r="I633" i="1"/>
  <c r="I176" i="1"/>
  <c r="I634" i="1"/>
  <c r="I635" i="1"/>
  <c r="I44" i="1"/>
  <c r="I177" i="1"/>
  <c r="I178" i="1"/>
  <c r="I179" i="1"/>
  <c r="I180" i="1"/>
  <c r="I181" i="1"/>
  <c r="I182" i="1"/>
  <c r="I183" i="1"/>
  <c r="I636" i="1"/>
  <c r="I184" i="1"/>
  <c r="I185" i="1"/>
  <c r="I186" i="1"/>
  <c r="I637" i="1"/>
  <c r="I187" i="1"/>
  <c r="I638" i="1"/>
  <c r="I639" i="1"/>
  <c r="I427" i="1"/>
  <c r="I188" i="1"/>
  <c r="I640" i="1"/>
  <c r="I189" i="1"/>
  <c r="I641" i="1"/>
  <c r="I642" i="1"/>
  <c r="I643" i="1"/>
  <c r="I644" i="1"/>
  <c r="I645" i="1"/>
  <c r="I646" i="1"/>
  <c r="I647" i="1"/>
  <c r="I648" i="1"/>
  <c r="I190" i="1"/>
  <c r="I649" i="1"/>
  <c r="I650" i="1"/>
  <c r="I651" i="1"/>
  <c r="I191" i="1"/>
  <c r="I652" i="1"/>
  <c r="I653" i="1"/>
  <c r="I192" i="1"/>
  <c r="I193" i="1"/>
  <c r="I654" i="1"/>
  <c r="I194" i="1"/>
  <c r="I195" i="1"/>
  <c r="I196" i="1"/>
  <c r="I655" i="1"/>
  <c r="I656" i="1"/>
  <c r="I197" i="1"/>
  <c r="I657" i="1"/>
  <c r="I658" i="1"/>
  <c r="I659" i="1"/>
  <c r="I198" i="1"/>
  <c r="I199" i="1"/>
  <c r="I41" i="1"/>
  <c r="I660" i="1"/>
  <c r="I661" i="1"/>
  <c r="I200" i="1"/>
  <c r="I201" i="1"/>
  <c r="I662" i="1"/>
  <c r="I663" i="1"/>
  <c r="I664" i="1"/>
  <c r="I665" i="1"/>
  <c r="I666" i="1"/>
  <c r="I667" i="1"/>
  <c r="I202" i="1"/>
  <c r="I203" i="1"/>
  <c r="I668" i="1"/>
  <c r="I204" i="1"/>
  <c r="I205" i="1"/>
  <c r="I669" i="1"/>
  <c r="I206" i="1"/>
  <c r="I670" i="1"/>
  <c r="I671" i="1"/>
  <c r="I672" i="1"/>
  <c r="I207" i="1"/>
  <c r="I428" i="1"/>
  <c r="I673" i="1"/>
  <c r="I674" i="1"/>
  <c r="I429" i="1"/>
  <c r="I208" i="1"/>
  <c r="I209" i="1"/>
  <c r="I210" i="1"/>
  <c r="I211" i="1"/>
  <c r="I212" i="1"/>
  <c r="I675" i="1"/>
  <c r="I676" i="1"/>
  <c r="I213" i="1"/>
  <c r="I677" i="1"/>
  <c r="I214" i="1"/>
  <c r="I215" i="1"/>
  <c r="I678" i="1"/>
  <c r="I679" i="1"/>
  <c r="I680" i="1"/>
  <c r="I216" i="1"/>
  <c r="I55" i="1"/>
  <c r="I217" i="1"/>
  <c r="I681" i="1"/>
  <c r="I218" i="1"/>
  <c r="I219" i="1"/>
  <c r="I5" i="1"/>
  <c r="I682" i="1"/>
  <c r="I683" i="1"/>
  <c r="I684" i="1"/>
  <c r="I685" i="1"/>
  <c r="I686" i="1"/>
  <c r="I687" i="1"/>
  <c r="I220" i="1"/>
  <c r="I688" i="1"/>
  <c r="I26" i="1"/>
  <c r="I689" i="1"/>
  <c r="I690" i="1"/>
  <c r="I221" i="1"/>
  <c r="I49" i="1"/>
  <c r="I222" i="1"/>
  <c r="I691" i="1"/>
  <c r="I223" i="1"/>
  <c r="I692" i="1"/>
  <c r="I224" i="1"/>
  <c r="I225" i="1"/>
  <c r="I226" i="1"/>
  <c r="I693" i="1"/>
  <c r="I694" i="1"/>
  <c r="I227" i="1"/>
  <c r="I695" i="1"/>
  <c r="I228" i="1"/>
  <c r="I696" i="1"/>
  <c r="I697" i="1"/>
  <c r="I229" i="1"/>
  <c r="I698" i="1"/>
  <c r="I699" i="1"/>
  <c r="I700" i="1"/>
  <c r="I701" i="1"/>
  <c r="I702" i="1"/>
  <c r="I230" i="1"/>
  <c r="I703" i="1"/>
  <c r="I704" i="1"/>
  <c r="I705" i="1"/>
  <c r="I231" i="1"/>
  <c r="I706" i="1"/>
  <c r="I707" i="1"/>
  <c r="I708" i="1"/>
  <c r="I232" i="1"/>
  <c r="I233" i="1"/>
  <c r="I709" i="1"/>
  <c r="I710" i="1"/>
  <c r="I711" i="1"/>
  <c r="I234" i="1"/>
  <c r="I235" i="1"/>
  <c r="I236" i="1"/>
  <c r="I712" i="1"/>
  <c r="I237" i="1"/>
  <c r="I238" i="1"/>
  <c r="I713" i="1"/>
  <c r="I714" i="1"/>
  <c r="I715" i="1"/>
  <c r="I716" i="1"/>
  <c r="I717" i="1"/>
  <c r="I56" i="1"/>
  <c r="I718" i="1"/>
  <c r="I719" i="1"/>
  <c r="I720" i="1"/>
  <c r="I239" i="1"/>
  <c r="I240" i="1"/>
  <c r="I241" i="1"/>
  <c r="I242" i="1"/>
  <c r="I243" i="1"/>
  <c r="I244" i="1"/>
  <c r="I721" i="1"/>
  <c r="I722" i="1"/>
  <c r="I245" i="1"/>
  <c r="I246" i="1"/>
  <c r="I723" i="1"/>
  <c r="I247" i="1"/>
  <c r="I724" i="1"/>
  <c r="I248" i="1"/>
  <c r="I725" i="1"/>
  <c r="I249" i="1"/>
  <c r="I726" i="1"/>
  <c r="I17" i="1"/>
  <c r="I45" i="1"/>
  <c r="I250" i="1"/>
  <c r="I251" i="1"/>
  <c r="I727" i="1"/>
  <c r="I252" i="1"/>
  <c r="I728" i="1"/>
  <c r="I729" i="1"/>
  <c r="I730" i="1"/>
  <c r="I253" i="1"/>
  <c r="I731" i="1"/>
  <c r="I254" i="1"/>
  <c r="I255" i="1"/>
  <c r="I732" i="1"/>
  <c r="I256" i="1"/>
  <c r="I257" i="1"/>
  <c r="I258" i="1"/>
  <c r="I259" i="1"/>
  <c r="I430" i="1"/>
  <c r="I733" i="1"/>
  <c r="I734" i="1"/>
  <c r="I260" i="1"/>
  <c r="I735" i="1"/>
  <c r="I736" i="1"/>
  <c r="I737" i="1"/>
  <c r="I261" i="1"/>
  <c r="I262" i="1"/>
  <c r="I738" i="1"/>
  <c r="I263" i="1"/>
  <c r="I264" i="1"/>
  <c r="I265" i="1"/>
  <c r="I739" i="1"/>
  <c r="I266" i="1"/>
  <c r="I740" i="1"/>
  <c r="I741" i="1"/>
  <c r="I742" i="1"/>
  <c r="I743" i="1"/>
  <c r="I2" i="1"/>
  <c r="I267" i="1"/>
  <c r="I268" i="1"/>
  <c r="I269" i="1"/>
  <c r="I744" i="1"/>
  <c r="I745" i="1"/>
  <c r="I746" i="1"/>
  <c r="I747" i="1"/>
  <c r="I748" i="1"/>
  <c r="I749" i="1"/>
  <c r="I750" i="1"/>
  <c r="I751" i="1"/>
  <c r="I270" i="1"/>
  <c r="I752" i="1"/>
  <c r="I271" i="1"/>
  <c r="I753" i="1"/>
  <c r="I272" i="1"/>
  <c r="I754" i="1"/>
  <c r="I755" i="1"/>
  <c r="I756" i="1"/>
  <c r="I757" i="1"/>
  <c r="I273" i="1"/>
  <c r="I24" i="1"/>
  <c r="I758" i="1"/>
  <c r="I759" i="1"/>
  <c r="I274" i="1"/>
  <c r="I275" i="1"/>
  <c r="I14" i="1"/>
  <c r="I276" i="1"/>
  <c r="I760" i="1"/>
  <c r="I761" i="1"/>
  <c r="I277" i="1"/>
  <c r="I278" i="1"/>
  <c r="I762" i="1"/>
  <c r="I763" i="1"/>
  <c r="I764" i="1"/>
  <c r="I765" i="1"/>
  <c r="I279" i="1"/>
  <c r="I280" i="1"/>
  <c r="I281" i="1"/>
  <c r="I282" i="1"/>
  <c r="I766" i="1"/>
  <c r="I283" i="1"/>
  <c r="I767" i="1"/>
  <c r="I284" i="1"/>
  <c r="I768" i="1"/>
  <c r="I285" i="1"/>
  <c r="I769" i="1"/>
  <c r="I770" i="1"/>
  <c r="I286" i="1"/>
  <c r="I287" i="1"/>
  <c r="I771" i="1"/>
  <c r="I772" i="1"/>
  <c r="I773" i="1"/>
  <c r="I774" i="1"/>
  <c r="I775" i="1"/>
  <c r="I776" i="1"/>
  <c r="I777" i="1"/>
  <c r="I778" i="1"/>
  <c r="I779" i="1"/>
  <c r="I780" i="1"/>
  <c r="I15" i="1"/>
  <c r="I781" i="1"/>
  <c r="I782" i="1"/>
  <c r="I783" i="1"/>
  <c r="I784" i="1"/>
  <c r="I785" i="1"/>
  <c r="I786" i="1"/>
  <c r="I288" i="1"/>
  <c r="I289" i="1"/>
  <c r="I787" i="1"/>
  <c r="I788" i="1"/>
  <c r="I290" i="1"/>
  <c r="I789" i="1"/>
  <c r="I790" i="1"/>
  <c r="I291" i="1"/>
  <c r="I791" i="1"/>
  <c r="I792" i="1"/>
  <c r="I793" i="1"/>
  <c r="I292" i="1"/>
  <c r="I28" i="1"/>
  <c r="I794" i="1"/>
  <c r="I431" i="1"/>
  <c r="I293" i="1"/>
  <c r="I42" i="1"/>
  <c r="I795" i="1"/>
  <c r="I294" i="1"/>
  <c r="I295" i="1"/>
  <c r="I296" i="1"/>
  <c r="I432" i="1"/>
  <c r="I297" i="1"/>
  <c r="I796" i="1"/>
  <c r="I797" i="1"/>
  <c r="I798" i="1"/>
  <c r="I298" i="1"/>
  <c r="I299" i="1"/>
  <c r="I300" i="1"/>
  <c r="I301" i="1"/>
  <c r="I35" i="1"/>
  <c r="I302" i="1"/>
  <c r="I303" i="1"/>
  <c r="I304" i="1"/>
  <c r="I799" i="1"/>
  <c r="I800" i="1"/>
  <c r="I801" i="1"/>
  <c r="I802" i="1"/>
  <c r="I305" i="1"/>
  <c r="I306" i="1"/>
  <c r="I31" i="1"/>
  <c r="I307" i="1"/>
  <c r="I308" i="1"/>
  <c r="I309" i="1"/>
  <c r="I310" i="1"/>
  <c r="I311" i="1"/>
  <c r="I312" i="1"/>
  <c r="I803" i="1"/>
  <c r="I3" i="1"/>
  <c r="I804" i="1"/>
  <c r="I313" i="1"/>
  <c r="I805" i="1"/>
  <c r="I806" i="1"/>
  <c r="I807" i="1"/>
  <c r="I314" i="1"/>
  <c r="I315" i="1"/>
  <c r="I50" i="1"/>
  <c r="I808" i="1"/>
  <c r="I809" i="1"/>
  <c r="I316" i="1"/>
  <c r="I36" i="1"/>
  <c r="I810" i="1"/>
  <c r="I317" i="1"/>
  <c r="I318" i="1"/>
  <c r="I811" i="1"/>
  <c r="I812" i="1"/>
  <c r="I813" i="1"/>
  <c r="I319" i="1"/>
  <c r="I814" i="1"/>
  <c r="I815" i="1"/>
  <c r="I816" i="1"/>
  <c r="I817" i="1"/>
  <c r="I818" i="1"/>
  <c r="I819" i="1"/>
  <c r="I320" i="1"/>
  <c r="I321" i="1"/>
  <c r="I322" i="1"/>
  <c r="I820" i="1"/>
  <c r="I323" i="1"/>
  <c r="I821" i="1"/>
  <c r="I822" i="1"/>
  <c r="I324" i="1"/>
  <c r="I325" i="1"/>
  <c r="I823" i="1"/>
  <c r="I326" i="1"/>
  <c r="I824" i="1"/>
  <c r="I825" i="1"/>
  <c r="I327" i="1"/>
  <c r="I826" i="1"/>
  <c r="I827" i="1"/>
  <c r="I828" i="1"/>
  <c r="I829" i="1"/>
  <c r="I830" i="1"/>
  <c r="I328" i="1"/>
  <c r="I831" i="1"/>
  <c r="I832" i="1"/>
  <c r="I833" i="1"/>
  <c r="I329" i="1"/>
  <c r="I834" i="1"/>
  <c r="I835" i="1"/>
  <c r="I836" i="1"/>
  <c r="I837" i="1"/>
  <c r="I19" i="1"/>
  <c r="I43" i="1"/>
  <c r="I838" i="1"/>
  <c r="I839" i="1"/>
  <c r="I840" i="1"/>
  <c r="I330" i="1"/>
  <c r="I32" i="1"/>
  <c r="I841" i="1"/>
  <c r="I331" i="1"/>
  <c r="I842" i="1"/>
  <c r="I843" i="1"/>
  <c r="I13" i="1"/>
  <c r="I332" i="1"/>
  <c r="I844" i="1"/>
  <c r="I845" i="1"/>
  <c r="I846" i="1"/>
  <c r="I11" i="1"/>
  <c r="I847" i="1"/>
  <c r="I333" i="1"/>
  <c r="I334" i="1"/>
  <c r="I335" i="1"/>
  <c r="I848" i="1"/>
  <c r="I849" i="1"/>
  <c r="I336" i="1"/>
  <c r="I850" i="1"/>
  <c r="I337" i="1"/>
  <c r="I851" i="1"/>
  <c r="I852" i="1"/>
  <c r="I58" i="1"/>
  <c r="I853" i="1"/>
  <c r="I338" i="1"/>
  <c r="I854" i="1"/>
  <c r="I7" i="1"/>
  <c r="I855" i="1"/>
  <c r="I856" i="1"/>
  <c r="I857" i="1"/>
  <c r="I858" i="1"/>
  <c r="I859" i="1"/>
  <c r="I860" i="1"/>
  <c r="I339" i="1"/>
  <c r="I340" i="1"/>
  <c r="I861" i="1"/>
  <c r="I862" i="1"/>
  <c r="I863" i="1"/>
  <c r="I864" i="1"/>
  <c r="I865" i="1"/>
  <c r="I341" i="1"/>
  <c r="I342" i="1"/>
  <c r="I866" i="1"/>
  <c r="I343" i="1"/>
  <c r="I867" i="1"/>
  <c r="I6" i="1"/>
  <c r="I868" i="1"/>
  <c r="I869" i="1"/>
  <c r="I870" i="1"/>
  <c r="I344" i="1"/>
  <c r="I345" i="1"/>
  <c r="I346" i="1"/>
  <c r="I871" i="1"/>
  <c r="I347" i="1"/>
  <c r="I872" i="1"/>
  <c r="I20" i="1"/>
  <c r="I873" i="1"/>
  <c r="I874" i="1"/>
  <c r="I875" i="1"/>
  <c r="I876" i="1"/>
  <c r="I877" i="1"/>
  <c r="I348" i="1"/>
  <c r="I433" i="1"/>
  <c r="I349" i="1"/>
  <c r="I54" i="1"/>
  <c r="I350" i="1"/>
  <c r="I351" i="1"/>
  <c r="I878" i="1"/>
  <c r="I879" i="1"/>
  <c r="I352" i="1"/>
  <c r="I353" i="1"/>
  <c r="I880" i="1"/>
  <c r="I881" i="1"/>
  <c r="I354" i="1"/>
  <c r="I355" i="1"/>
  <c r="I882" i="1"/>
  <c r="I883" i="1"/>
  <c r="I884" i="1"/>
  <c r="I885" i="1"/>
  <c r="I356" i="1"/>
  <c r="I886" i="1"/>
  <c r="I887" i="1"/>
  <c r="I357" i="1"/>
  <c r="I358" i="1"/>
  <c r="I888" i="1"/>
  <c r="I359" i="1"/>
  <c r="I889" i="1"/>
  <c r="I890" i="1"/>
  <c r="I360" i="1"/>
  <c r="I891" i="1"/>
  <c r="I892" i="1"/>
  <c r="I893" i="1"/>
  <c r="I894" i="1"/>
  <c r="I361" i="1"/>
  <c r="I895" i="1"/>
  <c r="I896" i="1"/>
  <c r="I897" i="1"/>
  <c r="I898" i="1"/>
  <c r="I899" i="1"/>
  <c r="I900" i="1"/>
  <c r="I901" i="1"/>
  <c r="I902" i="1"/>
  <c r="I362" i="1"/>
  <c r="I363" i="1"/>
  <c r="I364" i="1"/>
  <c r="I903" i="1"/>
  <c r="I904" i="1"/>
  <c r="I905" i="1"/>
  <c r="I906" i="1"/>
  <c r="I365" i="1"/>
  <c r="I366" i="1"/>
  <c r="I907" i="1"/>
  <c r="I908" i="1"/>
  <c r="I909" i="1"/>
  <c r="I910" i="1"/>
  <c r="I911" i="1"/>
  <c r="I912" i="1"/>
  <c r="I367" i="1"/>
  <c r="I22" i="1"/>
  <c r="I913" i="1"/>
  <c r="I914" i="1"/>
  <c r="I915" i="1"/>
  <c r="I916" i="1"/>
  <c r="I917" i="1"/>
  <c r="I368" i="1"/>
  <c r="I918" i="1"/>
  <c r="I369" i="1"/>
  <c r="I919" i="1"/>
  <c r="I920" i="1"/>
  <c r="I921" i="1"/>
  <c r="I922" i="1"/>
  <c r="I923" i="1"/>
  <c r="I370" i="1"/>
  <c r="I371" i="1"/>
  <c r="I924" i="1"/>
  <c r="I925" i="1"/>
  <c r="I926" i="1"/>
  <c r="I927" i="1"/>
  <c r="I928" i="1"/>
  <c r="I929" i="1"/>
  <c r="I53" i="1"/>
  <c r="I930" i="1"/>
  <c r="I931" i="1"/>
  <c r="I372" i="1"/>
  <c r="I373" i="1"/>
  <c r="I932" i="1"/>
  <c r="I933" i="1"/>
  <c r="I934" i="1"/>
  <c r="I935" i="1"/>
  <c r="I374" i="1"/>
  <c r="I375" i="1"/>
  <c r="I376" i="1"/>
  <c r="I377" i="1"/>
  <c r="I936" i="1"/>
  <c r="I937" i="1"/>
  <c r="I378" i="1"/>
  <c r="I938" i="1"/>
  <c r="I939" i="1"/>
  <c r="I379" i="1"/>
  <c r="I940" i="1"/>
  <c r="I380" i="1"/>
  <c r="I381" i="1"/>
  <c r="I941" i="1"/>
  <c r="I942" i="1"/>
  <c r="I943" i="1"/>
  <c r="I944" i="1"/>
  <c r="I945" i="1"/>
  <c r="I946" i="1"/>
  <c r="I947" i="1"/>
  <c r="I382" i="1"/>
  <c r="I948" i="1"/>
  <c r="I383" i="1"/>
  <c r="I384" i="1"/>
  <c r="I949" i="1"/>
  <c r="I385" i="1"/>
  <c r="I950" i="1"/>
  <c r="I951" i="1"/>
  <c r="I434" i="1"/>
  <c r="I386" i="1"/>
  <c r="I952" i="1"/>
  <c r="I953" i="1"/>
  <c r="I387" i="1"/>
  <c r="I954" i="1"/>
  <c r="I955" i="1"/>
  <c r="I48" i="1"/>
  <c r="I956" i="1"/>
  <c r="I957" i="1"/>
  <c r="I388" i="1"/>
  <c r="I389" i="1"/>
  <c r="I958" i="1"/>
  <c r="I390" i="1"/>
  <c r="I435" i="1"/>
  <c r="I959" i="1"/>
  <c r="I391" i="1"/>
  <c r="I960" i="1"/>
  <c r="I392" i="1"/>
  <c r="I961" i="1"/>
  <c r="I962" i="1"/>
  <c r="I963" i="1"/>
  <c r="I964" i="1"/>
  <c r="I393" i="1"/>
  <c r="I394" i="1"/>
  <c r="I965" i="1"/>
  <c r="I966" i="1"/>
  <c r="I967" i="1"/>
  <c r="I395" i="1"/>
  <c r="I968" i="1"/>
  <c r="I969" i="1"/>
  <c r="I970" i="1"/>
  <c r="I971" i="1"/>
  <c r="I396" i="1"/>
  <c r="I51" i="1"/>
  <c r="I972" i="1"/>
  <c r="I397" i="1"/>
  <c r="I436" i="1"/>
  <c r="I398" i="1"/>
  <c r="I399" i="1"/>
  <c r="I973" i="1"/>
  <c r="I400" i="1"/>
  <c r="I401" i="1"/>
  <c r="I402" i="1"/>
  <c r="I403" i="1"/>
  <c r="I27" i="1"/>
  <c r="I974" i="1"/>
  <c r="I404" i="1"/>
  <c r="I975" i="1"/>
  <c r="I46" i="1"/>
  <c r="I405" i="1"/>
  <c r="I976" i="1"/>
  <c r="I977" i="1"/>
  <c r="I406" i="1"/>
  <c r="I978" i="1"/>
  <c r="I979" i="1"/>
  <c r="I407" i="1"/>
  <c r="I408" i="1"/>
  <c r="I980" i="1"/>
  <c r="I981" i="1"/>
  <c r="I409" i="1"/>
  <c r="I982" i="1"/>
  <c r="I983" i="1"/>
  <c r="I984" i="1"/>
  <c r="I985" i="1"/>
  <c r="I986" i="1"/>
  <c r="I987" i="1"/>
  <c r="I410" i="1"/>
  <c r="I411" i="1"/>
  <c r="I988" i="1"/>
  <c r="I412" i="1"/>
  <c r="I989" i="1"/>
  <c r="I990" i="1"/>
  <c r="I991" i="1"/>
  <c r="I413" i="1"/>
  <c r="I992" i="1"/>
  <c r="I993" i="1"/>
  <c r="I414" i="1"/>
  <c r="I994" i="1"/>
  <c r="I415" i="1"/>
  <c r="I995" i="1"/>
  <c r="I996" i="1"/>
  <c r="I416" i="1"/>
  <c r="I417" i="1"/>
  <c r="I997" i="1"/>
  <c r="I418" i="1"/>
  <c r="I998" i="1"/>
  <c r="I419" i="1"/>
  <c r="I999" i="1"/>
  <c r="I1000" i="1"/>
  <c r="I29" i="1"/>
  <c r="I420" i="1"/>
  <c r="I1001" i="1"/>
  <c r="I421" i="1"/>
  <c r="I10" i="1"/>
  <c r="I422" i="1"/>
  <c r="I39" i="1"/>
  <c r="I59" i="1"/>
  <c r="G437" i="1"/>
  <c r="G438" i="1"/>
  <c r="G60" i="1"/>
  <c r="G61" i="1"/>
  <c r="G439" i="1"/>
  <c r="G62" i="1"/>
  <c r="G440" i="1"/>
  <c r="G423" i="1"/>
  <c r="G63" i="1"/>
  <c r="G441" i="1"/>
  <c r="G64" i="1"/>
  <c r="G65" i="1"/>
  <c r="G442" i="1"/>
  <c r="G66" i="1"/>
  <c r="G67" i="1"/>
  <c r="G443" i="1"/>
  <c r="G444" i="1"/>
  <c r="G25" i="1"/>
  <c r="G68" i="1"/>
  <c r="G445" i="1"/>
  <c r="G69" i="1"/>
  <c r="G446" i="1"/>
  <c r="G447" i="1"/>
  <c r="G448" i="1"/>
  <c r="G449" i="1"/>
  <c r="G37" i="1"/>
  <c r="G70" i="1"/>
  <c r="G450" i="1"/>
  <c r="G451" i="1"/>
  <c r="G452" i="1"/>
  <c r="G453" i="1"/>
  <c r="G71" i="1"/>
  <c r="G454" i="1"/>
  <c r="G455" i="1"/>
  <c r="G456" i="1"/>
  <c r="G457" i="1"/>
  <c r="G458" i="1"/>
  <c r="G459" i="1"/>
  <c r="G72" i="1"/>
  <c r="G460" i="1"/>
  <c r="G461" i="1"/>
  <c r="G462" i="1"/>
  <c r="G463" i="1"/>
  <c r="G464" i="1"/>
  <c r="G73" i="1"/>
  <c r="G465" i="1"/>
  <c r="G466" i="1"/>
  <c r="G467" i="1"/>
  <c r="G468" i="1"/>
  <c r="G74" i="1"/>
  <c r="G75" i="1"/>
  <c r="G76" i="1"/>
  <c r="G469" i="1"/>
  <c r="G77" i="1"/>
  <c r="G470" i="1"/>
  <c r="G471" i="1"/>
  <c r="G472" i="1"/>
  <c r="G473" i="1"/>
  <c r="G474" i="1"/>
  <c r="G475" i="1"/>
  <c r="G78" i="1"/>
  <c r="G476" i="1"/>
  <c r="G79" i="1"/>
  <c r="G80" i="1"/>
  <c r="G477" i="1"/>
  <c r="G81" i="1"/>
  <c r="G478" i="1"/>
  <c r="G479" i="1"/>
  <c r="G12" i="1"/>
  <c r="G480" i="1"/>
  <c r="G481" i="1"/>
  <c r="G482" i="1"/>
  <c r="G483" i="1"/>
  <c r="G484" i="1"/>
  <c r="G485" i="1"/>
  <c r="G82" i="1"/>
  <c r="G83" i="1"/>
  <c r="G486" i="1"/>
  <c r="G84" i="1"/>
  <c r="G487" i="1"/>
  <c r="G488" i="1"/>
  <c r="G489" i="1"/>
  <c r="G85" i="1"/>
  <c r="G490" i="1"/>
  <c r="G491" i="1"/>
  <c r="G492" i="1"/>
  <c r="G86" i="1"/>
  <c r="G493" i="1"/>
  <c r="G494" i="1"/>
  <c r="G87" i="1"/>
  <c r="G88" i="1"/>
  <c r="G495" i="1"/>
  <c r="G38" i="1"/>
  <c r="G496" i="1"/>
  <c r="G497" i="1"/>
  <c r="G498" i="1"/>
  <c r="G499" i="1"/>
  <c r="G89" i="1"/>
  <c r="G500" i="1"/>
  <c r="G90" i="1"/>
  <c r="G501" i="1"/>
  <c r="G502" i="1"/>
  <c r="G91" i="1"/>
  <c r="G503" i="1"/>
  <c r="G504" i="1"/>
  <c r="G505" i="1"/>
  <c r="G506" i="1"/>
  <c r="G507" i="1"/>
  <c r="G92" i="1"/>
  <c r="G93" i="1"/>
  <c r="G508" i="1"/>
  <c r="G509" i="1"/>
  <c r="G510" i="1"/>
  <c r="G511" i="1"/>
  <c r="G94" i="1"/>
  <c r="G95" i="1"/>
  <c r="G512" i="1"/>
  <c r="G513" i="1"/>
  <c r="G514" i="1"/>
  <c r="G515" i="1"/>
  <c r="G516" i="1"/>
  <c r="G96" i="1"/>
  <c r="G97" i="1"/>
  <c r="G517" i="1"/>
  <c r="G518" i="1"/>
  <c r="G98" i="1"/>
  <c r="G99" i="1"/>
  <c r="G33" i="1"/>
  <c r="G47" i="1"/>
  <c r="G519" i="1"/>
  <c r="G520" i="1"/>
  <c r="G521" i="1"/>
  <c r="G522" i="1"/>
  <c r="G100" i="1"/>
  <c r="G101" i="1"/>
  <c r="G34" i="1"/>
  <c r="G523" i="1"/>
  <c r="G102" i="1"/>
  <c r="G103" i="1"/>
  <c r="G524" i="1"/>
  <c r="G525" i="1"/>
  <c r="G526" i="1"/>
  <c r="G527" i="1"/>
  <c r="G528" i="1"/>
  <c r="G529" i="1"/>
  <c r="G21" i="1"/>
  <c r="G530" i="1"/>
  <c r="G531" i="1"/>
  <c r="G532" i="1"/>
  <c r="G104" i="1"/>
  <c r="G105" i="1"/>
  <c r="G533" i="1"/>
  <c r="G106" i="1"/>
  <c r="G107" i="1"/>
  <c r="G108" i="1"/>
  <c r="G30" i="1"/>
  <c r="G109" i="1"/>
  <c r="G534" i="1"/>
  <c r="G535" i="1"/>
  <c r="G536" i="1"/>
  <c r="G110" i="1"/>
  <c r="G537" i="1"/>
  <c r="G538" i="1"/>
  <c r="G539" i="1"/>
  <c r="G540" i="1"/>
  <c r="G541" i="1"/>
  <c r="G542" i="1"/>
  <c r="G111" i="1"/>
  <c r="G543" i="1"/>
  <c r="G112" i="1"/>
  <c r="G113" i="1"/>
  <c r="G114" i="1"/>
  <c r="G544" i="1"/>
  <c r="G545" i="1"/>
  <c r="G115" i="1"/>
  <c r="G116" i="1"/>
  <c r="G546" i="1"/>
  <c r="G117" i="1"/>
  <c r="G547" i="1"/>
  <c r="G548" i="1"/>
  <c r="G118" i="1"/>
  <c r="G549" i="1"/>
  <c r="G119" i="1"/>
  <c r="G550" i="1"/>
  <c r="G120" i="1"/>
  <c r="G121" i="1"/>
  <c r="G551" i="1"/>
  <c r="G122" i="1"/>
  <c r="G57" i="1"/>
  <c r="G123" i="1"/>
  <c r="G124" i="1"/>
  <c r="G125" i="1"/>
  <c r="G126" i="1"/>
  <c r="G552" i="1"/>
  <c r="G553" i="1"/>
  <c r="G127" i="1"/>
  <c r="G554" i="1"/>
  <c r="G128" i="1"/>
  <c r="G129" i="1"/>
  <c r="G130" i="1"/>
  <c r="G555" i="1"/>
  <c r="G16" i="1"/>
  <c r="G556" i="1"/>
  <c r="G131" i="1"/>
  <c r="G557" i="1"/>
  <c r="G23" i="1"/>
  <c r="G558" i="1"/>
  <c r="G559" i="1"/>
  <c r="G424" i="1"/>
  <c r="G132" i="1"/>
  <c r="G133" i="1"/>
  <c r="G560" i="1"/>
  <c r="G561" i="1"/>
  <c r="G562" i="1"/>
  <c r="G134" i="1"/>
  <c r="G563" i="1"/>
  <c r="G135" i="1"/>
  <c r="G564" i="1"/>
  <c r="G565" i="1"/>
  <c r="G136" i="1"/>
  <c r="G137" i="1"/>
  <c r="G566" i="1"/>
  <c r="G138" i="1"/>
  <c r="G567" i="1"/>
  <c r="G568" i="1"/>
  <c r="G569" i="1"/>
  <c r="G570" i="1"/>
  <c r="G571" i="1"/>
  <c r="G572" i="1"/>
  <c r="G573" i="1"/>
  <c r="G9" i="1"/>
  <c r="G574" i="1"/>
  <c r="G575" i="1"/>
  <c r="G576" i="1"/>
  <c r="G139" i="1"/>
  <c r="G140" i="1"/>
  <c r="G577" i="1"/>
  <c r="G578" i="1"/>
  <c r="G141" i="1"/>
  <c r="G579" i="1"/>
  <c r="G580" i="1"/>
  <c r="G581" i="1"/>
  <c r="G582" i="1"/>
  <c r="G583" i="1"/>
  <c r="G584" i="1"/>
  <c r="G585" i="1"/>
  <c r="G586" i="1"/>
  <c r="G587" i="1"/>
  <c r="G588" i="1"/>
  <c r="G142" i="1"/>
  <c r="G143" i="1"/>
  <c r="G589" i="1"/>
  <c r="G144" i="1"/>
  <c r="G590" i="1"/>
  <c r="G591" i="1"/>
  <c r="G145" i="1"/>
  <c r="G592" i="1"/>
  <c r="G593" i="1"/>
  <c r="G594" i="1"/>
  <c r="G595" i="1"/>
  <c r="G146" i="1"/>
  <c r="G596" i="1"/>
  <c r="G597" i="1"/>
  <c r="G598" i="1"/>
  <c r="G599" i="1"/>
  <c r="G147" i="1"/>
  <c r="G600" i="1"/>
  <c r="G601" i="1"/>
  <c r="G602" i="1"/>
  <c r="G52" i="1"/>
  <c r="G425" i="1"/>
  <c r="G603" i="1"/>
  <c r="G604" i="1"/>
  <c r="G148" i="1"/>
  <c r="G605" i="1"/>
  <c r="G149" i="1"/>
  <c r="G606" i="1"/>
  <c r="G607" i="1"/>
  <c r="G608" i="1"/>
  <c r="G609" i="1"/>
  <c r="G150" i="1"/>
  <c r="G610" i="1"/>
  <c r="G151" i="1"/>
  <c r="G152" i="1"/>
  <c r="G611" i="1"/>
  <c r="G40" i="1"/>
  <c r="G612" i="1"/>
  <c r="G153" i="1"/>
  <c r="G613" i="1"/>
  <c r="G154" i="1"/>
  <c r="G614" i="1"/>
  <c r="G155" i="1"/>
  <c r="G8" i="1"/>
  <c r="G615" i="1"/>
  <c r="G156" i="1"/>
  <c r="G157" i="1"/>
  <c r="G158" i="1"/>
  <c r="G616" i="1"/>
  <c r="G159" i="1"/>
  <c r="G160" i="1"/>
  <c r="G617" i="1"/>
  <c r="G161" i="1"/>
  <c r="G162" i="1"/>
  <c r="G618" i="1"/>
  <c r="G619" i="1"/>
  <c r="G163" i="1"/>
  <c r="G620" i="1"/>
  <c r="G164" i="1"/>
  <c r="G4" i="1"/>
  <c r="G165" i="1"/>
  <c r="G621" i="1"/>
  <c r="G622" i="1"/>
  <c r="G623" i="1"/>
  <c r="G624" i="1"/>
  <c r="G166" i="1"/>
  <c r="G167" i="1"/>
  <c r="G168" i="1"/>
  <c r="G169" i="1"/>
  <c r="G18" i="1"/>
  <c r="G170" i="1"/>
  <c r="G171" i="1"/>
  <c r="G625" i="1"/>
  <c r="G172" i="1"/>
  <c r="G626" i="1"/>
  <c r="G173" i="1"/>
  <c r="G174" i="1"/>
  <c r="G175" i="1"/>
  <c r="G627" i="1"/>
  <c r="G426" i="1"/>
  <c r="G628" i="1"/>
  <c r="G629" i="1"/>
  <c r="G630" i="1"/>
  <c r="G631" i="1"/>
  <c r="G632" i="1"/>
  <c r="G633" i="1"/>
  <c r="G176" i="1"/>
  <c r="G634" i="1"/>
  <c r="G635" i="1"/>
  <c r="G44" i="1"/>
  <c r="G177" i="1"/>
  <c r="G178" i="1"/>
  <c r="G179" i="1"/>
  <c r="G180" i="1"/>
  <c r="G181" i="1"/>
  <c r="G182" i="1"/>
  <c r="G183" i="1"/>
  <c r="G636" i="1"/>
  <c r="G184" i="1"/>
  <c r="G185" i="1"/>
  <c r="G186" i="1"/>
  <c r="G637" i="1"/>
  <c r="G187" i="1"/>
  <c r="G638" i="1"/>
  <c r="G639" i="1"/>
  <c r="G427" i="1"/>
  <c r="G188" i="1"/>
  <c r="G640" i="1"/>
  <c r="G189" i="1"/>
  <c r="G641" i="1"/>
  <c r="G642" i="1"/>
  <c r="G643" i="1"/>
  <c r="G644" i="1"/>
  <c r="G645" i="1"/>
  <c r="G646" i="1"/>
  <c r="G647" i="1"/>
  <c r="G648" i="1"/>
  <c r="G190" i="1"/>
  <c r="G649" i="1"/>
  <c r="G650" i="1"/>
  <c r="G651" i="1"/>
  <c r="G191" i="1"/>
  <c r="G652" i="1"/>
  <c r="G653" i="1"/>
  <c r="G192" i="1"/>
  <c r="G193" i="1"/>
  <c r="G654" i="1"/>
  <c r="G194" i="1"/>
  <c r="G195" i="1"/>
  <c r="G196" i="1"/>
  <c r="G655" i="1"/>
  <c r="G656" i="1"/>
  <c r="G197" i="1"/>
  <c r="G657" i="1"/>
  <c r="G658" i="1"/>
  <c r="G659" i="1"/>
  <c r="G198" i="1"/>
  <c r="G199" i="1"/>
  <c r="G41" i="1"/>
  <c r="G660" i="1"/>
  <c r="G661" i="1"/>
  <c r="G200" i="1"/>
  <c r="G201" i="1"/>
  <c r="G662" i="1"/>
  <c r="G663" i="1"/>
  <c r="G664" i="1"/>
  <c r="G665" i="1"/>
  <c r="G666" i="1"/>
  <c r="G667" i="1"/>
  <c r="G202" i="1"/>
  <c r="G203" i="1"/>
  <c r="G668" i="1"/>
  <c r="G204" i="1"/>
  <c r="G205" i="1"/>
  <c r="G669" i="1"/>
  <c r="G206" i="1"/>
  <c r="G670" i="1"/>
  <c r="G671" i="1"/>
  <c r="G672" i="1"/>
  <c r="G207" i="1"/>
  <c r="G428" i="1"/>
  <c r="G673" i="1"/>
  <c r="G674" i="1"/>
  <c r="G429" i="1"/>
  <c r="G208" i="1"/>
  <c r="G209" i="1"/>
  <c r="G210" i="1"/>
  <c r="G211" i="1"/>
  <c r="G212" i="1"/>
  <c r="G675" i="1"/>
  <c r="G676" i="1"/>
  <c r="G213" i="1"/>
  <c r="G677" i="1"/>
  <c r="G214" i="1"/>
  <c r="G215" i="1"/>
  <c r="G678" i="1"/>
  <c r="G679" i="1"/>
  <c r="G680" i="1"/>
  <c r="G216" i="1"/>
  <c r="G55" i="1"/>
  <c r="G217" i="1"/>
  <c r="G681" i="1"/>
  <c r="G218" i="1"/>
  <c r="G219" i="1"/>
  <c r="G5" i="1"/>
  <c r="G682" i="1"/>
  <c r="G683" i="1"/>
  <c r="G684" i="1"/>
  <c r="G685" i="1"/>
  <c r="G686" i="1"/>
  <c r="G687" i="1"/>
  <c r="G220" i="1"/>
  <c r="G688" i="1"/>
  <c r="G26" i="1"/>
  <c r="G689" i="1"/>
  <c r="G690" i="1"/>
  <c r="G221" i="1"/>
  <c r="G49" i="1"/>
  <c r="G222" i="1"/>
  <c r="G691" i="1"/>
  <c r="G223" i="1"/>
  <c r="G692" i="1"/>
  <c r="G224" i="1"/>
  <c r="G225" i="1"/>
  <c r="G226" i="1"/>
  <c r="G693" i="1"/>
  <c r="G694" i="1"/>
  <c r="G227" i="1"/>
  <c r="G695" i="1"/>
  <c r="G228" i="1"/>
  <c r="G696" i="1"/>
  <c r="G697" i="1"/>
  <c r="G229" i="1"/>
  <c r="G698" i="1"/>
  <c r="G699" i="1"/>
  <c r="G700" i="1"/>
  <c r="G701" i="1"/>
  <c r="G702" i="1"/>
  <c r="G230" i="1"/>
  <c r="G703" i="1"/>
  <c r="G704" i="1"/>
  <c r="G705" i="1"/>
  <c r="G231" i="1"/>
  <c r="G706" i="1"/>
  <c r="G707" i="1"/>
  <c r="G708" i="1"/>
  <c r="G232" i="1"/>
  <c r="G233" i="1"/>
  <c r="G709" i="1"/>
  <c r="G710" i="1"/>
  <c r="G711" i="1"/>
  <c r="G234" i="1"/>
  <c r="G235" i="1"/>
  <c r="G236" i="1"/>
  <c r="G712" i="1"/>
  <c r="G237" i="1"/>
  <c r="G238" i="1"/>
  <c r="G713" i="1"/>
  <c r="G714" i="1"/>
  <c r="G715" i="1"/>
  <c r="G716" i="1"/>
  <c r="G717" i="1"/>
  <c r="G56" i="1"/>
  <c r="G718" i="1"/>
  <c r="G719" i="1"/>
  <c r="G720" i="1"/>
  <c r="G239" i="1"/>
  <c r="G240" i="1"/>
  <c r="G241" i="1"/>
  <c r="G242" i="1"/>
  <c r="G243" i="1"/>
  <c r="G244" i="1"/>
  <c r="G721" i="1"/>
  <c r="G722" i="1"/>
  <c r="G245" i="1"/>
  <c r="G246" i="1"/>
  <c r="G723" i="1"/>
  <c r="G247" i="1"/>
  <c r="G724" i="1"/>
  <c r="G248" i="1"/>
  <c r="G725" i="1"/>
  <c r="G249" i="1"/>
  <c r="G726" i="1"/>
  <c r="G17" i="1"/>
  <c r="G45" i="1"/>
  <c r="G250" i="1"/>
  <c r="G251" i="1"/>
  <c r="G727" i="1"/>
  <c r="G252" i="1"/>
  <c r="G728" i="1"/>
  <c r="G729" i="1"/>
  <c r="G730" i="1"/>
  <c r="G253" i="1"/>
  <c r="G731" i="1"/>
  <c r="G254" i="1"/>
  <c r="G255" i="1"/>
  <c r="G732" i="1"/>
  <c r="G256" i="1"/>
  <c r="G257" i="1"/>
  <c r="G258" i="1"/>
  <c r="G259" i="1"/>
  <c r="G430" i="1"/>
  <c r="G733" i="1"/>
  <c r="G734" i="1"/>
  <c r="G260" i="1"/>
  <c r="G735" i="1"/>
  <c r="G736" i="1"/>
  <c r="G737" i="1"/>
  <c r="G261" i="1"/>
  <c r="G262" i="1"/>
  <c r="G738" i="1"/>
  <c r="G263" i="1"/>
  <c r="G264" i="1"/>
  <c r="G265" i="1"/>
  <c r="G739" i="1"/>
  <c r="G266" i="1"/>
  <c r="G740" i="1"/>
  <c r="G741" i="1"/>
  <c r="G742" i="1"/>
  <c r="G743" i="1"/>
  <c r="G2" i="1"/>
  <c r="G267" i="1"/>
  <c r="G268" i="1"/>
  <c r="G269" i="1"/>
  <c r="G744" i="1"/>
  <c r="G745" i="1"/>
  <c r="G746" i="1"/>
  <c r="G747" i="1"/>
  <c r="G748" i="1"/>
  <c r="G749" i="1"/>
  <c r="G750" i="1"/>
  <c r="G751" i="1"/>
  <c r="G270" i="1"/>
  <c r="G752" i="1"/>
  <c r="G271" i="1"/>
  <c r="G753" i="1"/>
  <c r="G272" i="1"/>
  <c r="G754" i="1"/>
  <c r="G755" i="1"/>
  <c r="G756" i="1"/>
  <c r="G757" i="1"/>
  <c r="G273" i="1"/>
  <c r="G24" i="1"/>
  <c r="G758" i="1"/>
  <c r="G759" i="1"/>
  <c r="G274" i="1"/>
  <c r="G275" i="1"/>
  <c r="G14" i="1"/>
  <c r="G276" i="1"/>
  <c r="G760" i="1"/>
  <c r="G761" i="1"/>
  <c r="G277" i="1"/>
  <c r="G278" i="1"/>
  <c r="G762" i="1"/>
  <c r="G763" i="1"/>
  <c r="G764" i="1"/>
  <c r="G765" i="1"/>
  <c r="G279" i="1"/>
  <c r="G280" i="1"/>
  <c r="G281" i="1"/>
  <c r="G282" i="1"/>
  <c r="G766" i="1"/>
  <c r="G283" i="1"/>
  <c r="G767" i="1"/>
  <c r="G284" i="1"/>
  <c r="G768" i="1"/>
  <c r="G285" i="1"/>
  <c r="G769" i="1"/>
  <c r="G770" i="1"/>
  <c r="G286" i="1"/>
  <c r="G287" i="1"/>
  <c r="G771" i="1"/>
  <c r="G772" i="1"/>
  <c r="G773" i="1"/>
  <c r="G774" i="1"/>
  <c r="G775" i="1"/>
  <c r="G776" i="1"/>
  <c r="G777" i="1"/>
  <c r="G778" i="1"/>
  <c r="G779" i="1"/>
  <c r="G780" i="1"/>
  <c r="G15" i="1"/>
  <c r="G781" i="1"/>
  <c r="G782" i="1"/>
  <c r="G783" i="1"/>
  <c r="G784" i="1"/>
  <c r="G785" i="1"/>
  <c r="G786" i="1"/>
  <c r="G288" i="1"/>
  <c r="G289" i="1"/>
  <c r="G787" i="1"/>
  <c r="G788" i="1"/>
  <c r="G290" i="1"/>
  <c r="G789" i="1"/>
  <c r="G790" i="1"/>
  <c r="G291" i="1"/>
  <c r="G791" i="1"/>
  <c r="G792" i="1"/>
  <c r="G793" i="1"/>
  <c r="G292" i="1"/>
  <c r="G28" i="1"/>
  <c r="G794" i="1"/>
  <c r="G431" i="1"/>
  <c r="G293" i="1"/>
  <c r="G42" i="1"/>
  <c r="G795" i="1"/>
  <c r="G294" i="1"/>
  <c r="G295" i="1"/>
  <c r="G296" i="1"/>
  <c r="G432" i="1"/>
  <c r="G297" i="1"/>
  <c r="G796" i="1"/>
  <c r="G797" i="1"/>
  <c r="G798" i="1"/>
  <c r="G298" i="1"/>
  <c r="G299" i="1"/>
  <c r="G300" i="1"/>
  <c r="G301" i="1"/>
  <c r="G35" i="1"/>
  <c r="G302" i="1"/>
  <c r="G303" i="1"/>
  <c r="G304" i="1"/>
  <c r="G799" i="1"/>
  <c r="G800" i="1"/>
  <c r="G801" i="1"/>
  <c r="G802" i="1"/>
  <c r="G305" i="1"/>
  <c r="G306" i="1"/>
  <c r="G31" i="1"/>
  <c r="G307" i="1"/>
  <c r="G308" i="1"/>
  <c r="G309" i="1"/>
  <c r="G310" i="1"/>
  <c r="G311" i="1"/>
  <c r="G312" i="1"/>
  <c r="G803" i="1"/>
  <c r="G3" i="1"/>
  <c r="G804" i="1"/>
  <c r="G313" i="1"/>
  <c r="G805" i="1"/>
  <c r="G806" i="1"/>
  <c r="G807" i="1"/>
  <c r="G314" i="1"/>
  <c r="G315" i="1"/>
  <c r="G50" i="1"/>
  <c r="G808" i="1"/>
  <c r="G809" i="1"/>
  <c r="G316" i="1"/>
  <c r="G36" i="1"/>
  <c r="G810" i="1"/>
  <c r="G317" i="1"/>
  <c r="G318" i="1"/>
  <c r="G811" i="1"/>
  <c r="G812" i="1"/>
  <c r="G813" i="1"/>
  <c r="G319" i="1"/>
  <c r="G814" i="1"/>
  <c r="G815" i="1"/>
  <c r="G816" i="1"/>
  <c r="G817" i="1"/>
  <c r="G818" i="1"/>
  <c r="G819" i="1"/>
  <c r="G320" i="1"/>
  <c r="G321" i="1"/>
  <c r="G322" i="1"/>
  <c r="G820" i="1"/>
  <c r="G323" i="1"/>
  <c r="G821" i="1"/>
  <c r="G822" i="1"/>
  <c r="G324" i="1"/>
  <c r="G325" i="1"/>
  <c r="G823" i="1"/>
  <c r="G326" i="1"/>
  <c r="G824" i="1"/>
  <c r="G825" i="1"/>
  <c r="G327" i="1"/>
  <c r="G826" i="1"/>
  <c r="G827" i="1"/>
  <c r="G828" i="1"/>
  <c r="G829" i="1"/>
  <c r="G830" i="1"/>
  <c r="G328" i="1"/>
  <c r="G831" i="1"/>
  <c r="G832" i="1"/>
  <c r="G833" i="1"/>
  <c r="G329" i="1"/>
  <c r="G834" i="1"/>
  <c r="G835" i="1"/>
  <c r="G836" i="1"/>
  <c r="G837" i="1"/>
  <c r="G19" i="1"/>
  <c r="G43" i="1"/>
  <c r="G838" i="1"/>
  <c r="G839" i="1"/>
  <c r="G840" i="1"/>
  <c r="G330" i="1"/>
  <c r="G32" i="1"/>
  <c r="G841" i="1"/>
  <c r="G331" i="1"/>
  <c r="G842" i="1"/>
  <c r="G843" i="1"/>
  <c r="G13" i="1"/>
  <c r="G332" i="1"/>
  <c r="G844" i="1"/>
  <c r="G845" i="1"/>
  <c r="G846" i="1"/>
  <c r="G11" i="1"/>
  <c r="G847" i="1"/>
  <c r="G333" i="1"/>
  <c r="G334" i="1"/>
  <c r="G335" i="1"/>
  <c r="G848" i="1"/>
  <c r="G849" i="1"/>
  <c r="G336" i="1"/>
  <c r="G850" i="1"/>
  <c r="G337" i="1"/>
  <c r="G851" i="1"/>
  <c r="G852" i="1"/>
  <c r="G58" i="1"/>
  <c r="G853" i="1"/>
  <c r="G338" i="1"/>
  <c r="G854" i="1"/>
  <c r="G7" i="1"/>
  <c r="G855" i="1"/>
  <c r="G856" i="1"/>
  <c r="G857" i="1"/>
  <c r="G858" i="1"/>
  <c r="G859" i="1"/>
  <c r="G860" i="1"/>
  <c r="G339" i="1"/>
  <c r="G340" i="1"/>
  <c r="G861" i="1"/>
  <c r="G862" i="1"/>
  <c r="G863" i="1"/>
  <c r="G864" i="1"/>
  <c r="G865" i="1"/>
  <c r="G341" i="1"/>
  <c r="G342" i="1"/>
  <c r="G866" i="1"/>
  <c r="G343" i="1"/>
  <c r="G867" i="1"/>
  <c r="G6" i="1"/>
  <c r="G868" i="1"/>
  <c r="G869" i="1"/>
  <c r="G870" i="1"/>
  <c r="G344" i="1"/>
  <c r="G345" i="1"/>
  <c r="G346" i="1"/>
  <c r="G871" i="1"/>
  <c r="G347" i="1"/>
  <c r="G872" i="1"/>
  <c r="G20" i="1"/>
  <c r="G873" i="1"/>
  <c r="G874" i="1"/>
  <c r="G875" i="1"/>
  <c r="G876" i="1"/>
  <c r="G877" i="1"/>
  <c r="G348" i="1"/>
  <c r="G433" i="1"/>
  <c r="G349" i="1"/>
  <c r="G54" i="1"/>
  <c r="G350" i="1"/>
  <c r="G351" i="1"/>
  <c r="G878" i="1"/>
  <c r="G879" i="1"/>
  <c r="G352" i="1"/>
  <c r="G353" i="1"/>
  <c r="G880" i="1"/>
  <c r="G881" i="1"/>
  <c r="G354" i="1"/>
  <c r="G355" i="1"/>
  <c r="G882" i="1"/>
  <c r="G883" i="1"/>
  <c r="G884" i="1"/>
  <c r="G885" i="1"/>
  <c r="G356" i="1"/>
  <c r="G886" i="1"/>
  <c r="G887" i="1"/>
  <c r="G357" i="1"/>
  <c r="G358" i="1"/>
  <c r="G888" i="1"/>
  <c r="G359" i="1"/>
  <c r="G889" i="1"/>
  <c r="G890" i="1"/>
  <c r="G360" i="1"/>
  <c r="G891" i="1"/>
  <c r="G892" i="1"/>
  <c r="G893" i="1"/>
  <c r="G894" i="1"/>
  <c r="G361" i="1"/>
  <c r="G895" i="1"/>
  <c r="G896" i="1"/>
  <c r="G897" i="1"/>
  <c r="G898" i="1"/>
  <c r="G899" i="1"/>
  <c r="G900" i="1"/>
  <c r="G901" i="1"/>
  <c r="G902" i="1"/>
  <c r="G362" i="1"/>
  <c r="G363" i="1"/>
  <c r="G364" i="1"/>
  <c r="G903" i="1"/>
  <c r="G904" i="1"/>
  <c r="G905" i="1"/>
  <c r="G906" i="1"/>
  <c r="G365" i="1"/>
  <c r="G366" i="1"/>
  <c r="G907" i="1"/>
  <c r="G908" i="1"/>
  <c r="G909" i="1"/>
  <c r="G910" i="1"/>
  <c r="G911" i="1"/>
  <c r="G912" i="1"/>
  <c r="G367" i="1"/>
  <c r="G22" i="1"/>
  <c r="G913" i="1"/>
  <c r="G914" i="1"/>
  <c r="G915" i="1"/>
  <c r="G916" i="1"/>
  <c r="G917" i="1"/>
  <c r="G368" i="1"/>
  <c r="G918" i="1"/>
  <c r="G369" i="1"/>
  <c r="G919" i="1"/>
  <c r="G920" i="1"/>
  <c r="G921" i="1"/>
  <c r="G922" i="1"/>
  <c r="G923" i="1"/>
  <c r="G370" i="1"/>
  <c r="G371" i="1"/>
  <c r="G924" i="1"/>
  <c r="G925" i="1"/>
  <c r="G926" i="1"/>
  <c r="G927" i="1"/>
  <c r="G928" i="1"/>
  <c r="G929" i="1"/>
  <c r="G53" i="1"/>
  <c r="G930" i="1"/>
  <c r="G931" i="1"/>
  <c r="G372" i="1"/>
  <c r="G373" i="1"/>
  <c r="G932" i="1"/>
  <c r="G933" i="1"/>
  <c r="G934" i="1"/>
  <c r="G935" i="1"/>
  <c r="G374" i="1"/>
  <c r="G375" i="1"/>
  <c r="G376" i="1"/>
  <c r="G377" i="1"/>
  <c r="G936" i="1"/>
  <c r="G937" i="1"/>
  <c r="G378" i="1"/>
  <c r="G938" i="1"/>
  <c r="G939" i="1"/>
  <c r="G379" i="1"/>
  <c r="G940" i="1"/>
  <c r="G380" i="1"/>
  <c r="G381" i="1"/>
  <c r="G941" i="1"/>
  <c r="G942" i="1"/>
  <c r="G943" i="1"/>
  <c r="G944" i="1"/>
  <c r="G945" i="1"/>
  <c r="G946" i="1"/>
  <c r="G947" i="1"/>
  <c r="G382" i="1"/>
  <c r="G948" i="1"/>
  <c r="G383" i="1"/>
  <c r="G384" i="1"/>
  <c r="G949" i="1"/>
  <c r="G385" i="1"/>
  <c r="G950" i="1"/>
  <c r="G951" i="1"/>
  <c r="G434" i="1"/>
  <c r="G386" i="1"/>
  <c r="G952" i="1"/>
  <c r="G953" i="1"/>
  <c r="G387" i="1"/>
  <c r="G954" i="1"/>
  <c r="G955" i="1"/>
  <c r="G48" i="1"/>
  <c r="G956" i="1"/>
  <c r="G957" i="1"/>
  <c r="G388" i="1"/>
  <c r="G389" i="1"/>
  <c r="G958" i="1"/>
  <c r="G390" i="1"/>
  <c r="G435" i="1"/>
  <c r="G959" i="1"/>
  <c r="G391" i="1"/>
  <c r="G960" i="1"/>
  <c r="G392" i="1"/>
  <c r="G961" i="1"/>
  <c r="G962" i="1"/>
  <c r="G963" i="1"/>
  <c r="G964" i="1"/>
  <c r="G393" i="1"/>
  <c r="G394" i="1"/>
  <c r="G965" i="1"/>
  <c r="G966" i="1"/>
  <c r="G967" i="1"/>
  <c r="G395" i="1"/>
  <c r="G968" i="1"/>
  <c r="G969" i="1"/>
  <c r="G970" i="1"/>
  <c r="G971" i="1"/>
  <c r="G396" i="1"/>
  <c r="G51" i="1"/>
  <c r="G972" i="1"/>
  <c r="G397" i="1"/>
  <c r="G436" i="1"/>
  <c r="G398" i="1"/>
  <c r="G399" i="1"/>
  <c r="G973" i="1"/>
  <c r="G400" i="1"/>
  <c r="G401" i="1"/>
  <c r="G402" i="1"/>
  <c r="G403" i="1"/>
  <c r="G27" i="1"/>
  <c r="G974" i="1"/>
  <c r="G404" i="1"/>
  <c r="G975" i="1"/>
  <c r="G46" i="1"/>
  <c r="G405" i="1"/>
  <c r="G976" i="1"/>
  <c r="G977" i="1"/>
  <c r="G406" i="1"/>
  <c r="G978" i="1"/>
  <c r="G979" i="1"/>
  <c r="G407" i="1"/>
  <c r="G408" i="1"/>
  <c r="G980" i="1"/>
  <c r="G981" i="1"/>
  <c r="G409" i="1"/>
  <c r="G982" i="1"/>
  <c r="G983" i="1"/>
  <c r="G984" i="1"/>
  <c r="G985" i="1"/>
  <c r="G986" i="1"/>
  <c r="G987" i="1"/>
  <c r="G410" i="1"/>
  <c r="G411" i="1"/>
  <c r="G988" i="1"/>
  <c r="G412" i="1"/>
  <c r="G989" i="1"/>
  <c r="G990" i="1"/>
  <c r="G991" i="1"/>
  <c r="G413" i="1"/>
  <c r="G992" i="1"/>
  <c r="G993" i="1"/>
  <c r="G414" i="1"/>
  <c r="G994" i="1"/>
  <c r="G415" i="1"/>
  <c r="G995" i="1"/>
  <c r="G996" i="1"/>
  <c r="G416" i="1"/>
  <c r="G417" i="1"/>
  <c r="G997" i="1"/>
  <c r="G418" i="1"/>
  <c r="G998" i="1"/>
  <c r="G419" i="1"/>
  <c r="G999" i="1"/>
  <c r="G1000" i="1"/>
  <c r="G29" i="1"/>
  <c r="G420" i="1"/>
  <c r="G1001" i="1"/>
  <c r="G421" i="1"/>
  <c r="G10" i="1"/>
  <c r="G422" i="1"/>
  <c r="G39" i="1"/>
  <c r="G59" i="1"/>
  <c r="E13" i="12" l="1"/>
  <c r="G13" i="12" s="1"/>
  <c r="E5" i="12"/>
  <c r="G5" i="12" s="1"/>
  <c r="E2" i="12"/>
  <c r="G2" i="12" s="1"/>
  <c r="E3" i="12"/>
  <c r="H3" i="12" s="1"/>
  <c r="E11" i="12"/>
  <c r="G11" i="12" s="1"/>
  <c r="E8" i="12"/>
  <c r="G8" i="12" s="1"/>
  <c r="G7" i="12"/>
  <c r="D14" i="12"/>
  <c r="E6" i="12"/>
  <c r="G6" i="12" s="1"/>
  <c r="E4" i="12"/>
  <c r="F4" i="12" s="1"/>
  <c r="C14" i="12"/>
  <c r="E7" i="12"/>
  <c r="H7" i="12" s="1"/>
  <c r="F11" i="12"/>
  <c r="G3" i="12"/>
  <c r="E10" i="12"/>
  <c r="F10" i="12" s="1"/>
  <c r="E9" i="12"/>
  <c r="G9" i="12" s="1"/>
  <c r="B14" i="12"/>
  <c r="H11" i="12" l="1"/>
  <c r="H13" i="12"/>
  <c r="F13" i="12"/>
  <c r="F5" i="12"/>
  <c r="H5" i="12"/>
  <c r="H2" i="12"/>
  <c r="G4" i="12"/>
  <c r="F9" i="12"/>
  <c r="F6" i="12"/>
  <c r="F7" i="12"/>
  <c r="F3" i="12"/>
  <c r="H6" i="12"/>
  <c r="H9" i="12"/>
  <c r="H8" i="12"/>
  <c r="H10" i="12"/>
  <c r="F8" i="12"/>
  <c r="G10" i="12"/>
  <c r="H4" i="12"/>
</calcChain>
</file>

<file path=xl/sharedStrings.xml><?xml version="1.0" encoding="utf-8"?>
<sst xmlns="http://schemas.openxmlformats.org/spreadsheetml/2006/main" count="8302" uniqueCount="2114">
  <si>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</si>
  <si>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</si>
  <si>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</si>
  <si>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</si>
  <si>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</si>
  <si>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</si>
  <si>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</si>
  <si>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</si>
  <si>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</si>
  <si>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</si>
  <si>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</si>
  <si>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</si>
  <si>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</si>
  <si>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</si>
  <si>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</si>
  <si>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</si>
  <si>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</si>
  <si>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</si>
  <si>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</si>
  <si>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</si>
  <si>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</si>
  <si>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</si>
  <si>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</si>
  <si>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</si>
  <si>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</si>
  <si>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</si>
  <si>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</si>
  <si>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</si>
  <si>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</si>
  <si>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</si>
  <si>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</si>
  <si>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</si>
  <si>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</si>
  <si>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</si>
  <si>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</si>
  <si>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</si>
  <si>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</si>
  <si>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</si>
  <si>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</si>
  <si>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</si>
  <si>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</si>
  <si>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</si>
  <si>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</si>
  <si>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</si>
  <si>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</si>
  <si>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</si>
  <si>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</si>
  <si>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</si>
  <si>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</si>
  <si>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</si>
  <si>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</si>
  <si>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</si>
  <si>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</si>
  <si>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</si>
  <si>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</si>
  <si>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</si>
  <si>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</si>
  <si>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</si>
  <si>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</si>
  <si>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</si>
  <si>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</si>
  <si>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</si>
  <si>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</si>
  <si>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</si>
  <si>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</si>
  <si>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</si>
  <si>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</si>
  <si>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</si>
  <si>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</si>
  <si>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</si>
  <si>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</si>
  <si>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</si>
  <si>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</si>
  <si>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</si>
  <si>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</si>
  <si>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</si>
  <si>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</si>
  <si>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</si>
  <si>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</si>
  <si>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</si>
  <si>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</si>
  <si>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</si>
  <si>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</si>
  <si>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</si>
  <si>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</si>
  <si>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</si>
  <si>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</si>
  <si>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</si>
  <si>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</si>
  <si>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</si>
  <si>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</si>
  <si>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</si>
  <si>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</si>
  <si>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</si>
  <si>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</si>
  <si>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</si>
  <si>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</si>
  <si>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</si>
  <si>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</si>
  <si>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</si>
  <si>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</si>
  <si>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</si>
  <si>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</si>
  <si>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</si>
  <si>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</si>
  <si>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</si>
  <si>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</si>
  <si>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</si>
  <si>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</si>
  <si>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</si>
  <si>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</si>
  <si>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</si>
  <si>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</si>
  <si>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</si>
  <si>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</si>
  <si>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</si>
  <si>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</si>
  <si>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</si>
  <si>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</si>
  <si>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</si>
  <si>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</si>
  <si>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</si>
  <si>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</si>
  <si>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</si>
  <si>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</si>
  <si>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</si>
  <si>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</si>
  <si>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</si>
  <si>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</si>
  <si>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</si>
  <si>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</si>
  <si>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</si>
  <si>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</si>
  <si>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</si>
  <si>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</si>
  <si>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</si>
  <si>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</si>
  <si>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</si>
  <si>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</si>
  <si>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</si>
  <si>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</si>
  <si>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</si>
  <si>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</si>
  <si>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</si>
  <si>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</si>
  <si>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</si>
  <si>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</si>
  <si>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</si>
  <si>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</si>
  <si>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</si>
  <si>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</si>
  <si>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</si>
  <si>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</si>
  <si>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</si>
  <si>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</si>
  <si>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</si>
  <si>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</si>
  <si>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</si>
  <si>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</si>
  <si>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</si>
  <si>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</si>
  <si>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</si>
  <si>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</si>
  <si>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</si>
  <si>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</si>
  <si>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</si>
  <si>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</si>
  <si>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</si>
  <si>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</si>
  <si>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</si>
  <si>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</si>
  <si>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</si>
  <si>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</si>
  <si>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</si>
  <si>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</si>
  <si>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</si>
  <si>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</si>
  <si>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</si>
  <si>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</si>
  <si>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</si>
  <si>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</si>
  <si>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</si>
  <si>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</si>
  <si>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</si>
  <si>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</si>
  <si>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</si>
  <si>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</si>
  <si>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</si>
  <si>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</si>
  <si>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</si>
  <si>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</si>
  <si>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</si>
  <si>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</si>
  <si>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</si>
  <si>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</si>
  <si>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</si>
  <si>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</si>
  <si>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</si>
  <si>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</si>
  <si>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</si>
  <si>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</si>
  <si>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</si>
  <si>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</si>
  <si>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</si>
  <si>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</si>
  <si>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</si>
  <si>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</si>
  <si>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</si>
  <si>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</si>
  <si>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</si>
  <si>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</si>
  <si>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</si>
  <si>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</si>
  <si>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</si>
  <si>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</si>
  <si>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</si>
  <si>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</si>
  <si>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</si>
  <si>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</si>
  <si>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</si>
  <si>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</si>
  <si>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</si>
  <si>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</si>
  <si>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</si>
  <si>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</si>
  <si>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</si>
  <si>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</si>
  <si>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</si>
  <si>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</si>
  <si>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</si>
  <si>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</si>
  <si>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</si>
  <si>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</si>
  <si>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</si>
  <si>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</si>
  <si>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</si>
  <si>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</si>
  <si>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</si>
  <si>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</si>
  <si>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</si>
  <si>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</si>
  <si>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</si>
  <si>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</si>
  <si>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</si>
  <si>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</si>
  <si>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</si>
  <si>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</si>
  <si>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</si>
  <si>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</si>
  <si>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</si>
  <si>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</si>
  <si>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</si>
  <si>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</si>
  <si>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</si>
  <si>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</si>
  <si>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</si>
  <si>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</si>
  <si>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</si>
  <si>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</si>
  <si>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</si>
  <si>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</si>
  <si>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</si>
  <si>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</si>
  <si>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</si>
  <si>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</si>
  <si>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</si>
  <si>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</si>
  <si>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</si>
  <si>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</si>
  <si>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</si>
  <si>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</si>
  <si>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</si>
  <si>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</si>
  <si>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</si>
  <si>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</si>
  <si>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</si>
  <si>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</si>
  <si>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</si>
  <si>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</si>
  <si>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</si>
  <si>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</si>
  <si>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</si>
  <si>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</si>
  <si>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</si>
  <si>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</si>
  <si>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</si>
  <si>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</si>
  <si>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</si>
  <si>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</si>
  <si>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</si>
  <si>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</si>
  <si>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</si>
  <si>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</si>
  <si>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</si>
  <si>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</si>
  <si>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</si>
  <si>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</si>
  <si>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</si>
  <si>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</si>
  <si>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</si>
  <si>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</si>
  <si>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</si>
  <si>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</si>
  <si>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</si>
  <si>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</si>
  <si>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</si>
  <si>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</si>
  <si>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</si>
  <si>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</si>
  <si>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</si>
  <si>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</si>
  <si>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</si>
  <si>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</si>
  <si>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</si>
  <si>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</si>
  <si>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</si>
  <si>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</si>
  <si>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</si>
  <si>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</si>
  <si>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</si>
  <si>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</si>
  <si>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</si>
  <si>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</si>
  <si>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</si>
  <si>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</si>
  <si>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</si>
  <si>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</si>
  <si>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</si>
  <si>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</si>
  <si>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</si>
  <si>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</si>
  <si>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</si>
  <si>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</si>
  <si>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</si>
  <si>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</si>
  <si>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</si>
  <si>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</si>
  <si>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</si>
  <si>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</si>
  <si>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</si>
  <si>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</si>
  <si>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</si>
  <si>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</si>
  <si>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</si>
  <si>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</si>
  <si>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</si>
  <si>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</si>
  <si>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</si>
  <si>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</si>
  <si>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</si>
  <si>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</si>
  <si>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</si>
  <si>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</si>
  <si>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</si>
  <si>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</si>
  <si>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</si>
  <si>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</si>
  <si>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</si>
  <si>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</si>
  <si>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</si>
  <si>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</si>
  <si>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</si>
  <si>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</si>
  <si>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</si>
  <si>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</si>
  <si>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</si>
  <si>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</si>
  <si>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</si>
  <si>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</si>
  <si>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</si>
  <si>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</si>
  <si>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</si>
  <si>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</si>
  <si>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</si>
  <si>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</si>
  <si>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</si>
  <si>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</si>
  <si>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</si>
  <si>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</si>
  <si>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</si>
  <si>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</si>
  <si>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</si>
  <si>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</si>
  <si>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</si>
  <si>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</si>
  <si>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</si>
  <si>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</si>
  <si>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</si>
  <si>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</si>
  <si>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</si>
  <si>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</si>
  <si>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</si>
  <si>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</si>
  <si>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</si>
  <si>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</si>
  <si>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</si>
  <si>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</si>
  <si>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</si>
  <si>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</si>
  <si>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</si>
  <si>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</si>
  <si>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</si>
  <si>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</si>
  <si>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</si>
  <si>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</si>
  <si>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</si>
  <si>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</si>
  <si>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</si>
  <si>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</si>
  <si>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</si>
  <si>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</si>
  <si>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</si>
  <si>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</si>
  <si>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</si>
  <si>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</si>
  <si>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</si>
  <si>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</si>
  <si>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</si>
  <si>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</si>
  <si>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</si>
  <si>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</si>
  <si>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</si>
  <si>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</si>
  <si>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</si>
  <si>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</si>
  <si>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</si>
  <si>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</si>
  <si>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</si>
  <si>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</si>
  <si>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</si>
  <si>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</si>
  <si>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</si>
  <si>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</si>
  <si>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</si>
  <si>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</si>
  <si>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</si>
  <si>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</si>
  <si>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</si>
  <si>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</si>
  <si>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</si>
  <si>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</si>
  <si>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</si>
  <si>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</si>
  <si>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</si>
  <si>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</si>
  <si>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</si>
  <si>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</si>
  <si>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</si>
  <si>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</si>
  <si>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</si>
  <si>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</si>
  <si>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</si>
  <si>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</si>
  <si>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</si>
  <si>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</si>
  <si>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</si>
  <si>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</si>
  <si>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</si>
  <si>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</si>
  <si>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</si>
  <si>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</si>
  <si>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</si>
  <si>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</si>
  <si>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</si>
  <si>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</si>
  <si>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</si>
  <si>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</si>
  <si>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</si>
  <si>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</si>
  <si>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</si>
  <si>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</si>
  <si>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</si>
  <si>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</si>
  <si>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</si>
  <si>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</si>
  <si>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</si>
  <si>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</si>
  <si>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</si>
  <si>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</si>
  <si>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</si>
  <si>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</si>
  <si>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</si>
  <si>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</si>
  <si>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</si>
  <si>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</si>
  <si>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</si>
  <si>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</si>
  <si>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</si>
  <si>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</si>
  <si>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</si>
  <si>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</si>
  <si>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</si>
  <si>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</si>
  <si>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</si>
  <si>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</si>
  <si>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</si>
  <si>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</si>
  <si>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</si>
  <si>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</si>
  <si>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</si>
  <si>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</si>
  <si>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</si>
  <si>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</si>
  <si>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</si>
  <si>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</si>
  <si>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</si>
  <si>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</si>
  <si>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</si>
  <si>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</si>
  <si>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</si>
  <si>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</si>
  <si>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</si>
  <si>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</si>
  <si>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</si>
  <si>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</si>
  <si>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</si>
  <si>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</si>
  <si>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</si>
  <si>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</si>
  <si>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</si>
  <si>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</si>
  <si>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</si>
  <si>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</si>
  <si>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</si>
  <si>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</si>
  <si>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</si>
  <si>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</si>
  <si>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</si>
  <si>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</si>
  <si>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</si>
  <si>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</si>
  <si>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</si>
  <si>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</si>
  <si>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</si>
  <si>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</si>
  <si>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</si>
  <si>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</si>
  <si>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</si>
  <si>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</si>
  <si>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</si>
  <si>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</si>
  <si>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</si>
  <si>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</si>
  <si>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</si>
  <si>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</si>
  <si>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</si>
  <si>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</si>
  <si>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</si>
  <si>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</si>
  <si>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</si>
  <si>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</si>
  <si>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</si>
  <si>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</si>
  <si>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</si>
  <si>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</si>
  <si>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</si>
  <si>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</si>
  <si>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</si>
  <si>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</si>
  <si>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</si>
  <si>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</si>
  <si>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</si>
  <si>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</si>
  <si>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</si>
  <si>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</si>
  <si>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</si>
  <si>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</si>
  <si>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</si>
  <si>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</si>
  <si>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</si>
  <si>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</si>
  <si>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</si>
  <si>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</si>
  <si>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</si>
  <si>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</si>
  <si>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</si>
  <si>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</si>
  <si>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</si>
  <si>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</si>
  <si>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</si>
  <si>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</si>
  <si>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</si>
  <si>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</si>
  <si>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</si>
  <si>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</si>
  <si>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</si>
  <si>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</si>
  <si>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</si>
  <si>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</si>
  <si>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</si>
  <si>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</si>
  <si>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</si>
  <si>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</si>
  <si>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</si>
  <si>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</si>
  <si>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</si>
  <si>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</si>
  <si>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</si>
  <si>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</si>
  <si>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</si>
  <si>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</si>
  <si>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</si>
  <si>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</si>
  <si>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</si>
  <si>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</si>
  <si>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</si>
  <si>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</si>
  <si>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</si>
  <si>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</si>
  <si>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</si>
  <si>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</si>
  <si>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</si>
  <si>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</si>
  <si>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</si>
  <si>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</si>
  <si>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</si>
  <si>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</si>
  <si>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</si>
  <si>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</si>
  <si>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</si>
  <si>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</si>
  <si>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</si>
  <si>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</si>
  <si>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</si>
  <si>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</si>
  <si>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</si>
  <si>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</si>
  <si>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</si>
  <si>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</si>
  <si>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</si>
  <si>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</si>
  <si>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</si>
  <si>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</si>
  <si>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</si>
  <si>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</si>
  <si>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</si>
  <si>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</si>
  <si>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</si>
  <si>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</si>
  <si>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</si>
  <si>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</si>
  <si>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</si>
  <si>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</si>
  <si>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</si>
  <si>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</si>
  <si>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</si>
  <si>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</si>
  <si>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</si>
  <si>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</si>
  <si>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</si>
  <si>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</si>
  <si>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</si>
  <si>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</si>
  <si>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</si>
  <si>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</si>
  <si>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</si>
  <si>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</si>
  <si>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</si>
  <si>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</si>
  <si>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</si>
  <si>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</si>
  <si>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</si>
  <si>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</si>
  <si>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</si>
  <si>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</si>
  <si>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</si>
  <si>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</si>
  <si>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</si>
  <si>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</si>
  <si>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</si>
  <si>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</si>
  <si>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</si>
  <si>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</si>
  <si>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</si>
  <si>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</si>
  <si>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</si>
  <si>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</si>
  <si>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</si>
  <si>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</si>
  <si>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</si>
  <si>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</si>
  <si>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</si>
  <si>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</si>
  <si>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</si>
  <si>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</si>
  <si>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</si>
  <si>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</si>
  <si>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</si>
  <si>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</si>
  <si>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</si>
  <si>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</si>
  <si>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</si>
  <si>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</si>
  <si>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</si>
  <si>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</si>
  <si>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</si>
  <si>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</si>
  <si>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</si>
  <si>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</si>
  <si>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</si>
  <si>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</si>
  <si>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</si>
  <si>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</si>
  <si>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</si>
  <si>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</si>
  <si>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</si>
  <si>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</si>
  <si>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</si>
  <si>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</si>
  <si>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</si>
  <si>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</si>
  <si>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</si>
  <si>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</si>
  <si>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</si>
  <si>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</si>
  <si>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</si>
  <si>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</si>
  <si>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</si>
  <si>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</si>
  <si>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</si>
  <si>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</si>
  <si>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</si>
  <si>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</si>
  <si>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</si>
  <si>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</si>
  <si>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</si>
  <si>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</si>
  <si>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</si>
  <si>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</si>
  <si>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</si>
  <si>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</si>
  <si>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</si>
  <si>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</si>
  <si>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</si>
  <si>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</si>
  <si>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</si>
  <si>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</si>
  <si>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</si>
  <si>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</si>
  <si>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</si>
  <si>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</si>
  <si>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</si>
  <si>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</si>
  <si>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</si>
  <si>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</si>
  <si>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</si>
  <si>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</si>
  <si>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</si>
  <si>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</si>
  <si>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</si>
  <si>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</si>
  <si>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</si>
  <si>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</si>
  <si>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</si>
  <si>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</si>
  <si>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</si>
  <si>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</si>
  <si>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</si>
  <si>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</si>
  <si>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</si>
  <si>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</si>
  <si>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</si>
  <si>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</si>
  <si>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</si>
  <si>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</si>
  <si>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</si>
  <si>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</si>
  <si>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</si>
  <si>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</si>
  <si>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</si>
  <si>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</si>
  <si>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</si>
  <si>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</si>
  <si>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</si>
  <si>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</si>
  <si>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</si>
  <si>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</si>
  <si>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</si>
  <si>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</si>
  <si>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</si>
  <si>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</si>
  <si>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</si>
  <si>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</si>
  <si>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</si>
  <si>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</si>
  <si>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</si>
  <si>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</si>
  <si>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</si>
  <si>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</si>
  <si>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</si>
  <si>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</si>
  <si>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</si>
  <si>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</si>
  <si>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</si>
  <si>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</si>
  <si>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</si>
  <si>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</si>
  <si>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</si>
  <si>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</si>
  <si>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</si>
  <si>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</si>
  <si>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</si>
  <si>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</si>
  <si>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</si>
  <si>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</si>
  <si>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</si>
  <si>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</si>
  <si>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</si>
  <si>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</si>
  <si>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</si>
  <si>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</si>
  <si>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</si>
  <si>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</si>
  <si>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</si>
  <si>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</si>
  <si>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</si>
  <si>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</si>
  <si>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</si>
  <si>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</si>
  <si>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</si>
  <si>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</si>
  <si>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</si>
  <si>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</si>
  <si>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</si>
  <si>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</si>
  <si>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</si>
  <si>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</si>
  <si>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</si>
  <si>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</si>
  <si>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</si>
  <si>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</si>
  <si>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</si>
  <si>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</si>
  <si>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</si>
  <si>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</si>
  <si>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</si>
  <si>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</si>
  <si>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</si>
  <si>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</si>
  <si>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</si>
  <si>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</si>
  <si>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</si>
  <si>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</si>
  <si>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</si>
  <si>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</si>
  <si>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</si>
  <si>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</si>
  <si>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</si>
  <si>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</si>
  <si>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</si>
  <si>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</si>
  <si>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</si>
  <si>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</si>
  <si>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</si>
  <si>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</si>
  <si>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</si>
  <si>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</si>
  <si>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</si>
  <si>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</si>
  <si>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</si>
  <si>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</si>
  <si>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</si>
  <si>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</si>
  <si>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</si>
  <si>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</si>
  <si>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</si>
  <si>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</si>
  <si>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</si>
  <si>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</si>
  <si>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</si>
  <si>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</si>
  <si>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</si>
  <si>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</si>
  <si>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</si>
  <si>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</si>
  <si>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</si>
  <si>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</si>
  <si>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</si>
  <si>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</si>
  <si>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</si>
  <si>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</si>
  <si>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</si>
  <si>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</si>
  <si>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</si>
  <si>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</si>
  <si>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</si>
  <si>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</si>
  <si>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</si>
  <si>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</si>
  <si>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</si>
  <si>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</si>
  <si>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</si>
  <si>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</si>
  <si>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</si>
  <si>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</si>
  <si>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</si>
  <si>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</si>
  <si>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</si>
  <si>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</si>
  <si>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</si>
  <si>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</si>
  <si>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</si>
  <si>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</si>
  <si>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</si>
  <si>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</si>
  <si>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</si>
  <si>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</si>
  <si>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</si>
  <si>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</si>
  <si>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</si>
  <si>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</si>
  <si>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</si>
  <si>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</si>
  <si>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</si>
  <si>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</si>
  <si>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</si>
  <si>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</si>
  <si>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</si>
  <si>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</si>
  <si>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</si>
  <si>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</si>
  <si>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</si>
  <si>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</si>
  <si>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</si>
  <si>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</si>
  <si>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</si>
  <si>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</si>
  <si>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</si>
  <si>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</si>
  <si>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</si>
  <si>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</si>
  <si>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</si>
  <si>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</si>
  <si>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</si>
  <si>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</si>
  <si>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</si>
  <si>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</si>
  <si>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</si>
  <si>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</si>
  <si>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</si>
  <si>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</si>
  <si>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</si>
  <si>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</si>
  <si>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</si>
  <si>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</si>
  <si>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</si>
  <si>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</si>
  <si>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</si>
  <si>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</si>
  <si>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</si>
  <si>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</si>
  <si>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</si>
  <si>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</si>
  <si>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</si>
  <si>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</si>
  <si>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</si>
  <si>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</si>
  <si>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</si>
  <si>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</si>
  <si>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</si>
  <si>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</si>
  <si>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</si>
  <si>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</si>
  <si>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</si>
  <si>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</si>
  <si>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</si>
  <si>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</si>
  <si>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</si>
  <si>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</si>
  <si>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</si>
  <si>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</si>
  <si>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</si>
  <si>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</si>
  <si>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</si>
  <si>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</si>
  <si>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</si>
  <si>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</si>
  <si>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</si>
  <si>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</si>
  <si>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</si>
  <si>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</si>
  <si>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</si>
  <si>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</si>
  <si>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</si>
  <si>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</si>
  <si>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</si>
  <si>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</si>
  <si>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</si>
  <si>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</si>
  <si>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</si>
  <si>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</si>
  <si>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</si>
  <si>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</si>
  <si>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</si>
  <si>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</si>
  <si>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</si>
  <si>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</si>
  <si>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</si>
  <si>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</si>
  <si>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</si>
  <si>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</si>
  <si>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</si>
  <si>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</si>
  <si>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</si>
  <si>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</si>
  <si>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</si>
  <si>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</si>
  <si>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</si>
  <si>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</si>
  <si>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</si>
  <si>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</si>
  <si>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</si>
  <si>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</si>
  <si>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</si>
  <si>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</si>
  <si>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</si>
  <si>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</si>
  <si>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</si>
  <si>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</si>
  <si>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</si>
  <si>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</si>
  <si>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</si>
  <si>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</si>
  <si>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</si>
  <si>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</si>
  <si>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</si>
  <si>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</si>
  <si>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</si>
  <si>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</si>
  <si>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</si>
  <si>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</si>
  <si>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</si>
  <si>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</si>
  <si>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</si>
  <si>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</si>
  <si>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</si>
  <si>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</si>
  <si>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</si>
  <si>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</si>
  <si>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</si>
  <si>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</si>
  <si>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</si>
  <si>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</si>
  <si>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</si>
  <si>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</si>
  <si>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</si>
  <si>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</si>
  <si>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</si>
  <si>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</si>
  <si>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</si>
  <si>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</si>
  <si>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</si>
  <si>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</si>
  <si>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</si>
  <si>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</si>
  <si>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</si>
  <si>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</si>
  <si>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</si>
  <si>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</si>
  <si>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</si>
  <si>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</si>
  <si>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</si>
  <si>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</si>
  <si>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</si>
  <si>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</si>
  <si>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</si>
  <si>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</si>
  <si>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</si>
  <si>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</si>
  <si>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</si>
  <si>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</si>
  <si>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</si>
  <si>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</si>
  <si>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</si>
  <si>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</si>
  <si>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</si>
  <si>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</si>
  <si>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</si>
  <si>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</si>
  <si>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</si>
  <si>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</si>
  <si>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</si>
  <si>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</si>
  <si>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</si>
  <si>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</si>
  <si>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</si>
  <si>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</si>
  <si>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</si>
  <si>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</si>
  <si>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</si>
  <si>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</si>
  <si>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</si>
  <si>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</si>
  <si>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</si>
  <si>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</si>
  <si>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</si>
  <si>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</si>
  <si>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</si>
  <si>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</si>
  <si>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</si>
  <si>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</si>
  <si>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</si>
  <si>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</si>
  <si>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</si>
  <si>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</si>
  <si>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</si>
  <si>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</si>
  <si>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</si>
  <si>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</si>
  <si>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</si>
  <si>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</si>
  <si>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</si>
  <si>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</si>
  <si>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</si>
  <si>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</si>
  <si>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</si>
  <si>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</si>
  <si>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</si>
  <si>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</si>
  <si>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</si>
  <si>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</si>
  <si>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</si>
  <si>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</si>
  <si>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</si>
  <si>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</si>
  <si>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</si>
  <si>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</si>
  <si>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</si>
  <si>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</si>
  <si>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</si>
  <si>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</si>
  <si>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</si>
  <si>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</si>
  <si>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</si>
  <si>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</si>
  <si>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</si>
  <si>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</si>
  <si>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</si>
  <si>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</si>
  <si>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</si>
  <si>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</si>
  <si>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</si>
  <si>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</si>
  <si>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</si>
  <si>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</si>
  <si>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</si>
  <si>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</si>
  <si>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</si>
  <si>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</si>
  <si>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</si>
  <si>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</si>
  <si>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</si>
  <si>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</si>
  <si>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</si>
  <si>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</si>
  <si>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</si>
  <si>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</si>
  <si>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</si>
  <si>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</si>
  <si>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</si>
  <si>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</si>
  <si>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</si>
  <si>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</si>
  <si>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</si>
  <si>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</si>
  <si>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</si>
  <si>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</si>
  <si>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</si>
  <si>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</si>
  <si>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</si>
  <si>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</si>
  <si>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</si>
  <si>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</si>
  <si>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</si>
  <si>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</si>
  <si>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</si>
  <si>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</si>
  <si>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</si>
  <si>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</si>
  <si>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</si>
  <si>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</si>
  <si>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</si>
  <si>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</si>
  <si>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</si>
  <si>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</si>
  <si>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</si>
  <si>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</si>
  <si>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</si>
  <si>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</si>
  <si>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</si>
  <si>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</si>
  <si>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</si>
  <si>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</si>
  <si>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</si>
  <si>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</si>
  <si>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</si>
  <si>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</si>
  <si>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</si>
  <si>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</si>
  <si>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</si>
  <si>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</si>
  <si>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</si>
  <si>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</si>
  <si>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</si>
  <si>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</si>
  <si>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</si>
  <si>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</si>
  <si>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</si>
  <si>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</si>
  <si>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</si>
  <si>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</si>
  <si>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</si>
  <si>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</si>
  <si>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</si>
  <si>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</si>
  <si>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</si>
  <si>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</si>
  <si>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</si>
  <si>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</si>
  <si>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</si>
  <si>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</si>
  <si>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</si>
  <si>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</si>
  <si>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</si>
  <si>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</si>
  <si>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</si>
  <si>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</si>
  <si>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</si>
  <si>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</si>
  <si>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</si>
  <si>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</si>
  <si>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</si>
  <si>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</si>
  <si>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</si>
  <si>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</si>
  <si>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</si>
  <si>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</si>
  <si>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</si>
  <si>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</si>
  <si>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</si>
  <si>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</si>
  <si>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</si>
  <si>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</si>
  <si>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</si>
  <si>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</si>
  <si>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</si>
  <si>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</si>
  <si>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</si>
  <si>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</si>
  <si>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</si>
  <si>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</si>
  <si>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</si>
  <si>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</si>
  <si>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</si>
  <si>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</si>
  <si>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</si>
  <si>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</si>
  <si>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</si>
  <si>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</si>
  <si>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</si>
  <si>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</si>
  <si>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</si>
  <si>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</si>
  <si>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</si>
  <si>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</si>
  <si>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</si>
  <si>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</si>
  <si>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</si>
  <si>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</si>
  <si>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</si>
  <si>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</si>
  <si>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</si>
  <si>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</si>
  <si>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</si>
  <si>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</si>
  <si>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</si>
  <si>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</si>
  <si>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</si>
  <si>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</si>
  <si>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</si>
  <si>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</si>
  <si>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</si>
  <si>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</si>
  <si>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</si>
  <si>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</si>
  <si>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</si>
  <si>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</si>
  <si>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</si>
  <si>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</si>
  <si>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</si>
  <si>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</si>
  <si>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</si>
  <si>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</si>
  <si>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</si>
  <si>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</si>
  <si>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</si>
  <si>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</si>
  <si>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</si>
  <si>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</si>
  <si>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</si>
  <si>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</si>
  <si>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</si>
  <si>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</si>
  <si>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</si>
  <si>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</si>
  <si>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</si>
  <si>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</si>
  <si>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</si>
  <si>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</si>
  <si>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</si>
  <si>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</si>
  <si>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</si>
  <si>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</si>
  <si>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</si>
  <si>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</si>
  <si>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</si>
  <si>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</si>
  <si>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</si>
  <si>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</si>
  <si>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</si>
  <si>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</si>
  <si>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</si>
  <si>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</si>
  <si>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</si>
  <si>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</si>
  <si>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</si>
  <si>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</si>
  <si>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</si>
  <si>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</si>
  <si>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</si>
  <si>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</si>
  <si>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</si>
  <si>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</si>
  <si>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</si>
  <si>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</si>
  <si>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</si>
  <si>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</si>
  <si>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</si>
  <si>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</si>
  <si>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</si>
  <si>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</si>
  <si>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</si>
  <si>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</si>
  <si>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</si>
  <si>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</si>
  <si>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</si>
  <si>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</si>
  <si>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</si>
  <si>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</si>
  <si>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</si>
  <si>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</si>
  <si>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</si>
  <si>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</si>
  <si>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</si>
  <si>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</si>
  <si>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</si>
  <si>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</si>
  <si>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</si>
  <si>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</si>
  <si>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</si>
  <si>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</si>
  <si>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</si>
  <si>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</si>
  <si>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</si>
  <si>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</si>
  <si>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</si>
  <si>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</si>
  <si>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</si>
  <si>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</si>
  <si>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</si>
  <si>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</si>
  <si>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</si>
  <si>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</si>
  <si>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</si>
  <si>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</si>
  <si>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</si>
  <si>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</si>
  <si>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</si>
  <si>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</si>
  <si>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</si>
  <si>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</si>
  <si>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</si>
  <si>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</si>
  <si>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</si>
  <si>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</si>
  <si>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</si>
  <si>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</si>
  <si>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</si>
  <si>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</si>
  <si>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</si>
  <si>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</si>
  <si>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</si>
  <si>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</si>
  <si>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</si>
  <si>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</si>
  <si>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</si>
  <si>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</si>
  <si>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</si>
  <si>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</si>
  <si>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</si>
  <si>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</si>
  <si>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</si>
  <si>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</si>
  <si>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</si>
  <si>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</si>
  <si>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</si>
  <si>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</si>
  <si>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</si>
  <si>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</si>
  <si>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</si>
  <si>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</si>
  <si>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</si>
  <si>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</si>
  <si>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</si>
  <si>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</si>
  <si>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</si>
  <si>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</si>
  <si>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</si>
  <si>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</si>
  <si>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</si>
  <si>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</si>
  <si>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</si>
  <si>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</si>
  <si>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</si>
  <si>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</si>
  <si>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</si>
  <si>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</si>
  <si>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</si>
  <si>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</si>
  <si>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</si>
  <si>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</si>
  <si>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</si>
  <si>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</si>
  <si>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</si>
  <si>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</si>
  <si>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</si>
  <si>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</si>
  <si>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</si>
  <si>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</si>
  <si>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</si>
  <si>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</si>
  <si>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</si>
  <si>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</si>
  <si>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</si>
  <si>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</si>
  <si>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</si>
  <si>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</si>
  <si>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</si>
  <si>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</si>
  <si>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</si>
  <si>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</si>
  <si>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</si>
  <si>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</si>
  <si>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</si>
  <si>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</si>
  <si>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</si>
  <si>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</si>
  <si>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</si>
  <si>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</si>
  <si>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</si>
  <si>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</si>
  <si>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</si>
  <si>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</si>
  <si>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</si>
  <si>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</si>
  <si>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</si>
  <si>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</si>
  <si>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</si>
  <si>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</si>
  <si>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</si>
  <si>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</si>
  <si>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</si>
  <si>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</si>
  <si>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</si>
  <si>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</si>
  <si>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</si>
  <si>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</si>
  <si>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</si>
  <si>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</si>
  <si>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</si>
  <si>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</si>
  <si>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</si>
  <si>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</si>
  <si>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</si>
  <si>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</si>
  <si>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</si>
  <si>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</si>
  <si>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</si>
  <si>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</si>
  <si>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</si>
  <si>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</si>
  <si>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</si>
  <si>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</si>
  <si>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</si>
  <si>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</si>
  <si>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</si>
  <si>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</si>
  <si>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</si>
  <si>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</si>
  <si>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</si>
  <si>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</si>
  <si>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</si>
  <si>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</si>
  <si>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</si>
  <si>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</si>
  <si>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</si>
  <si>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</si>
  <si>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</si>
  <si>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</si>
  <si>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</si>
  <si>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</si>
  <si>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</si>
  <si>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</si>
  <si>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</si>
  <si>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</si>
  <si>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</si>
  <si>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</si>
  <si>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</si>
  <si>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</si>
  <si>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</si>
  <si>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</si>
  <si>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</si>
  <si>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</si>
  <si>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</si>
  <si>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</si>
  <si>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</si>
  <si>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</si>
  <si>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</si>
  <si>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</si>
  <si>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</si>
  <si>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</si>
  <si>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</si>
  <si>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</si>
  <si>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</si>
  <si>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</si>
  <si>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</si>
  <si>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</si>
  <si>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</si>
  <si>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</si>
  <si>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</si>
  <si>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</si>
  <si>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</si>
  <si>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</si>
  <si>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</si>
  <si>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</si>
  <si>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</si>
  <si>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</si>
  <si>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</si>
  <si>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</si>
  <si>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</si>
  <si>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</si>
  <si>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</si>
  <si>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</si>
  <si>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</si>
  <si>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</si>
  <si>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</si>
  <si>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</si>
  <si>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</si>
  <si>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</si>
  <si>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</si>
  <si>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</si>
  <si>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</si>
  <si>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</si>
  <si>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</si>
  <si>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</si>
  <si>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</si>
  <si>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</si>
  <si>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</si>
  <si>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</si>
  <si>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</si>
  <si>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</si>
  <si>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</si>
  <si>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</si>
  <si>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</si>
  <si>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</si>
  <si>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</si>
  <si>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</si>
  <si>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</si>
  <si>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</si>
  <si>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</si>
  <si>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</si>
  <si>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</si>
  <si>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</si>
  <si>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</si>
  <si>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</si>
  <si>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</si>
  <si>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</si>
  <si>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</si>
  <si>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</si>
  <si>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</si>
  <si>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</si>
  <si>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</si>
  <si>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</si>
  <si>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</si>
  <si>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</si>
  <si>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</si>
  <si>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</si>
  <si>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</si>
  <si>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</si>
  <si>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</si>
  <si>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</si>
  <si>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</si>
  <si>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</si>
  <si>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</si>
  <si>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</si>
  <si>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</si>
  <si>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</si>
  <si>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</si>
  <si>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</si>
  <si>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</si>
  <si>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</si>
  <si>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</si>
  <si>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</si>
  <si>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</si>
  <si>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</si>
  <si>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</si>
  <si>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</si>
  <si>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</si>
  <si>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</si>
  <si>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</si>
  <si>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</si>
  <si>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</si>
  <si>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</si>
  <si>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</si>
  <si>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</si>
  <si>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</si>
  <si>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</si>
  <si>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</si>
  <si>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</si>
  <si>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</si>
  <si>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</si>
  <si>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</si>
  <si>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</si>
  <si>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</si>
  <si>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</si>
  <si>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</si>
  <si>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</si>
  <si>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</si>
  <si>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</si>
  <si>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</si>
  <si>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</si>
  <si>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</si>
  <si>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</si>
  <si>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</si>
  <si>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</si>
  <si>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</si>
  <si>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</si>
  <si>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</si>
  <si>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</si>
  <si>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</si>
  <si>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</si>
  <si>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</si>
  <si>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</si>
  <si>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</si>
  <si>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</si>
  <si>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</si>
  <si>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</si>
  <si>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</si>
  <si>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</si>
  <si>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</si>
  <si>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</si>
  <si>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</si>
  <si>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</si>
  <si>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</si>
  <si>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</si>
  <si>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</si>
  <si>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</si>
  <si>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</si>
  <si>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</si>
  <si>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</si>
  <si>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</si>
  <si>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</si>
  <si>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</si>
  <si>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</si>
  <si>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</si>
  <si>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</si>
  <si>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</si>
  <si>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</si>
  <si>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</si>
  <si>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</si>
  <si>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</si>
  <si>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</si>
  <si>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</si>
  <si>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</si>
  <si>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</si>
  <si>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</si>
  <si>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</si>
  <si>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</si>
  <si>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</si>
  <si>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</si>
  <si>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</si>
  <si>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</si>
  <si>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</si>
  <si>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</si>
  <si>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</si>
  <si>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</si>
  <si>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</si>
  <si>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</si>
  <si>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</si>
  <si>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</si>
  <si>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</si>
  <si>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</si>
  <si>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</si>
  <si>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</si>
  <si>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</si>
  <si>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</si>
  <si>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</si>
  <si>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</si>
  <si>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</si>
  <si>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</si>
  <si>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</si>
  <si>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</si>
  <si>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</si>
  <si>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</si>
  <si>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</si>
  <si>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</si>
  <si>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</si>
  <si>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</si>
  <si>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</si>
  <si>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</si>
  <si>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</si>
  <si>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</si>
  <si>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</si>
  <si>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</si>
  <si>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</si>
  <si>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</si>
  <si>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</si>
  <si>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</si>
  <si>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</si>
  <si>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</si>
  <si>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</si>
  <si>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</si>
  <si>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</si>
  <si>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</si>
  <si>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</si>
  <si>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</si>
  <si>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</si>
  <si>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</si>
  <si>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</si>
  <si>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</si>
  <si>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</si>
  <si>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</si>
  <si>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</si>
  <si>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</si>
  <si>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</si>
  <si>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</si>
  <si>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</si>
  <si>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</si>
  <si>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</si>
  <si>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</si>
  <si>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</si>
  <si>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</si>
  <si>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</si>
  <si>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</si>
  <si>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</si>
  <si>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</si>
  <si>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</si>
  <si>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</si>
  <si>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</si>
  <si>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</si>
  <si>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</si>
  <si>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</si>
  <si>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</si>
  <si>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</si>
  <si>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</si>
  <si>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</si>
  <si>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</si>
  <si>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</si>
  <si>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</si>
  <si>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</si>
  <si>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</si>
  <si>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</si>
  <si>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</si>
  <si>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</si>
  <si>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</si>
  <si>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</si>
  <si>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</si>
  <si>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</si>
  <si>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</si>
  <si>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</si>
  <si>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</si>
  <si>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</si>
  <si>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</si>
  <si>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</si>
  <si>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</si>
  <si>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</si>
  <si>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</si>
  <si>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</si>
  <si>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</si>
  <si>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</si>
  <si>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</si>
  <si>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</si>
  <si>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</si>
  <si>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</si>
  <si>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</si>
  <si>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</si>
  <si>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</si>
  <si>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</si>
  <si>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</si>
  <si>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</si>
  <si>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</si>
  <si>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</si>
  <si>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</si>
  <si>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</si>
  <si>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</si>
  <si>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</si>
  <si>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</si>
  <si>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</si>
  <si>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</si>
  <si>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</si>
  <si>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</si>
  <si>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</si>
  <si>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</si>
  <si>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</si>
  <si>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</si>
  <si>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</si>
  <si>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</si>
  <si>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</si>
  <si>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</si>
  <si>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</si>
  <si>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</si>
  <si>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</si>
  <si>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</si>
  <si>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</si>
  <si>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</si>
  <si>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</si>
  <si>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</si>
  <si>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</si>
  <si>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</si>
  <si>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</si>
  <si>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</si>
  <si>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</si>
  <si>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</si>
  <si>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</si>
  <si>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</si>
  <si>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</si>
  <si>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</si>
  <si>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</si>
  <si>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</si>
  <si>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</si>
  <si>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</si>
  <si>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</si>
  <si>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</si>
  <si>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</si>
  <si>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</si>
  <si>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</si>
  <si>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</si>
  <si>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</si>
  <si>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</si>
  <si>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</si>
  <si>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</si>
  <si>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</si>
  <si>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</si>
  <si>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</si>
  <si>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</si>
  <si>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</si>
  <si>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</si>
  <si>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</si>
  <si>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</si>
  <si>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</si>
  <si>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</si>
  <si>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</si>
  <si>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</si>
  <si>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</si>
  <si>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</si>
  <si>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</si>
  <si>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</si>
  <si>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</si>
  <si>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</si>
  <si>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</si>
  <si>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</si>
  <si>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</si>
  <si>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</si>
  <si>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</si>
  <si>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</si>
  <si>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</si>
  <si>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</si>
  <si>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</si>
  <si>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</si>
  <si>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</si>
  <si>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</si>
  <si>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</si>
  <si>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</si>
  <si>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</si>
  <si>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</si>
  <si>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</si>
  <si>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</si>
  <si>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</si>
  <si>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</si>
  <si>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</si>
  <si>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</si>
  <si>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</si>
  <si>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</si>
  <si>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</si>
  <si>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</si>
  <si>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</si>
  <si>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</si>
  <si>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</si>
  <si>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</si>
  <si>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</si>
  <si>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</si>
  <si>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</si>
  <si>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</si>
  <si>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</si>
  <si>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</si>
  <si>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</si>
  <si>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</si>
  <si>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</si>
  <si>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</si>
  <si>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</si>
  <si>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</si>
  <si>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</si>
  <si>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</si>
  <si>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</si>
  <si>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</si>
  <si>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</si>
  <si>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</si>
  <si>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</si>
  <si>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</si>
  <si>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</si>
  <si>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</si>
  <si>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</si>
  <si>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</si>
  <si>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</si>
  <si>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</si>
  <si>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</si>
  <si>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</si>
  <si>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</si>
  <si>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</si>
  <si>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</si>
  <si>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</si>
  <si>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</si>
  <si>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</si>
  <si>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</si>
  <si>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</si>
  <si>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</si>
  <si>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</si>
  <si>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</si>
  <si>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</si>
  <si>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</si>
  <si>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</si>
  <si>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</si>
  <si>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</si>
  <si>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</si>
  <si>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</si>
  <si>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</si>
  <si>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</si>
  <si>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</si>
  <si>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</si>
  <si>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</si>
  <si>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</si>
  <si>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</si>
  <si>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</si>
  <si>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</si>
  <si>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</si>
  <si>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</si>
  <si>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</si>
  <si>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</si>
  <si>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</si>
  <si>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</si>
  <si>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</si>
  <si>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</si>
  <si>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</si>
  <si>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</si>
  <si>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</si>
  <si>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</si>
  <si>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</si>
  <si>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</si>
  <si>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</si>
  <si>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</si>
  <si>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</si>
  <si>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</si>
  <si>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</si>
  <si>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</si>
  <si>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</si>
  <si>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</si>
  <si>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</si>
  <si>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</si>
  <si>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</si>
  <si>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</si>
  <si>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</si>
  <si>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</si>
  <si>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</si>
  <si>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</si>
  <si>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</si>
  <si>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</si>
  <si>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</si>
  <si>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</si>
  <si>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</si>
  <si>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</si>
  <si>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</si>
  <si>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</si>
  <si>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</si>
  <si>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</si>
  <si>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</si>
  <si>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</si>
  <si>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</si>
  <si>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</si>
  <si>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</si>
  <si>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</si>
  <si>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</si>
  <si>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</si>
  <si>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</si>
  <si>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</si>
  <si>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</si>
  <si>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</si>
  <si>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</si>
  <si>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</si>
  <si>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</si>
  <si>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</si>
  <si>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</si>
  <si>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</si>
  <si>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</si>
  <si>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</si>
  <si>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</si>
  <si>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</si>
  <si>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</si>
  <si>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</si>
  <si>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</si>
  <si>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</si>
  <si>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</si>
  <si>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</si>
  <si>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</si>
  <si>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</si>
  <si>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</si>
  <si>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</si>
  <si>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</si>
  <si>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</si>
  <si>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</si>
  <si>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</si>
  <si>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</si>
  <si>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</si>
  <si>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</si>
  <si>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</si>
  <si>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</si>
  <si>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</si>
  <si>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</si>
  <si>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</si>
  <si>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</si>
  <si>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</si>
  <si>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</si>
  <si>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</si>
  <si>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</si>
  <si>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</si>
  <si>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</si>
  <si>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</si>
  <si>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</si>
  <si>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</si>
  <si>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</si>
  <si>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</si>
  <si>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</si>
  <si>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</si>
  <si>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</si>
  <si>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</si>
  <si>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</si>
  <si>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</si>
  <si>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</si>
  <si>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</si>
  <si>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</si>
  <si>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</si>
  <si>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</si>
  <si>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</si>
  <si>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</si>
  <si>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</si>
  <si>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</si>
  <si>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</si>
  <si>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</si>
  <si>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</si>
  <si>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</si>
  <si>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</si>
  <si>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</si>
  <si>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</si>
  <si>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</si>
  <si>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</si>
  <si>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</si>
  <si>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</si>
  <si>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</si>
  <si>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</si>
  <si>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</si>
  <si>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</si>
  <si>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</si>
  <si>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</si>
  <si>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</si>
  <si>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Goal</t>
  </si>
  <si>
    <t>Number Successful</t>
  </si>
  <si>
    <t>Number Failed</t>
  </si>
  <si>
    <t xml:space="preserve">Number Canceled </t>
  </si>
  <si>
    <t>Total Projects</t>
  </si>
  <si>
    <t xml:space="preserve">% successful </t>
  </si>
  <si>
    <t>%Failed</t>
  </si>
  <si>
    <t>%Canceled</t>
  </si>
  <si>
    <t>Less than 1000</t>
  </si>
  <si>
    <t>1000 - 4999</t>
  </si>
  <si>
    <t>5000 - 9999</t>
  </si>
  <si>
    <t>10000 - 14999</t>
  </si>
  <si>
    <t>15000 - 19999</t>
  </si>
  <si>
    <t>40000 - 44999</t>
  </si>
  <si>
    <t>45000 - 49999</t>
  </si>
  <si>
    <t>Greater than or equal to 50000</t>
  </si>
  <si>
    <t>Total</t>
  </si>
  <si>
    <t>20000-24999</t>
  </si>
  <si>
    <t>25000-29999</t>
  </si>
  <si>
    <t>30000-34999</t>
  </si>
  <si>
    <t>35000-39999</t>
  </si>
  <si>
    <t>Backers of Successful Campaigns</t>
  </si>
  <si>
    <t xml:space="preserve">Backers of Failed/Canceled Campaigns </t>
  </si>
  <si>
    <t>Mean</t>
  </si>
  <si>
    <t>Median</t>
  </si>
  <si>
    <t>Minimum</t>
  </si>
  <si>
    <t>Maximum</t>
  </si>
  <si>
    <t>Variance</t>
  </si>
  <si>
    <t>Standard deviation</t>
  </si>
  <si>
    <t>Median is more meaningful simply because the standard deviation is a little high showing a wide range of numbers.</t>
  </si>
  <si>
    <t>I would say there is more variability within unsuccessful campaigns, there is more variance shown pointing out the fact that there is more inconsistency.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</si>
</sst>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left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Amount VS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VS Outcomes'!$A$2:$A$13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VS Outcomes'!$B$2:$B$13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8-4C14-BA99-5F3286F3E3F6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VS Outcomes'!$A$2:$A$13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VS Outcomes'!$C$2:$C$13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10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8-4C14-BA99-5F3286F3E3F6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VS Outcomes'!$A$2:$A$13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VS Outcomes'!$D$2:$D$13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8-4C14-BA99-5F3286F3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1919"/>
        <c:axId val="41371791"/>
      </c:lineChart>
      <c:catAx>
        <c:axId val="3579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1791"/>
        <c:crosses val="autoZero"/>
        <c:auto val="1"/>
        <c:lblAlgn val="ctr"/>
        <c:lblOffset val="100"/>
        <c:noMultiLvlLbl val="0"/>
      </c:catAx>
      <c:valAx>
        <c:axId val="413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chang.xlsx]Country!PivotTable1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Country!$B$5:$B$12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6-49CF-8CBD-F3FA7845A224}"/>
            </c:ext>
          </c:extLst>
        </c:ser>
        <c:ser>
          <c:idx val="1"/>
          <c:order val="1"/>
          <c:tx>
            <c:strRef>
              <c:f>Country!$C$3:$C$4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Country!$C$5:$C$12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6-49CF-8CBD-F3FA7845A224}"/>
            </c:ext>
          </c:extLst>
        </c:ser>
        <c:ser>
          <c:idx val="2"/>
          <c:order val="2"/>
          <c:tx>
            <c:strRef>
              <c:f>Country!$D$3:$D$4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Country!$D$5:$D$12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6-49CF-8CBD-F3FA7845A224}"/>
            </c:ext>
          </c:extLst>
        </c:ser>
        <c:ser>
          <c:idx val="3"/>
          <c:order val="3"/>
          <c:tx>
            <c:strRef>
              <c:f>Country!$E$3:$E$4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Country!$E$5:$E$12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6-49CF-8CBD-F3FA7845A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730623"/>
        <c:axId val="716173279"/>
      </c:barChart>
      <c:catAx>
        <c:axId val="7157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73279"/>
        <c:crosses val="autoZero"/>
        <c:auto val="1"/>
        <c:lblAlgn val="ctr"/>
        <c:lblOffset val="100"/>
        <c:noMultiLvlLbl val="0"/>
      </c:catAx>
      <c:valAx>
        <c:axId val="71617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chang.xlsx]Date Created!PivotTable9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 Created'!$B$3:$B$4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'Date Created'!$A$5:$A$16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'Date Created'!$B$5:$B$16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9-4930-8037-76CE7D84748A}"/>
            </c:ext>
          </c:extLst>
        </c:ser>
        <c:ser>
          <c:idx val="1"/>
          <c:order val="1"/>
          <c:tx>
            <c:strRef>
              <c:f>'Date Created'!$C$3:$C$4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'Date Created'!$A$5:$A$16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'Date Created'!$C$5:$C$16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9-4930-8037-76CE7D84748A}"/>
            </c:ext>
          </c:extLst>
        </c:ser>
        <c:ser>
          <c:idx val="2"/>
          <c:order val="2"/>
          <c:tx>
            <c:strRef>
              <c:f>'Date Created'!$D$3:$D$4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'Date Created'!$A$5:$A$16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'Date Created'!$D$5:$D$16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9-4930-8037-76CE7D84748A}"/>
            </c:ext>
          </c:extLst>
        </c:ser>
        <c:ser>
          <c:idx val="3"/>
          <c:order val="3"/>
          <c:tx>
            <c:strRef>
              <c:f>'Date Created'!$E$3:$E$4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'Date Created'!$A$5:$A$16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'Date Created'!$E$5:$E$16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9-4930-8037-76CE7D84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049247"/>
        <c:axId val="711845215"/>
      </c:barChart>
      <c:catAx>
        <c:axId val="4500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45215"/>
        <c:crosses val="autoZero"/>
        <c:auto val="1"/>
        <c:lblAlgn val="ctr"/>
        <c:lblOffset val="100"/>
        <c:noMultiLvlLbl val="0"/>
      </c:catAx>
      <c:valAx>
        <c:axId val="7118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15</xdr:row>
      <xdr:rowOff>22224</xdr:rowOff>
    </xdr:from>
    <xdr:to>
      <xdr:col>3</xdr:col>
      <xdr:colOff>1219200</xdr:colOff>
      <xdr:row>30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4E799-D4D0-FD82-7DCF-82C199C70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12</xdr:row>
      <xdr:rowOff>155575</xdr:rowOff>
    </xdr:from>
    <xdr:to>
      <xdr:col>6</xdr:col>
      <xdr:colOff>146050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ECC2F-1881-7D5D-00F0-BEA158901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16</xdr:row>
      <xdr:rowOff>193675</xdr:rowOff>
    </xdr:from>
    <xdr:to>
      <xdr:col>6</xdr:col>
      <xdr:colOff>149225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D5802-1571-5DA7-BF38-E7A3E7295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by Joesten" refreshedDate="45006.790519444447" createdVersion="8" refreshedVersion="8" minRefreshableVersion="3" recordCount="1000" xr:uid="{55416019-35D0-447F-ADA1-CDF9930ABBA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0">
      <sharedItems containsSemiMixedTypes="0" containsString="0" containsNumber="1" containsInteger="1" minValue="-183084" maxValue="168650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727.005" maxValue="727.00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by Joesten" refreshedDate="45007.937469560187" createdVersion="8" refreshedVersion="8" minRefreshableVersion="3" recordCount="1000" xr:uid="{61288DD6-F89E-4DA9-8046-35CE8BCF57CC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0">
      <sharedItems containsSemiMixedTypes="0" containsString="0" containsNumber="1" containsInteger="1" minValue="-183084" maxValue="168650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727.005" maxValue="727.00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n v="-100"/>
    <n v="0"/>
    <n v="727.005"/>
    <x v="0"/>
    <s v="CAD"/>
    <x v="0"/>
    <x v="0"/>
    <b v="0"/>
    <b v="0"/>
    <x v="0"/>
    <x v="0"/>
    <x v="0"/>
  </r>
  <r>
    <x v="1"/>
    <s v="Odom Inc"/>
    <s v="Managed bottom-line architecture"/>
    <n v="1400"/>
    <n v="14560"/>
    <x v="1"/>
    <n v="13160"/>
    <n v="158"/>
    <n v="727.005"/>
    <x v="1"/>
    <s v="USD"/>
    <x v="1"/>
    <x v="1"/>
    <b v="0"/>
    <b v="1"/>
    <x v="1"/>
    <x v="1"/>
    <x v="1"/>
  </r>
  <r>
    <x v="2"/>
    <s v="Melton, Robinson and Fritz"/>
    <s v="Function-based leadingedge pricing structure"/>
    <n v="108400"/>
    <n v="142523"/>
    <x v="1"/>
    <n v="34123"/>
    <n v="1425"/>
    <n v="727.005"/>
    <x v="2"/>
    <s v="AUD"/>
    <x v="2"/>
    <x v="2"/>
    <b v="0"/>
    <b v="0"/>
    <x v="2"/>
    <x v="2"/>
    <x v="2"/>
  </r>
  <r>
    <x v="3"/>
    <s v="Mcdonald, Gonzalez and Ross"/>
    <s v="Vision-oriented fresh-thinking conglomeration"/>
    <n v="4200"/>
    <n v="2477"/>
    <x v="0"/>
    <n v="-1723"/>
    <n v="24"/>
    <n v="727.005"/>
    <x v="1"/>
    <s v="USD"/>
    <x v="3"/>
    <x v="3"/>
    <b v="0"/>
    <b v="0"/>
    <x v="1"/>
    <x v="1"/>
    <x v="1"/>
  </r>
  <r>
    <x v="4"/>
    <s v="Larson-Little"/>
    <s v="Proactive foreground core"/>
    <n v="7600"/>
    <n v="5265"/>
    <x v="0"/>
    <n v="-2335"/>
    <n v="53"/>
    <n v="727.005"/>
    <x v="1"/>
    <s v="USD"/>
    <x v="4"/>
    <x v="4"/>
    <b v="0"/>
    <b v="0"/>
    <x v="3"/>
    <x v="3"/>
    <x v="3"/>
  </r>
  <r>
    <x v="5"/>
    <s v="Harris Group"/>
    <s v="Open-source optimizing database"/>
    <n v="7600"/>
    <n v="13195"/>
    <x v="1"/>
    <n v="5595"/>
    <n v="174"/>
    <n v="727.005"/>
    <x v="3"/>
    <s v="DKK"/>
    <x v="5"/>
    <x v="5"/>
    <b v="0"/>
    <b v="0"/>
    <x v="3"/>
    <x v="3"/>
    <x v="3"/>
  </r>
  <r>
    <x v="6"/>
    <s v="Ortiz, Coleman and Mitchell"/>
    <s v="Operative upward-trending algorithm"/>
    <n v="5200"/>
    <n v="1090"/>
    <x v="0"/>
    <n v="-4110"/>
    <n v="18"/>
    <n v="727.005"/>
    <x v="4"/>
    <s v="GBP"/>
    <x v="6"/>
    <x v="6"/>
    <b v="0"/>
    <b v="0"/>
    <x v="4"/>
    <x v="4"/>
    <x v="4"/>
  </r>
  <r>
    <x v="7"/>
    <s v="Carter-Guzman"/>
    <s v="Centralized cohesive challenge"/>
    <n v="4500"/>
    <n v="14741"/>
    <x v="1"/>
    <n v="10241"/>
    <n v="227"/>
    <n v="727.005"/>
    <x v="3"/>
    <s v="DKK"/>
    <x v="7"/>
    <x v="7"/>
    <b v="0"/>
    <b v="0"/>
    <x v="3"/>
    <x v="3"/>
    <x v="3"/>
  </r>
  <r>
    <x v="8"/>
    <s v="Nunez-Richards"/>
    <s v="Exclusive attitude-oriented intranet"/>
    <n v="110100"/>
    <n v="21946"/>
    <x v="2"/>
    <n v="-88154"/>
    <n v="708"/>
    <n v="727.005"/>
    <x v="3"/>
    <s v="DKK"/>
    <x v="8"/>
    <x v="8"/>
    <b v="0"/>
    <b v="0"/>
    <x v="3"/>
    <x v="3"/>
    <x v="3"/>
  </r>
  <r>
    <x v="9"/>
    <s v="Rangel, Holt and Jones"/>
    <s v="Open-source fresh-thinking model"/>
    <n v="6200"/>
    <n v="3208"/>
    <x v="0"/>
    <n v="-2992"/>
    <n v="44"/>
    <n v="727.005"/>
    <x v="1"/>
    <s v="USD"/>
    <x v="9"/>
    <x v="9"/>
    <b v="0"/>
    <b v="0"/>
    <x v="5"/>
    <x v="1"/>
    <x v="5"/>
  </r>
  <r>
    <x v="10"/>
    <s v="Green Ltd"/>
    <s v="Monitored empowering installation"/>
    <n v="5200"/>
    <n v="13838"/>
    <x v="1"/>
    <n v="8638"/>
    <n v="220"/>
    <n v="727.005"/>
    <x v="1"/>
    <s v="USD"/>
    <x v="10"/>
    <x v="10"/>
    <b v="0"/>
    <b v="0"/>
    <x v="6"/>
    <x v="4"/>
    <x v="6"/>
  </r>
  <r>
    <x v="11"/>
    <s v="Perez, Johnson and Gardner"/>
    <s v="Grass-roots zero administration system engine"/>
    <n v="6300"/>
    <n v="3030"/>
    <x v="0"/>
    <n v="-3270"/>
    <n v="27"/>
    <n v="727.005"/>
    <x v="1"/>
    <s v="USD"/>
    <x v="11"/>
    <x v="11"/>
    <b v="0"/>
    <b v="1"/>
    <x v="3"/>
    <x v="3"/>
    <x v="3"/>
  </r>
  <r>
    <x v="12"/>
    <s v="Kim Ltd"/>
    <s v="Assimilated hybrid intranet"/>
    <n v="6300"/>
    <n v="5629"/>
    <x v="0"/>
    <n v="-671"/>
    <n v="55"/>
    <n v="727.005"/>
    <x v="1"/>
    <s v="USD"/>
    <x v="12"/>
    <x v="12"/>
    <b v="0"/>
    <b v="0"/>
    <x v="6"/>
    <x v="4"/>
    <x v="6"/>
  </r>
  <r>
    <x v="13"/>
    <s v="Walker, Taylor and Coleman"/>
    <s v="Multi-tiered directional open architecture"/>
    <n v="4200"/>
    <n v="10295"/>
    <x v="1"/>
    <n v="6095"/>
    <n v="98"/>
    <n v="727.005"/>
    <x v="1"/>
    <s v="USD"/>
    <x v="13"/>
    <x v="13"/>
    <b v="0"/>
    <b v="0"/>
    <x v="7"/>
    <x v="1"/>
    <x v="7"/>
  </r>
  <r>
    <x v="14"/>
    <s v="Rodriguez, Rose and Stewart"/>
    <s v="Cloned directional synergy"/>
    <n v="28200"/>
    <n v="18829"/>
    <x v="0"/>
    <n v="-9371"/>
    <n v="200"/>
    <n v="727.005"/>
    <x v="1"/>
    <s v="USD"/>
    <x v="14"/>
    <x v="14"/>
    <b v="0"/>
    <b v="0"/>
    <x v="7"/>
    <x v="1"/>
    <x v="7"/>
  </r>
  <r>
    <x v="15"/>
    <s v="Wright, Hunt and Rowe"/>
    <s v="Extended eco-centric pricing structure"/>
    <n v="81200"/>
    <n v="38414"/>
    <x v="0"/>
    <n v="-42786"/>
    <n v="452"/>
    <n v="727.005"/>
    <x v="1"/>
    <s v="USD"/>
    <x v="15"/>
    <x v="15"/>
    <b v="0"/>
    <b v="0"/>
    <x v="8"/>
    <x v="2"/>
    <x v="8"/>
  </r>
  <r>
    <x v="16"/>
    <s v="Hines Inc"/>
    <s v="Cross-platform systemic adapter"/>
    <n v="1700"/>
    <n v="11041"/>
    <x v="1"/>
    <n v="9341"/>
    <n v="100"/>
    <n v="727.005"/>
    <x v="1"/>
    <s v="USD"/>
    <x v="16"/>
    <x v="16"/>
    <b v="0"/>
    <b v="0"/>
    <x v="9"/>
    <x v="5"/>
    <x v="9"/>
  </r>
  <r>
    <x v="17"/>
    <s v="Cochran-Nguyen"/>
    <s v="Seamless 4thgeneration methodology"/>
    <n v="84600"/>
    <n v="134845"/>
    <x v="1"/>
    <n v="50245"/>
    <n v="1249"/>
    <n v="727.005"/>
    <x v="1"/>
    <s v="USD"/>
    <x v="17"/>
    <x v="17"/>
    <b v="0"/>
    <b v="0"/>
    <x v="10"/>
    <x v="4"/>
    <x v="10"/>
  </r>
  <r>
    <x v="18"/>
    <s v="Johnson-Gould"/>
    <s v="Exclusive needs-based adapter"/>
    <n v="9100"/>
    <n v="6089"/>
    <x v="3"/>
    <n v="-3011"/>
    <n v="135"/>
    <n v="727.005"/>
    <x v="1"/>
    <s v="USD"/>
    <x v="18"/>
    <x v="18"/>
    <b v="0"/>
    <b v="0"/>
    <x v="3"/>
    <x v="3"/>
    <x v="3"/>
  </r>
  <r>
    <x v="19"/>
    <s v="Perez-Hess"/>
    <s v="Down-sized cohesive archive"/>
    <n v="62500"/>
    <n v="30331"/>
    <x v="0"/>
    <n v="-32169"/>
    <n v="674"/>
    <n v="727.005"/>
    <x v="1"/>
    <s v="USD"/>
    <x v="19"/>
    <x v="19"/>
    <b v="0"/>
    <b v="1"/>
    <x v="3"/>
    <x v="3"/>
    <x v="3"/>
  </r>
  <r>
    <x v="20"/>
    <s v="Reeves, Thompson and Richardson"/>
    <s v="Proactive composite alliance"/>
    <n v="131800"/>
    <n v="147936"/>
    <x v="1"/>
    <n v="16136"/>
    <n v="1396"/>
    <n v="727.005"/>
    <x v="1"/>
    <s v="USD"/>
    <x v="20"/>
    <x v="20"/>
    <b v="0"/>
    <b v="0"/>
    <x v="6"/>
    <x v="4"/>
    <x v="6"/>
  </r>
  <r>
    <x v="21"/>
    <s v="Simmons-Reynolds"/>
    <s v="Re-engineered intangible definition"/>
    <n v="94000"/>
    <n v="38533"/>
    <x v="0"/>
    <n v="-55467"/>
    <n v="558"/>
    <n v="727.005"/>
    <x v="1"/>
    <s v="USD"/>
    <x v="21"/>
    <x v="21"/>
    <b v="0"/>
    <b v="0"/>
    <x v="3"/>
    <x v="3"/>
    <x v="3"/>
  </r>
  <r>
    <x v="22"/>
    <s v="Collier Inc"/>
    <s v="Enhanced dynamic definition"/>
    <n v="59100"/>
    <n v="75690"/>
    <x v="1"/>
    <n v="16590"/>
    <n v="890"/>
    <n v="727.005"/>
    <x v="1"/>
    <s v="USD"/>
    <x v="22"/>
    <x v="22"/>
    <b v="0"/>
    <b v="0"/>
    <x v="3"/>
    <x v="3"/>
    <x v="3"/>
  </r>
  <r>
    <x v="23"/>
    <s v="Gray-Jenkins"/>
    <s v="Devolved next generation adapter"/>
    <n v="4500"/>
    <n v="14942"/>
    <x v="1"/>
    <n v="10442"/>
    <n v="142"/>
    <n v="727.005"/>
    <x v="4"/>
    <s v="GBP"/>
    <x v="23"/>
    <x v="23"/>
    <b v="0"/>
    <b v="0"/>
    <x v="4"/>
    <x v="4"/>
    <x v="4"/>
  </r>
  <r>
    <x v="24"/>
    <s v="Scott, Wilson and Martin"/>
    <s v="Cross-platform intermediate frame"/>
    <n v="92400"/>
    <n v="104257"/>
    <x v="1"/>
    <n v="11857"/>
    <n v="2673"/>
    <n v="727.005"/>
    <x v="1"/>
    <s v="USD"/>
    <x v="24"/>
    <x v="24"/>
    <b v="0"/>
    <b v="0"/>
    <x v="8"/>
    <x v="2"/>
    <x v="8"/>
  </r>
  <r>
    <x v="25"/>
    <s v="Caldwell, Velazquez and Wilson"/>
    <s v="Monitored impactful analyzer"/>
    <n v="5500"/>
    <n v="11904"/>
    <x v="1"/>
    <n v="6404"/>
    <n v="163"/>
    <n v="727.005"/>
    <x v="1"/>
    <s v="USD"/>
    <x v="25"/>
    <x v="25"/>
    <b v="0"/>
    <b v="1"/>
    <x v="11"/>
    <x v="6"/>
    <x v="11"/>
  </r>
  <r>
    <x v="26"/>
    <s v="Spencer-Bates"/>
    <s v="Optional responsive customer loyalty"/>
    <n v="107500"/>
    <n v="51814"/>
    <x v="3"/>
    <n v="-55686"/>
    <n v="1480"/>
    <n v="727.005"/>
    <x v="1"/>
    <s v="USD"/>
    <x v="26"/>
    <x v="26"/>
    <b v="0"/>
    <b v="0"/>
    <x v="3"/>
    <x v="3"/>
    <x v="3"/>
  </r>
  <r>
    <x v="27"/>
    <s v="Best, Carr and Williams"/>
    <s v="Diverse transitional migration"/>
    <n v="2000"/>
    <n v="1599"/>
    <x v="0"/>
    <n v="-401"/>
    <n v="15"/>
    <n v="727.005"/>
    <x v="1"/>
    <s v="USD"/>
    <x v="27"/>
    <x v="27"/>
    <b v="0"/>
    <b v="0"/>
    <x v="1"/>
    <x v="1"/>
    <x v="1"/>
  </r>
  <r>
    <x v="28"/>
    <s v="Campbell, Brown and Powell"/>
    <s v="Synchronized global task-force"/>
    <n v="130800"/>
    <n v="137635"/>
    <x v="1"/>
    <n v="6835"/>
    <n v="2220"/>
    <n v="727.005"/>
    <x v="1"/>
    <s v="USD"/>
    <x v="28"/>
    <x v="28"/>
    <b v="0"/>
    <b v="1"/>
    <x v="3"/>
    <x v="3"/>
    <x v="3"/>
  </r>
  <r>
    <x v="29"/>
    <s v="Johnson, Parker and Haynes"/>
    <s v="Focused 6thgeneration forecast"/>
    <n v="45900"/>
    <n v="150965"/>
    <x v="1"/>
    <n v="105065"/>
    <n v="1606"/>
    <n v="727.005"/>
    <x v="5"/>
    <s v="CHF"/>
    <x v="29"/>
    <x v="29"/>
    <b v="0"/>
    <b v="0"/>
    <x v="12"/>
    <x v="4"/>
    <x v="12"/>
  </r>
  <r>
    <x v="30"/>
    <s v="Clark-Cooke"/>
    <s v="Down-sized analyzing challenge"/>
    <n v="9000"/>
    <n v="14455"/>
    <x v="1"/>
    <n v="5455"/>
    <n v="129"/>
    <n v="727.005"/>
    <x v="1"/>
    <s v="USD"/>
    <x v="30"/>
    <x v="30"/>
    <b v="0"/>
    <b v="0"/>
    <x v="10"/>
    <x v="4"/>
    <x v="10"/>
  </r>
  <r>
    <x v="31"/>
    <s v="Schroeder Ltd"/>
    <s v="Progressive needs-based focus group"/>
    <n v="3500"/>
    <n v="10850"/>
    <x v="1"/>
    <n v="7350"/>
    <n v="226"/>
    <n v="727.005"/>
    <x v="4"/>
    <s v="GBP"/>
    <x v="31"/>
    <x v="31"/>
    <b v="0"/>
    <b v="0"/>
    <x v="11"/>
    <x v="6"/>
    <x v="11"/>
  </r>
  <r>
    <x v="32"/>
    <s v="Jackson PLC"/>
    <s v="Ergonomic 6thgeneration success"/>
    <n v="101000"/>
    <n v="87676"/>
    <x v="0"/>
    <n v="-13324"/>
    <n v="2307"/>
    <n v="727.005"/>
    <x v="6"/>
    <s v="EUR"/>
    <x v="32"/>
    <x v="32"/>
    <b v="0"/>
    <b v="0"/>
    <x v="4"/>
    <x v="4"/>
    <x v="4"/>
  </r>
  <r>
    <x v="33"/>
    <s v="Blair, Collins and Carter"/>
    <s v="Exclusive interactive approach"/>
    <n v="50200"/>
    <n v="189666"/>
    <x v="1"/>
    <n v="139466"/>
    <n v="5419"/>
    <n v="727.005"/>
    <x v="1"/>
    <s v="USD"/>
    <x v="33"/>
    <x v="33"/>
    <b v="0"/>
    <b v="0"/>
    <x v="3"/>
    <x v="3"/>
    <x v="3"/>
  </r>
  <r>
    <x v="34"/>
    <s v="Maldonado and Sons"/>
    <s v="Reverse-engineered asynchronous archive"/>
    <n v="9300"/>
    <n v="14025"/>
    <x v="1"/>
    <n v="4725"/>
    <n v="165"/>
    <n v="727.005"/>
    <x v="1"/>
    <s v="USD"/>
    <x v="34"/>
    <x v="34"/>
    <b v="0"/>
    <b v="0"/>
    <x v="4"/>
    <x v="4"/>
    <x v="4"/>
  </r>
  <r>
    <x v="35"/>
    <s v="Mitchell and Sons"/>
    <s v="Synergized intangible challenge"/>
    <n v="125500"/>
    <n v="188628"/>
    <x v="1"/>
    <n v="63128"/>
    <n v="1965"/>
    <n v="727.005"/>
    <x v="3"/>
    <s v="DKK"/>
    <x v="35"/>
    <x v="35"/>
    <b v="0"/>
    <b v="1"/>
    <x v="6"/>
    <x v="4"/>
    <x v="6"/>
  </r>
  <r>
    <x v="36"/>
    <s v="Jackson-Lewis"/>
    <s v="Monitored multi-state encryption"/>
    <n v="700"/>
    <n v="1101"/>
    <x v="1"/>
    <n v="401"/>
    <n v="16"/>
    <n v="727.005"/>
    <x v="1"/>
    <s v="USD"/>
    <x v="36"/>
    <x v="36"/>
    <b v="0"/>
    <b v="0"/>
    <x v="3"/>
    <x v="3"/>
    <x v="3"/>
  </r>
  <r>
    <x v="37"/>
    <s v="Black, Armstrong and Anderson"/>
    <s v="Profound attitude-oriented functionalities"/>
    <n v="8100"/>
    <n v="11339"/>
    <x v="1"/>
    <n v="3239"/>
    <n v="107"/>
    <n v="727.005"/>
    <x v="1"/>
    <s v="USD"/>
    <x v="37"/>
    <x v="37"/>
    <b v="0"/>
    <b v="1"/>
    <x v="13"/>
    <x v="5"/>
    <x v="13"/>
  </r>
  <r>
    <x v="38"/>
    <s v="Maldonado-Gonzalez"/>
    <s v="Digitized client-driven database"/>
    <n v="3100"/>
    <n v="10085"/>
    <x v="1"/>
    <n v="6985"/>
    <n v="134"/>
    <n v="727.005"/>
    <x v="1"/>
    <s v="USD"/>
    <x v="38"/>
    <x v="38"/>
    <b v="0"/>
    <b v="0"/>
    <x v="14"/>
    <x v="7"/>
    <x v="14"/>
  </r>
  <r>
    <x v="39"/>
    <s v="Kim-Rice"/>
    <s v="Organized bi-directional function"/>
    <n v="9900"/>
    <n v="5027"/>
    <x v="0"/>
    <n v="-4873"/>
    <n v="88"/>
    <n v="727.005"/>
    <x v="3"/>
    <s v="DKK"/>
    <x v="39"/>
    <x v="39"/>
    <b v="0"/>
    <b v="0"/>
    <x v="3"/>
    <x v="3"/>
    <x v="3"/>
  </r>
  <r>
    <x v="40"/>
    <s v="Garcia, Garcia and Lopez"/>
    <s v="Reduced stable middleware"/>
    <n v="8800"/>
    <n v="14878"/>
    <x v="1"/>
    <n v="6078"/>
    <n v="198"/>
    <n v="727.005"/>
    <x v="1"/>
    <s v="USD"/>
    <x v="40"/>
    <x v="40"/>
    <b v="0"/>
    <b v="1"/>
    <x v="8"/>
    <x v="2"/>
    <x v="8"/>
  </r>
  <r>
    <x v="41"/>
    <s v="Watts Group"/>
    <s v="Universal 5thgeneration neural-net"/>
    <n v="5600"/>
    <n v="11924"/>
    <x v="1"/>
    <n v="6324"/>
    <n v="111"/>
    <n v="727.005"/>
    <x v="6"/>
    <s v="EUR"/>
    <x v="41"/>
    <x v="41"/>
    <b v="0"/>
    <b v="1"/>
    <x v="1"/>
    <x v="1"/>
    <x v="1"/>
  </r>
  <r>
    <x v="42"/>
    <s v="Werner-Bryant"/>
    <s v="Virtual uniform frame"/>
    <n v="1800"/>
    <n v="7991"/>
    <x v="1"/>
    <n v="6191"/>
    <n v="222"/>
    <n v="727.005"/>
    <x v="1"/>
    <s v="USD"/>
    <x v="42"/>
    <x v="42"/>
    <b v="0"/>
    <b v="0"/>
    <x v="0"/>
    <x v="0"/>
    <x v="0"/>
  </r>
  <r>
    <x v="43"/>
    <s v="Schmitt-Mendoza"/>
    <s v="Profound explicit paradigm"/>
    <n v="90200"/>
    <n v="167717"/>
    <x v="1"/>
    <n v="77517"/>
    <n v="6212"/>
    <n v="727.005"/>
    <x v="1"/>
    <s v="USD"/>
    <x v="43"/>
    <x v="43"/>
    <b v="0"/>
    <b v="0"/>
    <x v="15"/>
    <x v="5"/>
    <x v="15"/>
  </r>
  <r>
    <x v="44"/>
    <s v="Reid-Mccullough"/>
    <s v="Visionary real-time groupware"/>
    <n v="1600"/>
    <n v="10541"/>
    <x v="1"/>
    <n v="8941"/>
    <n v="98"/>
    <n v="727.005"/>
    <x v="3"/>
    <s v="DKK"/>
    <x v="44"/>
    <x v="44"/>
    <b v="0"/>
    <b v="0"/>
    <x v="13"/>
    <x v="5"/>
    <x v="13"/>
  </r>
  <r>
    <x v="45"/>
    <s v="Woods-Clark"/>
    <s v="Networked tertiary Graphical User Interface"/>
    <n v="9500"/>
    <n v="4530"/>
    <x v="0"/>
    <n v="-4970"/>
    <n v="48"/>
    <n v="727.005"/>
    <x v="1"/>
    <s v="USD"/>
    <x v="45"/>
    <x v="45"/>
    <b v="0"/>
    <b v="1"/>
    <x v="3"/>
    <x v="3"/>
    <x v="3"/>
  </r>
  <r>
    <x v="46"/>
    <s v="Vaughn, Hunt and Caldwell"/>
    <s v="Virtual grid-enabled task-force"/>
    <n v="3700"/>
    <n v="4247"/>
    <x v="1"/>
    <n v="547"/>
    <n v="92"/>
    <n v="727.005"/>
    <x v="1"/>
    <s v="USD"/>
    <x v="46"/>
    <x v="46"/>
    <b v="0"/>
    <b v="0"/>
    <x v="1"/>
    <x v="1"/>
    <x v="1"/>
  </r>
  <r>
    <x v="47"/>
    <s v="Bennett and Sons"/>
    <s v="Function-based multi-state software"/>
    <n v="1500"/>
    <n v="7129"/>
    <x v="1"/>
    <n v="5629"/>
    <n v="149"/>
    <n v="727.005"/>
    <x v="1"/>
    <s v="USD"/>
    <x v="47"/>
    <x v="47"/>
    <b v="0"/>
    <b v="0"/>
    <x v="3"/>
    <x v="3"/>
    <x v="3"/>
  </r>
  <r>
    <x v="48"/>
    <s v="Lamb Inc"/>
    <s v="Optimized leadingedge concept"/>
    <n v="33300"/>
    <n v="128862"/>
    <x v="1"/>
    <n v="95562"/>
    <n v="2431"/>
    <n v="727.005"/>
    <x v="1"/>
    <s v="USD"/>
    <x v="48"/>
    <x v="48"/>
    <b v="0"/>
    <b v="0"/>
    <x v="3"/>
    <x v="3"/>
    <x v="3"/>
  </r>
  <r>
    <x v="49"/>
    <s v="Casey-Kelly"/>
    <s v="Sharable holistic interface"/>
    <n v="7200"/>
    <n v="13653"/>
    <x v="1"/>
    <n v="6453"/>
    <n v="303"/>
    <n v="727.005"/>
    <x v="1"/>
    <s v="USD"/>
    <x v="49"/>
    <x v="49"/>
    <b v="0"/>
    <b v="0"/>
    <x v="1"/>
    <x v="1"/>
    <x v="1"/>
  </r>
  <r>
    <x v="50"/>
    <s v="Jones, Taylor and Moore"/>
    <s v="Down-sized system-worthy secured line"/>
    <n v="100"/>
    <n v="2"/>
    <x v="0"/>
    <n v="-98"/>
    <n v="1"/>
    <n v="727.005"/>
    <x v="6"/>
    <s v="EUR"/>
    <x v="50"/>
    <x v="50"/>
    <b v="0"/>
    <b v="0"/>
    <x v="16"/>
    <x v="1"/>
    <x v="16"/>
  </r>
  <r>
    <x v="51"/>
    <s v="Bradshaw, Gill and Donovan"/>
    <s v="Inverse secondary infrastructure"/>
    <n v="158100"/>
    <n v="145243"/>
    <x v="0"/>
    <n v="-12857"/>
    <n v="1467"/>
    <n v="727.005"/>
    <x v="4"/>
    <s v="GBP"/>
    <x v="51"/>
    <x v="51"/>
    <b v="0"/>
    <b v="1"/>
    <x v="8"/>
    <x v="2"/>
    <x v="8"/>
  </r>
  <r>
    <x v="52"/>
    <s v="Hernandez, Rodriguez and Clark"/>
    <s v="Organic foreground leverage"/>
    <n v="7200"/>
    <n v="2459"/>
    <x v="0"/>
    <n v="-4741"/>
    <n v="75"/>
    <n v="727.005"/>
    <x v="1"/>
    <s v="USD"/>
    <x v="52"/>
    <x v="52"/>
    <b v="0"/>
    <b v="0"/>
    <x v="3"/>
    <x v="3"/>
    <x v="3"/>
  </r>
  <r>
    <x v="53"/>
    <s v="Smith-Jones"/>
    <s v="Reverse-engineered static concept"/>
    <n v="8800"/>
    <n v="12356"/>
    <x v="1"/>
    <n v="3556"/>
    <n v="209"/>
    <n v="727.005"/>
    <x v="1"/>
    <s v="USD"/>
    <x v="53"/>
    <x v="53"/>
    <b v="0"/>
    <b v="0"/>
    <x v="6"/>
    <x v="4"/>
    <x v="6"/>
  </r>
  <r>
    <x v="54"/>
    <s v="Roy PLC"/>
    <s v="Multi-channeled neutral customer loyalty"/>
    <n v="6000"/>
    <n v="5392"/>
    <x v="0"/>
    <n v="-608"/>
    <n v="120"/>
    <n v="727.005"/>
    <x v="1"/>
    <s v="USD"/>
    <x v="54"/>
    <x v="54"/>
    <b v="0"/>
    <b v="0"/>
    <x v="8"/>
    <x v="2"/>
    <x v="8"/>
  </r>
  <r>
    <x v="55"/>
    <s v="Wright, Brooks and Villarreal"/>
    <s v="Reverse-engineered bifurcated strategy"/>
    <n v="6600"/>
    <n v="11746"/>
    <x v="1"/>
    <n v="5146"/>
    <n v="131"/>
    <n v="727.005"/>
    <x v="1"/>
    <s v="USD"/>
    <x v="55"/>
    <x v="55"/>
    <b v="0"/>
    <b v="0"/>
    <x v="17"/>
    <x v="1"/>
    <x v="17"/>
  </r>
  <r>
    <x v="56"/>
    <s v="Flores, Miller and Johnson"/>
    <s v="Horizontal context-sensitive knowledge user"/>
    <n v="8000"/>
    <n v="11493"/>
    <x v="1"/>
    <n v="3493"/>
    <n v="164"/>
    <n v="727.005"/>
    <x v="1"/>
    <s v="USD"/>
    <x v="56"/>
    <x v="56"/>
    <b v="0"/>
    <b v="0"/>
    <x v="8"/>
    <x v="2"/>
    <x v="8"/>
  </r>
  <r>
    <x v="57"/>
    <s v="Bridges, Freeman and Kim"/>
    <s v="Cross-group multi-state task-force"/>
    <n v="2900"/>
    <n v="6243"/>
    <x v="1"/>
    <n v="3343"/>
    <n v="201"/>
    <n v="727.005"/>
    <x v="1"/>
    <s v="USD"/>
    <x v="57"/>
    <x v="57"/>
    <b v="0"/>
    <b v="0"/>
    <x v="11"/>
    <x v="6"/>
    <x v="11"/>
  </r>
  <r>
    <x v="58"/>
    <s v="Anderson-Perez"/>
    <s v="Expanded 3rdgeneration strategy"/>
    <n v="2700"/>
    <n v="6132"/>
    <x v="1"/>
    <n v="3432"/>
    <n v="211"/>
    <n v="727.005"/>
    <x v="1"/>
    <s v="USD"/>
    <x v="58"/>
    <x v="58"/>
    <b v="0"/>
    <b v="0"/>
    <x v="3"/>
    <x v="3"/>
    <x v="3"/>
  </r>
  <r>
    <x v="59"/>
    <s v="Wright, Fox and Marks"/>
    <s v="Assimilated real-time support"/>
    <n v="1400"/>
    <n v="3851"/>
    <x v="1"/>
    <n v="2451"/>
    <n v="128"/>
    <n v="727.005"/>
    <x v="1"/>
    <s v="USD"/>
    <x v="59"/>
    <x v="59"/>
    <b v="0"/>
    <b v="1"/>
    <x v="3"/>
    <x v="3"/>
    <x v="3"/>
  </r>
  <r>
    <x v="60"/>
    <s v="Crawford-Peters"/>
    <s v="User-centric regional database"/>
    <n v="94200"/>
    <n v="135997"/>
    <x v="1"/>
    <n v="41797"/>
    <n v="1600"/>
    <n v="727.005"/>
    <x v="0"/>
    <s v="CAD"/>
    <x v="60"/>
    <x v="60"/>
    <b v="0"/>
    <b v="0"/>
    <x v="3"/>
    <x v="3"/>
    <x v="3"/>
  </r>
  <r>
    <x v="61"/>
    <s v="Romero-Hoffman"/>
    <s v="Open-source zero administration complexity"/>
    <n v="199200"/>
    <n v="184750"/>
    <x v="0"/>
    <n v="-14450"/>
    <n v="2253"/>
    <n v="727.005"/>
    <x v="0"/>
    <s v="CAD"/>
    <x v="61"/>
    <x v="61"/>
    <b v="0"/>
    <b v="0"/>
    <x v="3"/>
    <x v="3"/>
    <x v="3"/>
  </r>
  <r>
    <x v="62"/>
    <s v="Sparks-West"/>
    <s v="Organized incremental standardization"/>
    <n v="2000"/>
    <n v="14452"/>
    <x v="1"/>
    <n v="12452"/>
    <n v="249"/>
    <n v="727.005"/>
    <x v="1"/>
    <s v="USD"/>
    <x v="62"/>
    <x v="62"/>
    <b v="0"/>
    <b v="0"/>
    <x v="2"/>
    <x v="2"/>
    <x v="2"/>
  </r>
  <r>
    <x v="63"/>
    <s v="Baker, Morgan and Brown"/>
    <s v="Assimilated didactic open system"/>
    <n v="4700"/>
    <n v="557"/>
    <x v="0"/>
    <n v="-4143"/>
    <n v="5"/>
    <n v="727.005"/>
    <x v="1"/>
    <s v="USD"/>
    <x v="63"/>
    <x v="63"/>
    <b v="0"/>
    <b v="0"/>
    <x v="3"/>
    <x v="3"/>
    <x v="3"/>
  </r>
  <r>
    <x v="64"/>
    <s v="Mosley-Gilbert"/>
    <s v="Vision-oriented logistical intranet"/>
    <n v="2800"/>
    <n v="2734"/>
    <x v="0"/>
    <n v="-66"/>
    <n v="38"/>
    <n v="727.005"/>
    <x v="1"/>
    <s v="USD"/>
    <x v="64"/>
    <x v="64"/>
    <b v="0"/>
    <b v="1"/>
    <x v="2"/>
    <x v="2"/>
    <x v="2"/>
  </r>
  <r>
    <x v="65"/>
    <s v="Berry-Boyer"/>
    <s v="Mandatory incremental projection"/>
    <n v="6100"/>
    <n v="14405"/>
    <x v="1"/>
    <n v="8305"/>
    <n v="236"/>
    <n v="727.005"/>
    <x v="1"/>
    <s v="USD"/>
    <x v="65"/>
    <x v="65"/>
    <b v="0"/>
    <b v="0"/>
    <x v="3"/>
    <x v="3"/>
    <x v="3"/>
  </r>
  <r>
    <x v="66"/>
    <s v="Sanders-Allen"/>
    <s v="Grass-roots needs-based encryption"/>
    <n v="2900"/>
    <n v="1307"/>
    <x v="0"/>
    <n v="-1593"/>
    <n v="12"/>
    <n v="727.005"/>
    <x v="1"/>
    <s v="USD"/>
    <x v="66"/>
    <x v="66"/>
    <b v="0"/>
    <b v="1"/>
    <x v="3"/>
    <x v="3"/>
    <x v="3"/>
  </r>
  <r>
    <x v="67"/>
    <s v="Lopez Inc"/>
    <s v="Team-oriented 6thgeneration middleware"/>
    <n v="72600"/>
    <n v="117892"/>
    <x v="1"/>
    <n v="45292"/>
    <n v="4065"/>
    <n v="727.005"/>
    <x v="4"/>
    <s v="GBP"/>
    <x v="67"/>
    <x v="67"/>
    <b v="0"/>
    <b v="1"/>
    <x v="8"/>
    <x v="2"/>
    <x v="8"/>
  </r>
  <r>
    <x v="68"/>
    <s v="Moreno-Turner"/>
    <s v="Inverse multi-tasking installation"/>
    <n v="5700"/>
    <n v="14508"/>
    <x v="1"/>
    <n v="8808"/>
    <n v="246"/>
    <n v="727.005"/>
    <x v="6"/>
    <s v="EUR"/>
    <x v="68"/>
    <x v="68"/>
    <b v="0"/>
    <b v="1"/>
    <x v="3"/>
    <x v="3"/>
    <x v="3"/>
  </r>
  <r>
    <x v="69"/>
    <s v="Jones-Watson"/>
    <s v="Switchable disintermediate moderator"/>
    <n v="7900"/>
    <n v="1901"/>
    <x v="3"/>
    <n v="-5999"/>
    <n v="17"/>
    <n v="727.005"/>
    <x v="1"/>
    <s v="USD"/>
    <x v="69"/>
    <x v="69"/>
    <b v="0"/>
    <b v="0"/>
    <x v="3"/>
    <x v="3"/>
    <x v="3"/>
  </r>
  <r>
    <x v="70"/>
    <s v="Barker Inc"/>
    <s v="Re-engineered 24/7 task-force"/>
    <n v="128000"/>
    <n v="158389"/>
    <x v="1"/>
    <n v="30389"/>
    <n v="2475"/>
    <n v="727.005"/>
    <x v="6"/>
    <s v="EUR"/>
    <x v="70"/>
    <x v="70"/>
    <b v="0"/>
    <b v="1"/>
    <x v="3"/>
    <x v="3"/>
    <x v="3"/>
  </r>
  <r>
    <x v="71"/>
    <s v="Tate, Bass and House"/>
    <s v="Organic object-oriented budgetary management"/>
    <n v="6000"/>
    <n v="6484"/>
    <x v="1"/>
    <n v="484"/>
    <n v="76"/>
    <n v="727.005"/>
    <x v="1"/>
    <s v="USD"/>
    <x v="71"/>
    <x v="49"/>
    <b v="0"/>
    <b v="0"/>
    <x v="3"/>
    <x v="3"/>
    <x v="3"/>
  </r>
  <r>
    <x v="72"/>
    <s v="Hampton, Lewis and Ray"/>
    <s v="Seamless coherent parallelism"/>
    <n v="600"/>
    <n v="4022"/>
    <x v="1"/>
    <n v="3422"/>
    <n v="54"/>
    <n v="727.005"/>
    <x v="1"/>
    <s v="USD"/>
    <x v="72"/>
    <x v="71"/>
    <b v="0"/>
    <b v="0"/>
    <x v="10"/>
    <x v="4"/>
    <x v="10"/>
  </r>
  <r>
    <x v="73"/>
    <s v="Collins-Goodman"/>
    <s v="Cross-platform even-keeled initiative"/>
    <n v="1400"/>
    <n v="9253"/>
    <x v="1"/>
    <n v="7853"/>
    <n v="88"/>
    <n v="727.005"/>
    <x v="1"/>
    <s v="USD"/>
    <x v="73"/>
    <x v="72"/>
    <b v="0"/>
    <b v="0"/>
    <x v="17"/>
    <x v="1"/>
    <x v="17"/>
  </r>
  <r>
    <x v="74"/>
    <s v="Davis-Michael"/>
    <s v="Progressive tertiary framework"/>
    <n v="3900"/>
    <n v="4776"/>
    <x v="1"/>
    <n v="876"/>
    <n v="85"/>
    <n v="727.005"/>
    <x v="4"/>
    <s v="GBP"/>
    <x v="74"/>
    <x v="73"/>
    <b v="0"/>
    <b v="0"/>
    <x v="16"/>
    <x v="1"/>
    <x v="16"/>
  </r>
  <r>
    <x v="75"/>
    <s v="White, Torres and Bishop"/>
    <s v="Multi-layered dynamic protocol"/>
    <n v="9700"/>
    <n v="14606"/>
    <x v="1"/>
    <n v="4906"/>
    <n v="170"/>
    <n v="727.005"/>
    <x v="1"/>
    <s v="USD"/>
    <x v="75"/>
    <x v="74"/>
    <b v="0"/>
    <b v="0"/>
    <x v="14"/>
    <x v="7"/>
    <x v="14"/>
  </r>
  <r>
    <x v="76"/>
    <s v="Martin, Conway and Larsen"/>
    <s v="Horizontal next generation function"/>
    <n v="122900"/>
    <n v="95993"/>
    <x v="0"/>
    <n v="-26907"/>
    <n v="1684"/>
    <n v="727.005"/>
    <x v="1"/>
    <s v="USD"/>
    <x v="76"/>
    <x v="75"/>
    <b v="1"/>
    <b v="1"/>
    <x v="3"/>
    <x v="3"/>
    <x v="3"/>
  </r>
  <r>
    <x v="77"/>
    <s v="Acevedo-Huffman"/>
    <s v="Pre-emptive impactful model"/>
    <n v="9500"/>
    <n v="4460"/>
    <x v="0"/>
    <n v="-5040"/>
    <n v="56"/>
    <n v="727.005"/>
    <x v="1"/>
    <s v="USD"/>
    <x v="77"/>
    <x v="76"/>
    <b v="0"/>
    <b v="1"/>
    <x v="10"/>
    <x v="4"/>
    <x v="10"/>
  </r>
  <r>
    <x v="78"/>
    <s v="Montgomery, Larson and Spencer"/>
    <s v="User-centric bifurcated knowledge user"/>
    <n v="4500"/>
    <n v="13536"/>
    <x v="1"/>
    <n v="9036"/>
    <n v="330"/>
    <n v="727.005"/>
    <x v="1"/>
    <s v="USD"/>
    <x v="78"/>
    <x v="77"/>
    <b v="0"/>
    <b v="0"/>
    <x v="18"/>
    <x v="5"/>
    <x v="18"/>
  </r>
  <r>
    <x v="79"/>
    <s v="Soto LLC"/>
    <s v="Triple-buffered reciprocal project"/>
    <n v="57800"/>
    <n v="40228"/>
    <x v="0"/>
    <n v="-17572"/>
    <n v="838"/>
    <n v="727.005"/>
    <x v="1"/>
    <s v="USD"/>
    <x v="79"/>
    <x v="78"/>
    <b v="0"/>
    <b v="0"/>
    <x v="3"/>
    <x v="3"/>
    <x v="3"/>
  </r>
  <r>
    <x v="80"/>
    <s v="Sutton, Barrett and Tucker"/>
    <s v="Cross-platform needs-based approach"/>
    <n v="1100"/>
    <n v="7012"/>
    <x v="1"/>
    <n v="5912"/>
    <n v="127"/>
    <n v="727.005"/>
    <x v="1"/>
    <s v="USD"/>
    <x v="80"/>
    <x v="79"/>
    <b v="0"/>
    <b v="0"/>
    <x v="11"/>
    <x v="6"/>
    <x v="11"/>
  </r>
  <r>
    <x v="81"/>
    <s v="Gomez, Bailey and Flores"/>
    <s v="User-friendly static contingency"/>
    <n v="16800"/>
    <n v="37857"/>
    <x v="1"/>
    <n v="21057"/>
    <n v="411"/>
    <n v="727.005"/>
    <x v="1"/>
    <s v="USD"/>
    <x v="81"/>
    <x v="80"/>
    <b v="0"/>
    <b v="0"/>
    <x v="1"/>
    <x v="1"/>
    <x v="1"/>
  </r>
  <r>
    <x v="82"/>
    <s v="Porter-George"/>
    <s v="Reactive content-based framework"/>
    <n v="1000"/>
    <n v="14973"/>
    <x v="1"/>
    <n v="13973"/>
    <n v="180"/>
    <n v="727.005"/>
    <x v="4"/>
    <s v="GBP"/>
    <x v="82"/>
    <x v="4"/>
    <b v="0"/>
    <b v="1"/>
    <x v="11"/>
    <x v="6"/>
    <x v="11"/>
  </r>
  <r>
    <x v="83"/>
    <s v="Fitzgerald PLC"/>
    <s v="Realigned user-facing concept"/>
    <n v="106400"/>
    <n v="39996"/>
    <x v="0"/>
    <n v="-66404"/>
    <n v="1000"/>
    <n v="727.005"/>
    <x v="1"/>
    <s v="USD"/>
    <x v="83"/>
    <x v="81"/>
    <b v="0"/>
    <b v="0"/>
    <x v="5"/>
    <x v="1"/>
    <x v="5"/>
  </r>
  <r>
    <x v="84"/>
    <s v="Cisneros-Burton"/>
    <s v="Public-key zero tolerance orchestration"/>
    <n v="31400"/>
    <n v="41564"/>
    <x v="1"/>
    <n v="10164"/>
    <n v="374"/>
    <n v="727.005"/>
    <x v="1"/>
    <s v="USD"/>
    <x v="84"/>
    <x v="82"/>
    <b v="0"/>
    <b v="0"/>
    <x v="8"/>
    <x v="2"/>
    <x v="8"/>
  </r>
  <r>
    <x v="85"/>
    <s v="Hill, Lawson and Wilkinson"/>
    <s v="Multi-tiered eco-centric architecture"/>
    <n v="4900"/>
    <n v="6430"/>
    <x v="1"/>
    <n v="1530"/>
    <n v="71"/>
    <n v="727.005"/>
    <x v="2"/>
    <s v="AUD"/>
    <x v="85"/>
    <x v="83"/>
    <b v="0"/>
    <b v="0"/>
    <x v="7"/>
    <x v="1"/>
    <x v="7"/>
  </r>
  <r>
    <x v="86"/>
    <s v="Davis-Smith"/>
    <s v="Organic motivating firmware"/>
    <n v="7400"/>
    <n v="12405"/>
    <x v="1"/>
    <n v="5005"/>
    <n v="203"/>
    <n v="727.005"/>
    <x v="1"/>
    <s v="USD"/>
    <x v="86"/>
    <x v="84"/>
    <b v="1"/>
    <b v="0"/>
    <x v="3"/>
    <x v="3"/>
    <x v="3"/>
  </r>
  <r>
    <x v="87"/>
    <s v="Farrell and Sons"/>
    <s v="Synergized 4thgeneration conglomeration"/>
    <n v="198500"/>
    <n v="123040"/>
    <x v="0"/>
    <n v="-75460"/>
    <n v="1482"/>
    <n v="727.005"/>
    <x v="2"/>
    <s v="AUD"/>
    <x v="87"/>
    <x v="85"/>
    <b v="0"/>
    <b v="1"/>
    <x v="1"/>
    <x v="1"/>
    <x v="1"/>
  </r>
  <r>
    <x v="88"/>
    <s v="Clark Group"/>
    <s v="Grass-roots fault-tolerant policy"/>
    <n v="4800"/>
    <n v="12516"/>
    <x v="1"/>
    <n v="7716"/>
    <n v="113"/>
    <n v="727.005"/>
    <x v="1"/>
    <s v="USD"/>
    <x v="88"/>
    <x v="86"/>
    <b v="0"/>
    <b v="0"/>
    <x v="18"/>
    <x v="5"/>
    <x v="18"/>
  </r>
  <r>
    <x v="89"/>
    <s v="White, Singleton and Zimmerman"/>
    <s v="Monitored scalable knowledgebase"/>
    <n v="3400"/>
    <n v="8588"/>
    <x v="1"/>
    <n v="5188"/>
    <n v="96"/>
    <n v="727.005"/>
    <x v="1"/>
    <s v="USD"/>
    <x v="89"/>
    <x v="87"/>
    <b v="0"/>
    <b v="0"/>
    <x v="3"/>
    <x v="3"/>
    <x v="3"/>
  </r>
  <r>
    <x v="90"/>
    <s v="Kramer Group"/>
    <s v="Synergistic explicit parallelism"/>
    <n v="7800"/>
    <n v="6132"/>
    <x v="0"/>
    <n v="-1668"/>
    <n v="106"/>
    <n v="727.005"/>
    <x v="1"/>
    <s v="USD"/>
    <x v="90"/>
    <x v="88"/>
    <b v="0"/>
    <b v="1"/>
    <x v="3"/>
    <x v="3"/>
    <x v="3"/>
  </r>
  <r>
    <x v="91"/>
    <s v="Frazier, Patrick and Smith"/>
    <s v="Enhanced systemic analyzer"/>
    <n v="154300"/>
    <n v="74688"/>
    <x v="0"/>
    <n v="-79612"/>
    <n v="679"/>
    <n v="727.005"/>
    <x v="6"/>
    <s v="EUR"/>
    <x v="91"/>
    <x v="89"/>
    <b v="0"/>
    <b v="0"/>
    <x v="18"/>
    <x v="5"/>
    <x v="18"/>
  </r>
  <r>
    <x v="92"/>
    <s v="Santos, Bell and Lloyd"/>
    <s v="Object-based analyzing knowledge user"/>
    <n v="20000"/>
    <n v="51775"/>
    <x v="1"/>
    <n v="31775"/>
    <n v="498"/>
    <n v="727.005"/>
    <x v="5"/>
    <s v="CHF"/>
    <x v="92"/>
    <x v="40"/>
    <b v="0"/>
    <b v="1"/>
    <x v="11"/>
    <x v="6"/>
    <x v="11"/>
  </r>
  <r>
    <x v="93"/>
    <s v="Hall and Sons"/>
    <s v="Pre-emptive radical architecture"/>
    <n v="108800"/>
    <n v="65877"/>
    <x v="3"/>
    <n v="-42923"/>
    <n v="610"/>
    <n v="727.005"/>
    <x v="1"/>
    <s v="USD"/>
    <x v="93"/>
    <x v="90"/>
    <b v="0"/>
    <b v="1"/>
    <x v="3"/>
    <x v="3"/>
    <x v="3"/>
  </r>
  <r>
    <x v="94"/>
    <s v="Hanson Inc"/>
    <s v="Grass-roots web-enabled contingency"/>
    <n v="2900"/>
    <n v="8807"/>
    <x v="1"/>
    <n v="5907"/>
    <n v="180"/>
    <n v="727.005"/>
    <x v="4"/>
    <s v="GBP"/>
    <x v="94"/>
    <x v="91"/>
    <b v="0"/>
    <b v="0"/>
    <x v="2"/>
    <x v="2"/>
    <x v="2"/>
  </r>
  <r>
    <x v="95"/>
    <s v="Sanchez LLC"/>
    <s v="Stand-alone system-worthy standardization"/>
    <n v="900"/>
    <n v="1017"/>
    <x v="1"/>
    <n v="117"/>
    <n v="27"/>
    <n v="727.005"/>
    <x v="1"/>
    <s v="USD"/>
    <x v="95"/>
    <x v="92"/>
    <b v="0"/>
    <b v="0"/>
    <x v="4"/>
    <x v="4"/>
    <x v="4"/>
  </r>
  <r>
    <x v="96"/>
    <s v="Howard Ltd"/>
    <s v="Down-sized systematic policy"/>
    <n v="69700"/>
    <n v="151513"/>
    <x v="1"/>
    <n v="81813"/>
    <n v="2331"/>
    <n v="727.005"/>
    <x v="1"/>
    <s v="USD"/>
    <x v="96"/>
    <x v="36"/>
    <b v="0"/>
    <b v="0"/>
    <x v="3"/>
    <x v="3"/>
    <x v="3"/>
  </r>
  <r>
    <x v="97"/>
    <s v="Stewart LLC"/>
    <s v="Cloned bi-directional architecture"/>
    <n v="1300"/>
    <n v="12047"/>
    <x v="1"/>
    <n v="10747"/>
    <n v="113"/>
    <n v="727.005"/>
    <x v="1"/>
    <s v="USD"/>
    <x v="48"/>
    <x v="93"/>
    <b v="0"/>
    <b v="0"/>
    <x v="0"/>
    <x v="0"/>
    <x v="0"/>
  </r>
  <r>
    <x v="98"/>
    <s v="Arias, Allen and Miller"/>
    <s v="Seamless transitional portal"/>
    <n v="97800"/>
    <n v="32951"/>
    <x v="0"/>
    <n v="-64849"/>
    <n v="1220"/>
    <n v="727.005"/>
    <x v="2"/>
    <s v="AUD"/>
    <x v="97"/>
    <x v="94"/>
    <b v="0"/>
    <b v="0"/>
    <x v="11"/>
    <x v="6"/>
    <x v="11"/>
  </r>
  <r>
    <x v="99"/>
    <s v="Baker-Morris"/>
    <s v="Fully-configurable motivating approach"/>
    <n v="7600"/>
    <n v="14951"/>
    <x v="1"/>
    <n v="7351"/>
    <n v="164"/>
    <n v="727.005"/>
    <x v="1"/>
    <s v="USD"/>
    <x v="98"/>
    <x v="95"/>
    <b v="0"/>
    <b v="0"/>
    <x v="3"/>
    <x v="3"/>
    <x v="3"/>
  </r>
  <r>
    <x v="100"/>
    <s v="Tucker, Fox and Green"/>
    <s v="Upgradable fault-tolerant approach"/>
    <n v="100"/>
    <n v="1"/>
    <x v="0"/>
    <n v="-99"/>
    <n v="1"/>
    <n v="727.005"/>
    <x v="1"/>
    <s v="USD"/>
    <x v="99"/>
    <x v="96"/>
    <b v="0"/>
    <b v="0"/>
    <x v="3"/>
    <x v="3"/>
    <x v="3"/>
  </r>
  <r>
    <x v="101"/>
    <s v="Douglas LLC"/>
    <s v="Reduced heuristic moratorium"/>
    <n v="900"/>
    <n v="9193"/>
    <x v="1"/>
    <n v="8293"/>
    <n v="164"/>
    <n v="727.005"/>
    <x v="1"/>
    <s v="USD"/>
    <x v="100"/>
    <x v="97"/>
    <b v="0"/>
    <b v="1"/>
    <x v="5"/>
    <x v="1"/>
    <x v="5"/>
  </r>
  <r>
    <x v="102"/>
    <s v="Garcia Inc"/>
    <s v="Front-line web-enabled model"/>
    <n v="3700"/>
    <n v="10422"/>
    <x v="1"/>
    <n v="6722"/>
    <n v="336"/>
    <n v="727.005"/>
    <x v="1"/>
    <s v="USD"/>
    <x v="101"/>
    <x v="98"/>
    <b v="0"/>
    <b v="1"/>
    <x v="8"/>
    <x v="2"/>
    <x v="8"/>
  </r>
  <r>
    <x v="103"/>
    <s v="Frye, Hunt and Powell"/>
    <s v="Polarized incremental emulation"/>
    <n v="10000"/>
    <n v="2461"/>
    <x v="0"/>
    <n v="-7539"/>
    <n v="37"/>
    <n v="727.005"/>
    <x v="6"/>
    <s v="EUR"/>
    <x v="102"/>
    <x v="99"/>
    <b v="0"/>
    <b v="0"/>
    <x v="5"/>
    <x v="1"/>
    <x v="5"/>
  </r>
  <r>
    <x v="104"/>
    <s v="Smith, Wells and Nguyen"/>
    <s v="Self-enabling grid-enabled initiative"/>
    <n v="119200"/>
    <n v="170623"/>
    <x v="1"/>
    <n v="51423"/>
    <n v="1917"/>
    <n v="727.005"/>
    <x v="1"/>
    <s v="USD"/>
    <x v="103"/>
    <x v="100"/>
    <b v="0"/>
    <b v="0"/>
    <x v="7"/>
    <x v="1"/>
    <x v="7"/>
  </r>
  <r>
    <x v="105"/>
    <s v="Charles-Johnson"/>
    <s v="Total fresh-thinking system engine"/>
    <n v="6800"/>
    <n v="9829"/>
    <x v="1"/>
    <n v="3029"/>
    <n v="95"/>
    <n v="727.005"/>
    <x v="1"/>
    <s v="USD"/>
    <x v="104"/>
    <x v="101"/>
    <b v="0"/>
    <b v="0"/>
    <x v="2"/>
    <x v="2"/>
    <x v="2"/>
  </r>
  <r>
    <x v="106"/>
    <s v="Brandt, Carter and Wood"/>
    <s v="Ameliorated clear-thinking circuit"/>
    <n v="3900"/>
    <n v="14006"/>
    <x v="1"/>
    <n v="10106"/>
    <n v="147"/>
    <n v="727.005"/>
    <x v="1"/>
    <s v="USD"/>
    <x v="105"/>
    <x v="102"/>
    <b v="0"/>
    <b v="0"/>
    <x v="3"/>
    <x v="3"/>
    <x v="3"/>
  </r>
  <r>
    <x v="107"/>
    <s v="Tucker, Schmidt and Reid"/>
    <s v="Multi-layered encompassing installation"/>
    <n v="3500"/>
    <n v="6527"/>
    <x v="1"/>
    <n v="3027"/>
    <n v="86"/>
    <n v="727.005"/>
    <x v="1"/>
    <s v="USD"/>
    <x v="106"/>
    <x v="103"/>
    <b v="0"/>
    <b v="1"/>
    <x v="3"/>
    <x v="3"/>
    <x v="3"/>
  </r>
  <r>
    <x v="108"/>
    <s v="Decker Inc"/>
    <s v="Universal encompassing implementation"/>
    <n v="1500"/>
    <n v="8929"/>
    <x v="1"/>
    <n v="7429"/>
    <n v="83"/>
    <n v="727.005"/>
    <x v="1"/>
    <s v="USD"/>
    <x v="107"/>
    <x v="104"/>
    <b v="0"/>
    <b v="0"/>
    <x v="4"/>
    <x v="4"/>
    <x v="4"/>
  </r>
  <r>
    <x v="109"/>
    <s v="Romero and Sons"/>
    <s v="Object-based client-server application"/>
    <n v="5200"/>
    <n v="3079"/>
    <x v="0"/>
    <n v="-2121"/>
    <n v="60"/>
    <n v="727.005"/>
    <x v="1"/>
    <s v="USD"/>
    <x v="108"/>
    <x v="105"/>
    <b v="0"/>
    <b v="0"/>
    <x v="19"/>
    <x v="4"/>
    <x v="19"/>
  </r>
  <r>
    <x v="110"/>
    <s v="Castillo-Carey"/>
    <s v="Cross-platform solution-oriented process improvement"/>
    <n v="142400"/>
    <n v="21307"/>
    <x v="0"/>
    <n v="-121093"/>
    <n v="296"/>
    <n v="727.005"/>
    <x v="1"/>
    <s v="USD"/>
    <x v="109"/>
    <x v="106"/>
    <b v="0"/>
    <b v="0"/>
    <x v="0"/>
    <x v="0"/>
    <x v="0"/>
  </r>
  <r>
    <x v="111"/>
    <s v="Hart-Briggs"/>
    <s v="Re-engineered user-facing approach"/>
    <n v="61400"/>
    <n v="73653"/>
    <x v="1"/>
    <n v="12253"/>
    <n v="676"/>
    <n v="727.005"/>
    <x v="1"/>
    <s v="USD"/>
    <x v="110"/>
    <x v="107"/>
    <b v="0"/>
    <b v="0"/>
    <x v="15"/>
    <x v="5"/>
    <x v="15"/>
  </r>
  <r>
    <x v="112"/>
    <s v="Jones-Meyer"/>
    <s v="Re-engineered client-driven hub"/>
    <n v="4700"/>
    <n v="12635"/>
    <x v="1"/>
    <n v="7935"/>
    <n v="361"/>
    <n v="727.005"/>
    <x v="2"/>
    <s v="AUD"/>
    <x v="111"/>
    <x v="108"/>
    <b v="0"/>
    <b v="0"/>
    <x v="2"/>
    <x v="2"/>
    <x v="2"/>
  </r>
  <r>
    <x v="113"/>
    <s v="Wright, Hartman and Yu"/>
    <s v="User-friendly tertiary array"/>
    <n v="3300"/>
    <n v="12437"/>
    <x v="1"/>
    <n v="9137"/>
    <n v="131"/>
    <n v="727.005"/>
    <x v="1"/>
    <s v="USD"/>
    <x v="112"/>
    <x v="109"/>
    <b v="0"/>
    <b v="0"/>
    <x v="0"/>
    <x v="0"/>
    <x v="0"/>
  </r>
  <r>
    <x v="114"/>
    <s v="Harper-Davis"/>
    <s v="Robust heuristic encoding"/>
    <n v="1900"/>
    <n v="13816"/>
    <x v="1"/>
    <n v="11916"/>
    <n v="126"/>
    <n v="727.005"/>
    <x v="1"/>
    <s v="USD"/>
    <x v="113"/>
    <x v="110"/>
    <b v="0"/>
    <b v="1"/>
    <x v="8"/>
    <x v="2"/>
    <x v="8"/>
  </r>
  <r>
    <x v="115"/>
    <s v="Barrett PLC"/>
    <s v="Team-oriented clear-thinking capacity"/>
    <n v="166700"/>
    <n v="145382"/>
    <x v="0"/>
    <n v="-21318"/>
    <n v="3304"/>
    <n v="727.005"/>
    <x v="6"/>
    <s v="EUR"/>
    <x v="114"/>
    <x v="111"/>
    <b v="0"/>
    <b v="0"/>
    <x v="13"/>
    <x v="5"/>
    <x v="13"/>
  </r>
  <r>
    <x v="116"/>
    <s v="David-Clark"/>
    <s v="De-engineered motivating standardization"/>
    <n v="7200"/>
    <n v="6336"/>
    <x v="0"/>
    <n v="-864"/>
    <n v="73"/>
    <n v="727.005"/>
    <x v="1"/>
    <s v="USD"/>
    <x v="115"/>
    <x v="112"/>
    <b v="0"/>
    <b v="0"/>
    <x v="3"/>
    <x v="3"/>
    <x v="3"/>
  </r>
  <r>
    <x v="117"/>
    <s v="Chaney-Dennis"/>
    <s v="Business-focused 24hour groupware"/>
    <n v="4900"/>
    <n v="8523"/>
    <x v="1"/>
    <n v="3623"/>
    <n v="275"/>
    <n v="727.005"/>
    <x v="1"/>
    <s v="USD"/>
    <x v="116"/>
    <x v="113"/>
    <b v="0"/>
    <b v="0"/>
    <x v="19"/>
    <x v="4"/>
    <x v="19"/>
  </r>
  <r>
    <x v="118"/>
    <s v="Robinson, Lopez and Christensen"/>
    <s v="Organic next generation protocol"/>
    <n v="5400"/>
    <n v="6351"/>
    <x v="1"/>
    <n v="951"/>
    <n v="67"/>
    <n v="727.005"/>
    <x v="1"/>
    <s v="USD"/>
    <x v="117"/>
    <x v="114"/>
    <b v="0"/>
    <b v="0"/>
    <x v="14"/>
    <x v="7"/>
    <x v="14"/>
  </r>
  <r>
    <x v="119"/>
    <s v="Clark and Sons"/>
    <s v="Reverse-engineered full-range Internet solution"/>
    <n v="5000"/>
    <n v="10748"/>
    <x v="1"/>
    <n v="5748"/>
    <n v="154"/>
    <n v="727.005"/>
    <x v="1"/>
    <s v="USD"/>
    <x v="118"/>
    <x v="115"/>
    <b v="0"/>
    <b v="1"/>
    <x v="4"/>
    <x v="4"/>
    <x v="4"/>
  </r>
  <r>
    <x v="120"/>
    <s v="Vega Group"/>
    <s v="Synchronized regional synergy"/>
    <n v="75100"/>
    <n v="112272"/>
    <x v="1"/>
    <n v="37172"/>
    <n v="1782"/>
    <n v="727.005"/>
    <x v="1"/>
    <s v="USD"/>
    <x v="119"/>
    <x v="116"/>
    <b v="0"/>
    <b v="1"/>
    <x v="20"/>
    <x v="6"/>
    <x v="20"/>
  </r>
  <r>
    <x v="121"/>
    <s v="Brown-Brown"/>
    <s v="Multi-lateral homogeneous success"/>
    <n v="45300"/>
    <n v="99361"/>
    <x v="1"/>
    <n v="54061"/>
    <n v="903"/>
    <n v="727.005"/>
    <x v="1"/>
    <s v="USD"/>
    <x v="33"/>
    <x v="117"/>
    <b v="0"/>
    <b v="0"/>
    <x v="11"/>
    <x v="6"/>
    <x v="11"/>
  </r>
  <r>
    <x v="122"/>
    <s v="Taylor PLC"/>
    <s v="Seamless zero-defect solution"/>
    <n v="136800"/>
    <n v="88055"/>
    <x v="0"/>
    <n v="-48745"/>
    <n v="3387"/>
    <n v="727.005"/>
    <x v="1"/>
    <s v="USD"/>
    <x v="120"/>
    <x v="95"/>
    <b v="0"/>
    <b v="0"/>
    <x v="13"/>
    <x v="5"/>
    <x v="13"/>
  </r>
  <r>
    <x v="123"/>
    <s v="Edwards-Lewis"/>
    <s v="Enhanced scalable concept"/>
    <n v="177700"/>
    <n v="33092"/>
    <x v="0"/>
    <n v="-144608"/>
    <n v="662"/>
    <n v="727.005"/>
    <x v="0"/>
    <s v="CAD"/>
    <x v="121"/>
    <x v="118"/>
    <b v="1"/>
    <b v="0"/>
    <x v="3"/>
    <x v="3"/>
    <x v="3"/>
  </r>
  <r>
    <x v="124"/>
    <s v="Stanton, Neal and Rodriguez"/>
    <s v="Polarized uniform software"/>
    <n v="2600"/>
    <n v="9562"/>
    <x v="1"/>
    <n v="6962"/>
    <n v="94"/>
    <n v="727.005"/>
    <x v="6"/>
    <s v="EUR"/>
    <x v="122"/>
    <x v="119"/>
    <b v="0"/>
    <b v="0"/>
    <x v="14"/>
    <x v="7"/>
    <x v="14"/>
  </r>
  <r>
    <x v="125"/>
    <s v="Pratt LLC"/>
    <s v="Stand-alone web-enabled moderator"/>
    <n v="5300"/>
    <n v="8475"/>
    <x v="1"/>
    <n v="3175"/>
    <n v="180"/>
    <n v="727.005"/>
    <x v="1"/>
    <s v="USD"/>
    <x v="123"/>
    <x v="120"/>
    <b v="0"/>
    <b v="0"/>
    <x v="3"/>
    <x v="3"/>
    <x v="3"/>
  </r>
  <r>
    <x v="126"/>
    <s v="Gross PLC"/>
    <s v="Proactive methodical benchmark"/>
    <n v="180200"/>
    <n v="69617"/>
    <x v="0"/>
    <n v="-110583"/>
    <n v="774"/>
    <n v="727.005"/>
    <x v="1"/>
    <s v="USD"/>
    <x v="124"/>
    <x v="121"/>
    <b v="0"/>
    <b v="1"/>
    <x v="3"/>
    <x v="3"/>
    <x v="3"/>
  </r>
  <r>
    <x v="127"/>
    <s v="Martinez, Gomez and Dalton"/>
    <s v="Team-oriented 6thgeneration matrix"/>
    <n v="103200"/>
    <n v="53067"/>
    <x v="0"/>
    <n v="-50133"/>
    <n v="672"/>
    <n v="727.005"/>
    <x v="0"/>
    <s v="CAD"/>
    <x v="125"/>
    <x v="122"/>
    <b v="0"/>
    <b v="0"/>
    <x v="3"/>
    <x v="3"/>
    <x v="3"/>
  </r>
  <r>
    <x v="128"/>
    <s v="Allen-Curtis"/>
    <s v="Phased human-resource core"/>
    <n v="70600"/>
    <n v="42596"/>
    <x v="3"/>
    <n v="-28004"/>
    <n v="532"/>
    <n v="727.005"/>
    <x v="1"/>
    <s v="USD"/>
    <x v="126"/>
    <x v="123"/>
    <b v="0"/>
    <b v="0"/>
    <x v="1"/>
    <x v="1"/>
    <x v="1"/>
  </r>
  <r>
    <x v="129"/>
    <s v="Morgan-Martinez"/>
    <s v="Mandatory tertiary implementation"/>
    <n v="148500"/>
    <n v="4756"/>
    <x v="3"/>
    <n v="-143744"/>
    <n v="55"/>
    <n v="727.005"/>
    <x v="2"/>
    <s v="AUD"/>
    <x v="127"/>
    <x v="97"/>
    <b v="0"/>
    <b v="0"/>
    <x v="0"/>
    <x v="0"/>
    <x v="0"/>
  </r>
  <r>
    <x v="130"/>
    <s v="Luna, Anderson and Fox"/>
    <s v="Secured directional encryption"/>
    <n v="9600"/>
    <n v="14925"/>
    <x v="1"/>
    <n v="5325"/>
    <n v="533"/>
    <n v="727.005"/>
    <x v="3"/>
    <s v="DKK"/>
    <x v="128"/>
    <x v="124"/>
    <b v="0"/>
    <b v="0"/>
    <x v="6"/>
    <x v="4"/>
    <x v="6"/>
  </r>
  <r>
    <x v="131"/>
    <s v="Fleming, Zhang and Henderson"/>
    <s v="Distributed 5thgeneration implementation"/>
    <n v="164700"/>
    <n v="166116"/>
    <x v="1"/>
    <n v="1416"/>
    <n v="2443"/>
    <n v="727.005"/>
    <x v="4"/>
    <s v="GBP"/>
    <x v="129"/>
    <x v="125"/>
    <b v="0"/>
    <b v="0"/>
    <x v="2"/>
    <x v="2"/>
    <x v="2"/>
  </r>
  <r>
    <x v="132"/>
    <s v="Flowers and Sons"/>
    <s v="Virtual static core"/>
    <n v="3300"/>
    <n v="3834"/>
    <x v="1"/>
    <n v="534"/>
    <n v="89"/>
    <n v="727.005"/>
    <x v="1"/>
    <s v="USD"/>
    <x v="130"/>
    <x v="126"/>
    <b v="0"/>
    <b v="1"/>
    <x v="3"/>
    <x v="3"/>
    <x v="3"/>
  </r>
  <r>
    <x v="133"/>
    <s v="Gates PLC"/>
    <s v="Secured content-based product"/>
    <n v="4500"/>
    <n v="13985"/>
    <x v="1"/>
    <n v="9485"/>
    <n v="159"/>
    <n v="727.005"/>
    <x v="1"/>
    <s v="USD"/>
    <x v="131"/>
    <x v="127"/>
    <b v="0"/>
    <b v="0"/>
    <x v="21"/>
    <x v="1"/>
    <x v="21"/>
  </r>
  <r>
    <x v="134"/>
    <s v="Caldwell LLC"/>
    <s v="Secured executive concept"/>
    <n v="99500"/>
    <n v="89288"/>
    <x v="0"/>
    <n v="-10212"/>
    <n v="940"/>
    <n v="727.005"/>
    <x v="5"/>
    <s v="CHF"/>
    <x v="132"/>
    <x v="128"/>
    <b v="0"/>
    <b v="1"/>
    <x v="4"/>
    <x v="4"/>
    <x v="4"/>
  </r>
  <r>
    <x v="135"/>
    <s v="Le, Burton and Evans"/>
    <s v="Balanced zero-defect software"/>
    <n v="7700"/>
    <n v="5488"/>
    <x v="0"/>
    <n v="-2212"/>
    <n v="117"/>
    <n v="727.005"/>
    <x v="1"/>
    <s v="USD"/>
    <x v="133"/>
    <x v="129"/>
    <b v="0"/>
    <b v="1"/>
    <x v="3"/>
    <x v="3"/>
    <x v="3"/>
  </r>
  <r>
    <x v="136"/>
    <s v="Briggs PLC"/>
    <s v="Distributed context-sensitive flexibility"/>
    <n v="82800"/>
    <n v="2721"/>
    <x v="3"/>
    <n v="-80079"/>
    <n v="58"/>
    <n v="727.005"/>
    <x v="1"/>
    <s v="USD"/>
    <x v="134"/>
    <x v="130"/>
    <b v="0"/>
    <b v="1"/>
    <x v="6"/>
    <x v="4"/>
    <x v="6"/>
  </r>
  <r>
    <x v="137"/>
    <s v="Hudson-Nguyen"/>
    <s v="Down-sized disintermediate support"/>
    <n v="1800"/>
    <n v="4712"/>
    <x v="1"/>
    <n v="2912"/>
    <n v="50"/>
    <n v="727.005"/>
    <x v="1"/>
    <s v="USD"/>
    <x v="135"/>
    <x v="131"/>
    <b v="0"/>
    <b v="0"/>
    <x v="9"/>
    <x v="5"/>
    <x v="9"/>
  </r>
  <r>
    <x v="138"/>
    <s v="Hogan Ltd"/>
    <s v="Stand-alone mission-critical moratorium"/>
    <n v="9600"/>
    <n v="9216"/>
    <x v="0"/>
    <n v="-384"/>
    <n v="115"/>
    <n v="727.005"/>
    <x v="1"/>
    <s v="USD"/>
    <x v="136"/>
    <x v="132"/>
    <b v="0"/>
    <b v="0"/>
    <x v="20"/>
    <x v="6"/>
    <x v="20"/>
  </r>
  <r>
    <x v="139"/>
    <s v="Hamilton, Wright and Chavez"/>
    <s v="Down-sized empowering protocol"/>
    <n v="92100"/>
    <n v="19246"/>
    <x v="0"/>
    <n v="-72854"/>
    <n v="326"/>
    <n v="727.005"/>
    <x v="1"/>
    <s v="USD"/>
    <x v="137"/>
    <x v="133"/>
    <b v="0"/>
    <b v="1"/>
    <x v="8"/>
    <x v="2"/>
    <x v="8"/>
  </r>
  <r>
    <x v="140"/>
    <s v="Bautista-Cross"/>
    <s v="Fully-configurable coherent Internet solution"/>
    <n v="5500"/>
    <n v="12274"/>
    <x v="1"/>
    <n v="6774"/>
    <n v="186"/>
    <n v="727.005"/>
    <x v="1"/>
    <s v="USD"/>
    <x v="138"/>
    <x v="134"/>
    <b v="0"/>
    <b v="0"/>
    <x v="4"/>
    <x v="4"/>
    <x v="4"/>
  </r>
  <r>
    <x v="141"/>
    <s v="Jackson LLC"/>
    <s v="Distributed motivating algorithm"/>
    <n v="64300"/>
    <n v="65323"/>
    <x v="1"/>
    <n v="1023"/>
    <n v="1071"/>
    <n v="727.005"/>
    <x v="1"/>
    <s v="USD"/>
    <x v="139"/>
    <x v="135"/>
    <b v="0"/>
    <b v="0"/>
    <x v="2"/>
    <x v="2"/>
    <x v="2"/>
  </r>
  <r>
    <x v="142"/>
    <s v="Figueroa Ltd"/>
    <s v="Expanded solution-oriented benchmark"/>
    <n v="5000"/>
    <n v="11502"/>
    <x v="1"/>
    <n v="6502"/>
    <n v="117"/>
    <n v="727.005"/>
    <x v="1"/>
    <s v="USD"/>
    <x v="107"/>
    <x v="136"/>
    <b v="0"/>
    <b v="0"/>
    <x v="2"/>
    <x v="2"/>
    <x v="2"/>
  </r>
  <r>
    <x v="143"/>
    <s v="Avila-Jones"/>
    <s v="Implemented discrete secured line"/>
    <n v="5400"/>
    <n v="7322"/>
    <x v="1"/>
    <n v="1922"/>
    <n v="70"/>
    <n v="727.005"/>
    <x v="1"/>
    <s v="USD"/>
    <x v="140"/>
    <x v="137"/>
    <b v="0"/>
    <b v="0"/>
    <x v="7"/>
    <x v="1"/>
    <x v="7"/>
  </r>
  <r>
    <x v="144"/>
    <s v="Martin, Lopez and Hunter"/>
    <s v="Multi-lateral actuating installation"/>
    <n v="9000"/>
    <n v="11619"/>
    <x v="1"/>
    <n v="2619"/>
    <n v="135"/>
    <n v="727.005"/>
    <x v="1"/>
    <s v="USD"/>
    <x v="141"/>
    <x v="138"/>
    <b v="0"/>
    <b v="0"/>
    <x v="3"/>
    <x v="3"/>
    <x v="3"/>
  </r>
  <r>
    <x v="145"/>
    <s v="Fields-Moore"/>
    <s v="Secured reciprocal array"/>
    <n v="25000"/>
    <n v="59128"/>
    <x v="1"/>
    <n v="34128"/>
    <n v="768"/>
    <n v="727.005"/>
    <x v="5"/>
    <s v="CHF"/>
    <x v="142"/>
    <x v="139"/>
    <b v="0"/>
    <b v="0"/>
    <x v="8"/>
    <x v="2"/>
    <x v="8"/>
  </r>
  <r>
    <x v="146"/>
    <s v="Harris-Golden"/>
    <s v="Optional bandwidth-monitored middleware"/>
    <n v="8800"/>
    <n v="1518"/>
    <x v="3"/>
    <n v="-7282"/>
    <n v="51"/>
    <n v="727.005"/>
    <x v="1"/>
    <s v="USD"/>
    <x v="143"/>
    <x v="140"/>
    <b v="0"/>
    <b v="0"/>
    <x v="3"/>
    <x v="3"/>
    <x v="3"/>
  </r>
  <r>
    <x v="147"/>
    <s v="Moss, Norman and Dunlap"/>
    <s v="Upgradable upward-trending workforce"/>
    <n v="8300"/>
    <n v="9337"/>
    <x v="1"/>
    <n v="1037"/>
    <n v="199"/>
    <n v="727.005"/>
    <x v="1"/>
    <s v="USD"/>
    <x v="144"/>
    <x v="141"/>
    <b v="0"/>
    <b v="1"/>
    <x v="3"/>
    <x v="3"/>
    <x v="3"/>
  </r>
  <r>
    <x v="148"/>
    <s v="White, Larson and Wright"/>
    <s v="Upgradable hybrid capability"/>
    <n v="9300"/>
    <n v="11255"/>
    <x v="1"/>
    <n v="1955"/>
    <n v="107"/>
    <n v="727.005"/>
    <x v="1"/>
    <s v="USD"/>
    <x v="145"/>
    <x v="142"/>
    <b v="0"/>
    <b v="0"/>
    <x v="8"/>
    <x v="2"/>
    <x v="8"/>
  </r>
  <r>
    <x v="149"/>
    <s v="Payne, Oliver and Burch"/>
    <s v="Managed fresh-thinking flexibility"/>
    <n v="6200"/>
    <n v="13632"/>
    <x v="1"/>
    <n v="7432"/>
    <n v="195"/>
    <n v="727.005"/>
    <x v="1"/>
    <s v="USD"/>
    <x v="146"/>
    <x v="143"/>
    <b v="0"/>
    <b v="0"/>
    <x v="7"/>
    <x v="1"/>
    <x v="7"/>
  </r>
  <r>
    <x v="150"/>
    <s v="Brown, Palmer and Pace"/>
    <s v="Networked stable workforce"/>
    <n v="100"/>
    <n v="1"/>
    <x v="0"/>
    <n v="-99"/>
    <n v="1"/>
    <n v="727.005"/>
    <x v="1"/>
    <s v="USD"/>
    <x v="147"/>
    <x v="144"/>
    <b v="0"/>
    <b v="0"/>
    <x v="1"/>
    <x v="1"/>
    <x v="1"/>
  </r>
  <r>
    <x v="151"/>
    <s v="Parker LLC"/>
    <s v="Customizable intermediate extranet"/>
    <n v="137200"/>
    <n v="88037"/>
    <x v="0"/>
    <n v="-49163"/>
    <n v="1467"/>
    <n v="727.005"/>
    <x v="1"/>
    <s v="USD"/>
    <x v="148"/>
    <x v="145"/>
    <b v="0"/>
    <b v="0"/>
    <x v="5"/>
    <x v="1"/>
    <x v="5"/>
  </r>
  <r>
    <x v="152"/>
    <s v="Bowen, Mcdonald and Hall"/>
    <s v="User-centric fault-tolerant task-force"/>
    <n v="41500"/>
    <n v="175573"/>
    <x v="1"/>
    <n v="134073"/>
    <n v="3376"/>
    <n v="727.005"/>
    <x v="1"/>
    <s v="USD"/>
    <x v="149"/>
    <x v="146"/>
    <b v="0"/>
    <b v="0"/>
    <x v="7"/>
    <x v="1"/>
    <x v="7"/>
  </r>
  <r>
    <x v="153"/>
    <s v="Whitehead, Bell and Hughes"/>
    <s v="Multi-tiered radical definition"/>
    <n v="189400"/>
    <n v="176112"/>
    <x v="0"/>
    <n v="-13288"/>
    <n v="5681"/>
    <n v="727.005"/>
    <x v="1"/>
    <s v="USD"/>
    <x v="150"/>
    <x v="147"/>
    <b v="0"/>
    <b v="0"/>
    <x v="3"/>
    <x v="3"/>
    <x v="3"/>
  </r>
  <r>
    <x v="154"/>
    <s v="Rodriguez-Brown"/>
    <s v="Devolved foreground benchmark"/>
    <n v="171300"/>
    <n v="100650"/>
    <x v="0"/>
    <n v="-70650"/>
    <n v="1059"/>
    <n v="727.005"/>
    <x v="1"/>
    <s v="USD"/>
    <x v="151"/>
    <x v="148"/>
    <b v="0"/>
    <b v="1"/>
    <x v="7"/>
    <x v="1"/>
    <x v="7"/>
  </r>
  <r>
    <x v="155"/>
    <s v="Hall-Schaefer"/>
    <s v="Distributed eco-centric methodology"/>
    <n v="139500"/>
    <n v="90706"/>
    <x v="0"/>
    <n v="-48794"/>
    <n v="1194"/>
    <n v="727.005"/>
    <x v="1"/>
    <s v="USD"/>
    <x v="152"/>
    <x v="149"/>
    <b v="0"/>
    <b v="0"/>
    <x v="3"/>
    <x v="3"/>
    <x v="3"/>
  </r>
  <r>
    <x v="156"/>
    <s v="Meza-Rogers"/>
    <s v="Streamlined encompassing encryption"/>
    <n v="36400"/>
    <n v="26914"/>
    <x v="3"/>
    <n v="-9486"/>
    <n v="379"/>
    <n v="727.005"/>
    <x v="2"/>
    <s v="AUD"/>
    <x v="153"/>
    <x v="150"/>
    <b v="0"/>
    <b v="0"/>
    <x v="1"/>
    <x v="1"/>
    <x v="1"/>
  </r>
  <r>
    <x v="157"/>
    <s v="Curtis-Curtis"/>
    <s v="User-friendly reciprocal initiative"/>
    <n v="4200"/>
    <n v="2212"/>
    <x v="0"/>
    <n v="-1988"/>
    <n v="30"/>
    <n v="727.005"/>
    <x v="2"/>
    <s v="AUD"/>
    <x v="154"/>
    <x v="151"/>
    <b v="0"/>
    <b v="0"/>
    <x v="14"/>
    <x v="7"/>
    <x v="14"/>
  </r>
  <r>
    <x v="158"/>
    <s v="Carlson Inc"/>
    <s v="Ergonomic fresh-thinking installation"/>
    <n v="2100"/>
    <n v="4640"/>
    <x v="1"/>
    <n v="2540"/>
    <n v="41"/>
    <n v="727.005"/>
    <x v="1"/>
    <s v="USD"/>
    <x v="155"/>
    <x v="152"/>
    <b v="0"/>
    <b v="0"/>
    <x v="1"/>
    <x v="1"/>
    <x v="1"/>
  </r>
  <r>
    <x v="159"/>
    <s v="Clarke, Anderson and Lee"/>
    <s v="Robust explicit hardware"/>
    <n v="191200"/>
    <n v="191222"/>
    <x v="1"/>
    <n v="22"/>
    <n v="1821"/>
    <n v="727.005"/>
    <x v="1"/>
    <s v="USD"/>
    <x v="156"/>
    <x v="153"/>
    <b v="0"/>
    <b v="1"/>
    <x v="3"/>
    <x v="3"/>
    <x v="3"/>
  </r>
  <r>
    <x v="160"/>
    <s v="Evans Group"/>
    <s v="Stand-alone actuating support"/>
    <n v="8000"/>
    <n v="12985"/>
    <x v="1"/>
    <n v="4985"/>
    <n v="164"/>
    <n v="727.005"/>
    <x v="1"/>
    <s v="USD"/>
    <x v="157"/>
    <x v="154"/>
    <b v="0"/>
    <b v="0"/>
    <x v="8"/>
    <x v="2"/>
    <x v="8"/>
  </r>
  <r>
    <x v="161"/>
    <s v="Bruce Group"/>
    <s v="Cross-platform methodical process improvement"/>
    <n v="5500"/>
    <n v="4300"/>
    <x v="0"/>
    <n v="-1200"/>
    <n v="75"/>
    <n v="727.005"/>
    <x v="1"/>
    <s v="USD"/>
    <x v="158"/>
    <x v="155"/>
    <b v="0"/>
    <b v="1"/>
    <x v="2"/>
    <x v="2"/>
    <x v="2"/>
  </r>
  <r>
    <x v="162"/>
    <s v="Keith, Alvarez and Potter"/>
    <s v="Extended bottom-line open architecture"/>
    <n v="6100"/>
    <n v="9134"/>
    <x v="1"/>
    <n v="3034"/>
    <n v="157"/>
    <n v="727.005"/>
    <x v="5"/>
    <s v="CHF"/>
    <x v="159"/>
    <x v="156"/>
    <b v="0"/>
    <b v="0"/>
    <x v="1"/>
    <x v="1"/>
    <x v="1"/>
  </r>
  <r>
    <x v="163"/>
    <s v="Burton-Watkins"/>
    <s v="Extended reciprocal circuit"/>
    <n v="3500"/>
    <n v="8864"/>
    <x v="1"/>
    <n v="5364"/>
    <n v="246"/>
    <n v="727.005"/>
    <x v="1"/>
    <s v="USD"/>
    <x v="160"/>
    <x v="157"/>
    <b v="0"/>
    <b v="1"/>
    <x v="14"/>
    <x v="7"/>
    <x v="14"/>
  </r>
  <r>
    <x v="164"/>
    <s v="Lopez and Sons"/>
    <s v="Polarized human-resource protocol"/>
    <n v="150500"/>
    <n v="150755"/>
    <x v="1"/>
    <n v="255"/>
    <n v="1396"/>
    <n v="727.005"/>
    <x v="1"/>
    <s v="USD"/>
    <x v="161"/>
    <x v="158"/>
    <b v="0"/>
    <b v="0"/>
    <x v="3"/>
    <x v="3"/>
    <x v="3"/>
  </r>
  <r>
    <x v="165"/>
    <s v="Cordova Ltd"/>
    <s v="Synergized radical product"/>
    <n v="90400"/>
    <n v="110279"/>
    <x v="1"/>
    <n v="19879"/>
    <n v="2506"/>
    <n v="727.005"/>
    <x v="1"/>
    <s v="USD"/>
    <x v="162"/>
    <x v="159"/>
    <b v="0"/>
    <b v="0"/>
    <x v="2"/>
    <x v="2"/>
    <x v="2"/>
  </r>
  <r>
    <x v="166"/>
    <s v="Brown-Vang"/>
    <s v="Robust heuristic artificial intelligence"/>
    <n v="9800"/>
    <n v="13439"/>
    <x v="1"/>
    <n v="3639"/>
    <n v="244"/>
    <n v="727.005"/>
    <x v="1"/>
    <s v="USD"/>
    <x v="163"/>
    <x v="160"/>
    <b v="0"/>
    <b v="0"/>
    <x v="14"/>
    <x v="7"/>
    <x v="14"/>
  </r>
  <r>
    <x v="167"/>
    <s v="Cruz-Ward"/>
    <s v="Robust content-based emulation"/>
    <n v="2600"/>
    <n v="10804"/>
    <x v="1"/>
    <n v="8204"/>
    <n v="146"/>
    <n v="727.005"/>
    <x v="2"/>
    <s v="AUD"/>
    <x v="164"/>
    <x v="161"/>
    <b v="0"/>
    <b v="0"/>
    <x v="3"/>
    <x v="3"/>
    <x v="3"/>
  </r>
  <r>
    <x v="168"/>
    <s v="Hernandez Group"/>
    <s v="Ergonomic uniform open system"/>
    <n v="128100"/>
    <n v="40107"/>
    <x v="0"/>
    <n v="-87993"/>
    <n v="955"/>
    <n v="727.005"/>
    <x v="3"/>
    <s v="DKK"/>
    <x v="165"/>
    <x v="162"/>
    <b v="0"/>
    <b v="1"/>
    <x v="7"/>
    <x v="1"/>
    <x v="7"/>
  </r>
  <r>
    <x v="169"/>
    <s v="Tran, Steele and Wilson"/>
    <s v="Profit-focused modular product"/>
    <n v="23300"/>
    <n v="98811"/>
    <x v="1"/>
    <n v="75511"/>
    <n v="1267"/>
    <n v="727.005"/>
    <x v="1"/>
    <s v="USD"/>
    <x v="166"/>
    <x v="163"/>
    <b v="0"/>
    <b v="1"/>
    <x v="12"/>
    <x v="4"/>
    <x v="12"/>
  </r>
  <r>
    <x v="170"/>
    <s v="Summers, Gallegos and Stein"/>
    <s v="Mandatory mobile product"/>
    <n v="188100"/>
    <n v="5528"/>
    <x v="0"/>
    <n v="-182572"/>
    <n v="67"/>
    <n v="727.005"/>
    <x v="1"/>
    <s v="USD"/>
    <x v="167"/>
    <x v="164"/>
    <b v="0"/>
    <b v="0"/>
    <x v="7"/>
    <x v="1"/>
    <x v="7"/>
  </r>
  <r>
    <x v="171"/>
    <s v="Blair Group"/>
    <s v="Public-key 3rdgeneration budgetary management"/>
    <n v="4900"/>
    <n v="521"/>
    <x v="0"/>
    <n v="-4379"/>
    <n v="5"/>
    <n v="727.005"/>
    <x v="1"/>
    <s v="USD"/>
    <x v="168"/>
    <x v="165"/>
    <b v="0"/>
    <b v="0"/>
    <x v="18"/>
    <x v="5"/>
    <x v="18"/>
  </r>
  <r>
    <x v="172"/>
    <s v="Nixon Inc"/>
    <s v="Centralized national firmware"/>
    <n v="800"/>
    <n v="663"/>
    <x v="0"/>
    <n v="-137"/>
    <n v="26"/>
    <n v="727.005"/>
    <x v="1"/>
    <s v="USD"/>
    <x v="169"/>
    <x v="166"/>
    <b v="0"/>
    <b v="1"/>
    <x v="4"/>
    <x v="4"/>
    <x v="4"/>
  </r>
  <r>
    <x v="173"/>
    <s v="White LLC"/>
    <s v="Cross-group 4thgeneration middleware"/>
    <n v="96700"/>
    <n v="157635"/>
    <x v="1"/>
    <n v="60935"/>
    <n v="1561"/>
    <n v="727.005"/>
    <x v="1"/>
    <s v="USD"/>
    <x v="170"/>
    <x v="167"/>
    <b v="0"/>
    <b v="0"/>
    <x v="3"/>
    <x v="3"/>
    <x v="3"/>
  </r>
  <r>
    <x v="174"/>
    <s v="Santos, Black and Donovan"/>
    <s v="Pre-emptive scalable access"/>
    <n v="600"/>
    <n v="5368"/>
    <x v="1"/>
    <n v="4768"/>
    <n v="48"/>
    <n v="727.005"/>
    <x v="1"/>
    <s v="USD"/>
    <x v="171"/>
    <x v="168"/>
    <b v="0"/>
    <b v="1"/>
    <x v="8"/>
    <x v="2"/>
    <x v="8"/>
  </r>
  <r>
    <x v="175"/>
    <s v="Jones, Contreras and Burnett"/>
    <s v="Sharable intangible migration"/>
    <n v="181200"/>
    <n v="47459"/>
    <x v="0"/>
    <n v="-133741"/>
    <n v="1130"/>
    <n v="727.005"/>
    <x v="1"/>
    <s v="USD"/>
    <x v="172"/>
    <x v="169"/>
    <b v="0"/>
    <b v="0"/>
    <x v="3"/>
    <x v="3"/>
    <x v="3"/>
  </r>
  <r>
    <x v="176"/>
    <s v="Stone-Orozco"/>
    <s v="Proactive scalable Graphical User Interface"/>
    <n v="115000"/>
    <n v="86060"/>
    <x v="0"/>
    <n v="-28940"/>
    <n v="782"/>
    <n v="727.005"/>
    <x v="1"/>
    <s v="USD"/>
    <x v="173"/>
    <x v="170"/>
    <b v="0"/>
    <b v="0"/>
    <x v="3"/>
    <x v="3"/>
    <x v="3"/>
  </r>
  <r>
    <x v="177"/>
    <s v="Lee, Gibson and Morgan"/>
    <s v="Digitized solution-oriented product"/>
    <n v="38800"/>
    <n v="161593"/>
    <x v="1"/>
    <n v="122793"/>
    <n v="2739"/>
    <n v="727.005"/>
    <x v="1"/>
    <s v="USD"/>
    <x v="174"/>
    <x v="171"/>
    <b v="0"/>
    <b v="0"/>
    <x v="3"/>
    <x v="3"/>
    <x v="3"/>
  </r>
  <r>
    <x v="178"/>
    <s v="Alexander-Williams"/>
    <s v="Triple-buffered cohesive structure"/>
    <n v="7200"/>
    <n v="6927"/>
    <x v="0"/>
    <n v="-273"/>
    <n v="210"/>
    <n v="727.005"/>
    <x v="1"/>
    <s v="USD"/>
    <x v="175"/>
    <x v="172"/>
    <b v="0"/>
    <b v="0"/>
    <x v="0"/>
    <x v="0"/>
    <x v="0"/>
  </r>
  <r>
    <x v="179"/>
    <s v="Marks Ltd"/>
    <s v="Realigned human-resource orchestration"/>
    <n v="44500"/>
    <n v="159185"/>
    <x v="1"/>
    <n v="114685"/>
    <n v="3537"/>
    <n v="727.005"/>
    <x v="0"/>
    <s v="CAD"/>
    <x v="176"/>
    <x v="173"/>
    <b v="0"/>
    <b v="1"/>
    <x v="3"/>
    <x v="3"/>
    <x v="3"/>
  </r>
  <r>
    <x v="180"/>
    <s v="Olsen, Edwards and Reid"/>
    <s v="Optional clear-thinking software"/>
    <n v="56000"/>
    <n v="172736"/>
    <x v="1"/>
    <n v="116736"/>
    <n v="2107"/>
    <n v="727.005"/>
    <x v="2"/>
    <s v="AUD"/>
    <x v="177"/>
    <x v="174"/>
    <b v="0"/>
    <b v="0"/>
    <x v="8"/>
    <x v="2"/>
    <x v="8"/>
  </r>
  <r>
    <x v="181"/>
    <s v="Daniels, Rose and Tyler"/>
    <s v="Centralized global approach"/>
    <n v="8600"/>
    <n v="5315"/>
    <x v="0"/>
    <n v="-3285"/>
    <n v="136"/>
    <n v="727.005"/>
    <x v="1"/>
    <s v="USD"/>
    <x v="178"/>
    <x v="175"/>
    <b v="0"/>
    <b v="0"/>
    <x v="2"/>
    <x v="2"/>
    <x v="2"/>
  </r>
  <r>
    <x v="182"/>
    <s v="Adams Group"/>
    <s v="Reverse-engineered bandwidth-monitored contingency"/>
    <n v="27100"/>
    <n v="195750"/>
    <x v="1"/>
    <n v="168650"/>
    <n v="3318"/>
    <n v="727.005"/>
    <x v="3"/>
    <s v="DKK"/>
    <x v="179"/>
    <x v="176"/>
    <b v="0"/>
    <b v="0"/>
    <x v="3"/>
    <x v="3"/>
    <x v="3"/>
  </r>
  <r>
    <x v="183"/>
    <s v="Rogers, Huerta and Medina"/>
    <s v="Pre-emptive bandwidth-monitored instruction set"/>
    <n v="5100"/>
    <n v="3525"/>
    <x v="0"/>
    <n v="-1575"/>
    <n v="86"/>
    <n v="727.005"/>
    <x v="0"/>
    <s v="CAD"/>
    <x v="180"/>
    <x v="177"/>
    <b v="0"/>
    <b v="0"/>
    <x v="1"/>
    <x v="1"/>
    <x v="1"/>
  </r>
  <r>
    <x v="184"/>
    <s v="Howard, Carter and Griffith"/>
    <s v="Adaptive asynchronous emulation"/>
    <n v="3600"/>
    <n v="10550"/>
    <x v="1"/>
    <n v="6950"/>
    <n v="340"/>
    <n v="727.005"/>
    <x v="1"/>
    <s v="USD"/>
    <x v="181"/>
    <x v="178"/>
    <b v="0"/>
    <b v="0"/>
    <x v="3"/>
    <x v="3"/>
    <x v="3"/>
  </r>
  <r>
    <x v="185"/>
    <s v="Bailey PLC"/>
    <s v="Innovative actuating conglomeration"/>
    <n v="1000"/>
    <n v="718"/>
    <x v="0"/>
    <n v="-282"/>
    <n v="19"/>
    <n v="727.005"/>
    <x v="1"/>
    <s v="USD"/>
    <x v="182"/>
    <x v="179"/>
    <b v="0"/>
    <b v="0"/>
    <x v="19"/>
    <x v="4"/>
    <x v="19"/>
  </r>
  <r>
    <x v="186"/>
    <s v="Parker Group"/>
    <s v="Grass-roots foreground policy"/>
    <n v="88800"/>
    <n v="28358"/>
    <x v="0"/>
    <n v="-60442"/>
    <n v="886"/>
    <n v="727.005"/>
    <x v="1"/>
    <s v="USD"/>
    <x v="183"/>
    <x v="180"/>
    <b v="0"/>
    <b v="0"/>
    <x v="3"/>
    <x v="3"/>
    <x v="3"/>
  </r>
  <r>
    <x v="187"/>
    <s v="Fox Group"/>
    <s v="Horizontal transitional paradigm"/>
    <n v="60200"/>
    <n v="138384"/>
    <x v="1"/>
    <n v="78184"/>
    <n v="1442"/>
    <n v="727.005"/>
    <x v="0"/>
    <s v="CAD"/>
    <x v="184"/>
    <x v="181"/>
    <b v="0"/>
    <b v="1"/>
    <x v="12"/>
    <x v="4"/>
    <x v="12"/>
  </r>
  <r>
    <x v="188"/>
    <s v="Walker, Jones and Rodriguez"/>
    <s v="Networked didactic info-mediaries"/>
    <n v="8200"/>
    <n v="2625"/>
    <x v="0"/>
    <n v="-5575"/>
    <n v="35"/>
    <n v="727.005"/>
    <x v="6"/>
    <s v="EUR"/>
    <x v="185"/>
    <x v="182"/>
    <b v="0"/>
    <b v="0"/>
    <x v="3"/>
    <x v="3"/>
    <x v="3"/>
  </r>
  <r>
    <x v="189"/>
    <s v="Anthony-Shaw"/>
    <s v="Switchable contextually-based access"/>
    <n v="191300"/>
    <n v="45004"/>
    <x v="3"/>
    <n v="-146296"/>
    <n v="441"/>
    <n v="727.005"/>
    <x v="1"/>
    <s v="USD"/>
    <x v="186"/>
    <x v="183"/>
    <b v="0"/>
    <b v="0"/>
    <x v="3"/>
    <x v="3"/>
    <x v="3"/>
  </r>
  <r>
    <x v="190"/>
    <s v="Cook LLC"/>
    <s v="Up-sized dynamic throughput"/>
    <n v="3700"/>
    <n v="2538"/>
    <x v="0"/>
    <n v="-1162"/>
    <n v="24"/>
    <n v="727.005"/>
    <x v="1"/>
    <s v="USD"/>
    <x v="187"/>
    <x v="184"/>
    <b v="0"/>
    <b v="1"/>
    <x v="3"/>
    <x v="3"/>
    <x v="3"/>
  </r>
  <r>
    <x v="191"/>
    <s v="Sutton PLC"/>
    <s v="Mandatory reciprocal superstructure"/>
    <n v="8400"/>
    <n v="3188"/>
    <x v="0"/>
    <n v="-5212"/>
    <n v="86"/>
    <n v="727.005"/>
    <x v="6"/>
    <s v="EUR"/>
    <x v="188"/>
    <x v="185"/>
    <b v="0"/>
    <b v="0"/>
    <x v="3"/>
    <x v="3"/>
    <x v="3"/>
  </r>
  <r>
    <x v="192"/>
    <s v="Long, Morgan and Mitchell"/>
    <s v="Upgradable 4thgeneration productivity"/>
    <n v="42600"/>
    <n v="8517"/>
    <x v="0"/>
    <n v="-34083"/>
    <n v="243"/>
    <n v="727.005"/>
    <x v="1"/>
    <s v="USD"/>
    <x v="189"/>
    <x v="186"/>
    <b v="0"/>
    <b v="0"/>
    <x v="1"/>
    <x v="1"/>
    <x v="1"/>
  </r>
  <r>
    <x v="193"/>
    <s v="Calhoun, Rogers and Long"/>
    <s v="Progressive discrete hub"/>
    <n v="6600"/>
    <n v="3012"/>
    <x v="0"/>
    <n v="-3588"/>
    <n v="65"/>
    <n v="727.005"/>
    <x v="1"/>
    <s v="USD"/>
    <x v="190"/>
    <x v="187"/>
    <b v="1"/>
    <b v="0"/>
    <x v="7"/>
    <x v="1"/>
    <x v="7"/>
  </r>
  <r>
    <x v="194"/>
    <s v="Sandoval Group"/>
    <s v="Assimilated multi-tasking archive"/>
    <n v="7100"/>
    <n v="8716"/>
    <x v="1"/>
    <n v="1616"/>
    <n v="126"/>
    <n v="727.005"/>
    <x v="1"/>
    <s v="USD"/>
    <x v="191"/>
    <x v="188"/>
    <b v="0"/>
    <b v="0"/>
    <x v="16"/>
    <x v="1"/>
    <x v="16"/>
  </r>
  <r>
    <x v="195"/>
    <s v="Smith and Sons"/>
    <s v="Upgradable high-level solution"/>
    <n v="15800"/>
    <n v="57157"/>
    <x v="1"/>
    <n v="41357"/>
    <n v="524"/>
    <n v="727.005"/>
    <x v="1"/>
    <s v="USD"/>
    <x v="192"/>
    <x v="189"/>
    <b v="0"/>
    <b v="0"/>
    <x v="5"/>
    <x v="1"/>
    <x v="5"/>
  </r>
  <r>
    <x v="196"/>
    <s v="King Inc"/>
    <s v="Organic bandwidth-monitored frame"/>
    <n v="8200"/>
    <n v="5178"/>
    <x v="0"/>
    <n v="-3022"/>
    <n v="100"/>
    <n v="727.005"/>
    <x v="3"/>
    <s v="DKK"/>
    <x v="173"/>
    <x v="190"/>
    <b v="0"/>
    <b v="0"/>
    <x v="8"/>
    <x v="2"/>
    <x v="8"/>
  </r>
  <r>
    <x v="197"/>
    <s v="Perry and Sons"/>
    <s v="Business-focused logistical framework"/>
    <n v="54700"/>
    <n v="163118"/>
    <x v="1"/>
    <n v="108418"/>
    <n v="1989"/>
    <n v="727.005"/>
    <x v="1"/>
    <s v="USD"/>
    <x v="193"/>
    <x v="191"/>
    <b v="0"/>
    <b v="0"/>
    <x v="6"/>
    <x v="4"/>
    <x v="6"/>
  </r>
  <r>
    <x v="198"/>
    <s v="Palmer Inc"/>
    <s v="Universal multi-state capability"/>
    <n v="63200"/>
    <n v="6041"/>
    <x v="0"/>
    <n v="-57159"/>
    <n v="168"/>
    <n v="727.005"/>
    <x v="1"/>
    <s v="USD"/>
    <x v="194"/>
    <x v="192"/>
    <b v="0"/>
    <b v="0"/>
    <x v="5"/>
    <x v="1"/>
    <x v="5"/>
  </r>
  <r>
    <x v="199"/>
    <s v="Hull, Baker and Martinez"/>
    <s v="Digitized reciprocal infrastructure"/>
    <n v="1800"/>
    <n v="968"/>
    <x v="0"/>
    <n v="-832"/>
    <n v="13"/>
    <n v="727.005"/>
    <x v="1"/>
    <s v="USD"/>
    <x v="195"/>
    <x v="193"/>
    <b v="0"/>
    <b v="0"/>
    <x v="1"/>
    <x v="1"/>
    <x v="1"/>
  </r>
  <r>
    <x v="200"/>
    <s v="Becker, Rice and White"/>
    <s v="Reduced dedicated capability"/>
    <n v="100"/>
    <n v="2"/>
    <x v="0"/>
    <n v="-98"/>
    <n v="1"/>
    <n v="727.005"/>
    <x v="0"/>
    <s v="CAD"/>
    <x v="152"/>
    <x v="194"/>
    <b v="0"/>
    <b v="0"/>
    <x v="3"/>
    <x v="3"/>
    <x v="3"/>
  </r>
  <r>
    <x v="201"/>
    <s v="Osborne, Perkins and Knox"/>
    <s v="Cross-platform bi-directional workforce"/>
    <n v="2100"/>
    <n v="14305"/>
    <x v="1"/>
    <n v="12205"/>
    <n v="157"/>
    <n v="727.005"/>
    <x v="1"/>
    <s v="USD"/>
    <x v="196"/>
    <x v="195"/>
    <b v="0"/>
    <b v="0"/>
    <x v="2"/>
    <x v="2"/>
    <x v="2"/>
  </r>
  <r>
    <x v="202"/>
    <s v="Mcknight-Freeman"/>
    <s v="Upgradable scalable methodology"/>
    <n v="8300"/>
    <n v="6543"/>
    <x v="3"/>
    <n v="-1757"/>
    <n v="82"/>
    <n v="727.005"/>
    <x v="1"/>
    <s v="USD"/>
    <x v="197"/>
    <x v="196"/>
    <b v="0"/>
    <b v="0"/>
    <x v="0"/>
    <x v="0"/>
    <x v="0"/>
  </r>
  <r>
    <x v="203"/>
    <s v="Hayden, Shannon and Stein"/>
    <s v="Customer-focused client-server service-desk"/>
    <n v="143900"/>
    <n v="193413"/>
    <x v="1"/>
    <n v="49513"/>
    <n v="4498"/>
    <n v="727.005"/>
    <x v="2"/>
    <s v="AUD"/>
    <x v="198"/>
    <x v="197"/>
    <b v="0"/>
    <b v="0"/>
    <x v="3"/>
    <x v="3"/>
    <x v="3"/>
  </r>
  <r>
    <x v="204"/>
    <s v="Daniel-Luna"/>
    <s v="Mandatory multimedia leverage"/>
    <n v="75000"/>
    <n v="2529"/>
    <x v="0"/>
    <n v="-72471"/>
    <n v="40"/>
    <n v="727.005"/>
    <x v="1"/>
    <s v="USD"/>
    <x v="199"/>
    <x v="198"/>
    <b v="0"/>
    <b v="0"/>
    <x v="17"/>
    <x v="1"/>
    <x v="17"/>
  </r>
  <r>
    <x v="205"/>
    <s v="Weaver-Marquez"/>
    <s v="Focused analyzing circuit"/>
    <n v="1300"/>
    <n v="5614"/>
    <x v="1"/>
    <n v="4314"/>
    <n v="80"/>
    <n v="727.005"/>
    <x v="1"/>
    <s v="USD"/>
    <x v="200"/>
    <x v="199"/>
    <b v="1"/>
    <b v="0"/>
    <x v="3"/>
    <x v="3"/>
    <x v="3"/>
  </r>
  <r>
    <x v="206"/>
    <s v="Austin, Baker and Kelley"/>
    <s v="Fundamental grid-enabled strategy"/>
    <n v="9000"/>
    <n v="3496"/>
    <x v="3"/>
    <n v="-5504"/>
    <n v="57"/>
    <n v="727.005"/>
    <x v="1"/>
    <s v="USD"/>
    <x v="201"/>
    <x v="200"/>
    <b v="0"/>
    <b v="0"/>
    <x v="13"/>
    <x v="5"/>
    <x v="13"/>
  </r>
  <r>
    <x v="207"/>
    <s v="Carney-Anderson"/>
    <s v="Digitized 5thgeneration knowledgebase"/>
    <n v="1000"/>
    <n v="4257"/>
    <x v="1"/>
    <n v="3257"/>
    <n v="43"/>
    <n v="727.005"/>
    <x v="1"/>
    <s v="USD"/>
    <x v="202"/>
    <x v="201"/>
    <b v="0"/>
    <b v="1"/>
    <x v="1"/>
    <x v="1"/>
    <x v="1"/>
  </r>
  <r>
    <x v="208"/>
    <s v="Jackson Inc"/>
    <s v="Mandatory multi-tasking encryption"/>
    <n v="196900"/>
    <n v="199110"/>
    <x v="1"/>
    <n v="2210"/>
    <n v="2053"/>
    <n v="727.005"/>
    <x v="1"/>
    <s v="USD"/>
    <x v="203"/>
    <x v="202"/>
    <b v="0"/>
    <b v="0"/>
    <x v="4"/>
    <x v="4"/>
    <x v="4"/>
  </r>
  <r>
    <x v="209"/>
    <s v="Warren Ltd"/>
    <s v="Distributed system-worthy application"/>
    <n v="194500"/>
    <n v="41212"/>
    <x v="2"/>
    <n v="-153288"/>
    <n v="808"/>
    <n v="727.005"/>
    <x v="2"/>
    <s v="AUD"/>
    <x v="204"/>
    <x v="203"/>
    <b v="0"/>
    <b v="0"/>
    <x v="4"/>
    <x v="4"/>
    <x v="4"/>
  </r>
  <r>
    <x v="210"/>
    <s v="Schultz Inc"/>
    <s v="Synergistic tertiary time-frame"/>
    <n v="9400"/>
    <n v="6338"/>
    <x v="0"/>
    <n v="-3062"/>
    <n v="226"/>
    <n v="727.005"/>
    <x v="3"/>
    <s v="DKK"/>
    <x v="205"/>
    <x v="204"/>
    <b v="0"/>
    <b v="0"/>
    <x v="22"/>
    <x v="4"/>
    <x v="22"/>
  </r>
  <r>
    <x v="211"/>
    <s v="Thompson LLC"/>
    <s v="Customer-focused impactful benchmark"/>
    <n v="104400"/>
    <n v="99100"/>
    <x v="0"/>
    <n v="-5300"/>
    <n v="1625"/>
    <n v="727.005"/>
    <x v="1"/>
    <s v="USD"/>
    <x v="206"/>
    <x v="205"/>
    <b v="0"/>
    <b v="0"/>
    <x v="3"/>
    <x v="3"/>
    <x v="3"/>
  </r>
  <r>
    <x v="212"/>
    <s v="Johnson Inc"/>
    <s v="Profound next generation infrastructure"/>
    <n v="8100"/>
    <n v="12300"/>
    <x v="1"/>
    <n v="4200"/>
    <n v="168"/>
    <n v="727.005"/>
    <x v="1"/>
    <s v="USD"/>
    <x v="207"/>
    <x v="206"/>
    <b v="0"/>
    <b v="0"/>
    <x v="3"/>
    <x v="3"/>
    <x v="3"/>
  </r>
  <r>
    <x v="213"/>
    <s v="Morgan-Warren"/>
    <s v="Face-to-face encompassing info-mediaries"/>
    <n v="87900"/>
    <n v="171549"/>
    <x v="1"/>
    <n v="83649"/>
    <n v="4289"/>
    <n v="727.005"/>
    <x v="1"/>
    <s v="USD"/>
    <x v="208"/>
    <x v="207"/>
    <b v="0"/>
    <b v="1"/>
    <x v="7"/>
    <x v="1"/>
    <x v="7"/>
  </r>
  <r>
    <x v="214"/>
    <s v="Sullivan Group"/>
    <s v="Open-source fresh-thinking policy"/>
    <n v="1400"/>
    <n v="14324"/>
    <x v="1"/>
    <n v="12924"/>
    <n v="165"/>
    <n v="727.005"/>
    <x v="1"/>
    <s v="USD"/>
    <x v="209"/>
    <x v="208"/>
    <b v="0"/>
    <b v="0"/>
    <x v="1"/>
    <x v="1"/>
    <x v="1"/>
  </r>
  <r>
    <x v="215"/>
    <s v="Vargas, Banks and Palmer"/>
    <s v="Extended 24/7 implementation"/>
    <n v="156800"/>
    <n v="6024"/>
    <x v="0"/>
    <n v="-150776"/>
    <n v="143"/>
    <n v="727.005"/>
    <x v="1"/>
    <s v="USD"/>
    <x v="210"/>
    <x v="209"/>
    <b v="0"/>
    <b v="0"/>
    <x v="3"/>
    <x v="3"/>
    <x v="3"/>
  </r>
  <r>
    <x v="216"/>
    <s v="Johnson, Dixon and Zimmerman"/>
    <s v="Organic dynamic algorithm"/>
    <n v="121700"/>
    <n v="188721"/>
    <x v="1"/>
    <n v="67021"/>
    <n v="1815"/>
    <n v="727.005"/>
    <x v="1"/>
    <s v="USD"/>
    <x v="211"/>
    <x v="210"/>
    <b v="0"/>
    <b v="0"/>
    <x v="3"/>
    <x v="3"/>
    <x v="3"/>
  </r>
  <r>
    <x v="217"/>
    <s v="Moore, Dudley and Navarro"/>
    <s v="Organic multi-tasking focus group"/>
    <n v="129400"/>
    <n v="57911"/>
    <x v="0"/>
    <n v="-71489"/>
    <n v="934"/>
    <n v="727.005"/>
    <x v="1"/>
    <s v="USD"/>
    <x v="212"/>
    <x v="211"/>
    <b v="0"/>
    <b v="0"/>
    <x v="22"/>
    <x v="4"/>
    <x v="22"/>
  </r>
  <r>
    <x v="218"/>
    <s v="Price-Rodriguez"/>
    <s v="Adaptive logistical initiative"/>
    <n v="5700"/>
    <n v="12309"/>
    <x v="1"/>
    <n v="6609"/>
    <n v="397"/>
    <n v="727.005"/>
    <x v="4"/>
    <s v="GBP"/>
    <x v="213"/>
    <x v="212"/>
    <b v="0"/>
    <b v="1"/>
    <x v="12"/>
    <x v="4"/>
    <x v="12"/>
  </r>
  <r>
    <x v="219"/>
    <s v="Huang-Henderson"/>
    <s v="Stand-alone mobile customer loyalty"/>
    <n v="41700"/>
    <n v="138497"/>
    <x v="1"/>
    <n v="96797"/>
    <n v="1539"/>
    <n v="727.005"/>
    <x v="1"/>
    <s v="USD"/>
    <x v="214"/>
    <x v="213"/>
    <b v="0"/>
    <b v="0"/>
    <x v="10"/>
    <x v="4"/>
    <x v="10"/>
  </r>
  <r>
    <x v="220"/>
    <s v="Owens-Le"/>
    <s v="Focused composite approach"/>
    <n v="7900"/>
    <n v="667"/>
    <x v="0"/>
    <n v="-7233"/>
    <n v="17"/>
    <n v="727.005"/>
    <x v="1"/>
    <s v="USD"/>
    <x v="215"/>
    <x v="214"/>
    <b v="1"/>
    <b v="0"/>
    <x v="3"/>
    <x v="3"/>
    <x v="3"/>
  </r>
  <r>
    <x v="221"/>
    <s v="Huff LLC"/>
    <s v="Face-to-face clear-thinking Local Area Network"/>
    <n v="121500"/>
    <n v="119830"/>
    <x v="0"/>
    <n v="-1670"/>
    <n v="2179"/>
    <n v="727.005"/>
    <x v="1"/>
    <s v="USD"/>
    <x v="216"/>
    <x v="215"/>
    <b v="1"/>
    <b v="0"/>
    <x v="0"/>
    <x v="0"/>
    <x v="0"/>
  </r>
  <r>
    <x v="222"/>
    <s v="Johnson LLC"/>
    <s v="Cross-group cohesive circuit"/>
    <n v="4800"/>
    <n v="6623"/>
    <x v="1"/>
    <n v="1823"/>
    <n v="138"/>
    <n v="727.005"/>
    <x v="1"/>
    <s v="USD"/>
    <x v="217"/>
    <x v="216"/>
    <b v="0"/>
    <b v="0"/>
    <x v="14"/>
    <x v="7"/>
    <x v="14"/>
  </r>
  <r>
    <x v="223"/>
    <s v="Chavez, Garcia and Cantu"/>
    <s v="Synergistic explicit capability"/>
    <n v="87300"/>
    <n v="81897"/>
    <x v="0"/>
    <n v="-5403"/>
    <n v="931"/>
    <n v="727.005"/>
    <x v="1"/>
    <s v="USD"/>
    <x v="218"/>
    <x v="217"/>
    <b v="0"/>
    <b v="0"/>
    <x v="3"/>
    <x v="3"/>
    <x v="3"/>
  </r>
  <r>
    <x v="224"/>
    <s v="Lester-Moore"/>
    <s v="Diverse analyzing definition"/>
    <n v="46300"/>
    <n v="186885"/>
    <x v="1"/>
    <n v="140585"/>
    <n v="3594"/>
    <n v="727.005"/>
    <x v="1"/>
    <s v="USD"/>
    <x v="219"/>
    <x v="218"/>
    <b v="0"/>
    <b v="0"/>
    <x v="22"/>
    <x v="4"/>
    <x v="22"/>
  </r>
  <r>
    <x v="225"/>
    <s v="Fox-Quinn"/>
    <s v="Enterprise-wide reciprocal success"/>
    <n v="67800"/>
    <n v="176398"/>
    <x v="1"/>
    <n v="108598"/>
    <n v="5880"/>
    <n v="727.005"/>
    <x v="1"/>
    <s v="USD"/>
    <x v="220"/>
    <x v="219"/>
    <b v="1"/>
    <b v="0"/>
    <x v="1"/>
    <x v="1"/>
    <x v="1"/>
  </r>
  <r>
    <x v="226"/>
    <s v="Garcia Inc"/>
    <s v="Progressive neutral middleware"/>
    <n v="3000"/>
    <n v="10999"/>
    <x v="1"/>
    <n v="7999"/>
    <n v="112"/>
    <n v="727.005"/>
    <x v="1"/>
    <s v="USD"/>
    <x v="221"/>
    <x v="122"/>
    <b v="0"/>
    <b v="0"/>
    <x v="14"/>
    <x v="7"/>
    <x v="14"/>
  </r>
  <r>
    <x v="227"/>
    <s v="Johnson-Lee"/>
    <s v="Intuitive exuding process improvement"/>
    <n v="60900"/>
    <n v="102751"/>
    <x v="1"/>
    <n v="41851"/>
    <n v="943"/>
    <n v="727.005"/>
    <x v="1"/>
    <s v="USD"/>
    <x v="222"/>
    <x v="220"/>
    <b v="0"/>
    <b v="0"/>
    <x v="20"/>
    <x v="6"/>
    <x v="20"/>
  </r>
  <r>
    <x v="228"/>
    <s v="Pineda Group"/>
    <s v="Exclusive real-time protocol"/>
    <n v="137900"/>
    <n v="165352"/>
    <x v="1"/>
    <n v="27452"/>
    <n v="2468"/>
    <n v="727.005"/>
    <x v="1"/>
    <s v="USD"/>
    <x v="172"/>
    <x v="221"/>
    <b v="0"/>
    <b v="0"/>
    <x v="10"/>
    <x v="4"/>
    <x v="10"/>
  </r>
  <r>
    <x v="229"/>
    <s v="Hoffman-Howard"/>
    <s v="Extended encompassing application"/>
    <n v="85600"/>
    <n v="165798"/>
    <x v="1"/>
    <n v="80198"/>
    <n v="2551"/>
    <n v="727.005"/>
    <x v="1"/>
    <s v="USD"/>
    <x v="223"/>
    <x v="222"/>
    <b v="0"/>
    <b v="1"/>
    <x v="20"/>
    <x v="6"/>
    <x v="20"/>
  </r>
  <r>
    <x v="230"/>
    <s v="Miranda, Hall and Mcgrath"/>
    <s v="Progressive value-added ability"/>
    <n v="2400"/>
    <n v="10084"/>
    <x v="1"/>
    <n v="7684"/>
    <n v="101"/>
    <n v="727.005"/>
    <x v="1"/>
    <s v="USD"/>
    <x v="224"/>
    <x v="223"/>
    <b v="0"/>
    <b v="0"/>
    <x v="11"/>
    <x v="6"/>
    <x v="11"/>
  </r>
  <r>
    <x v="231"/>
    <s v="Williams, Carter and Gonzalez"/>
    <s v="Cross-platform uniform hardware"/>
    <n v="7200"/>
    <n v="5523"/>
    <x v="3"/>
    <n v="-1677"/>
    <n v="67"/>
    <n v="727.005"/>
    <x v="1"/>
    <s v="USD"/>
    <x v="225"/>
    <x v="224"/>
    <b v="0"/>
    <b v="0"/>
    <x v="3"/>
    <x v="3"/>
    <x v="3"/>
  </r>
  <r>
    <x v="232"/>
    <s v="Davis-Rodriguez"/>
    <s v="Progressive secondary portal"/>
    <n v="3400"/>
    <n v="5823"/>
    <x v="1"/>
    <n v="2423"/>
    <n v="92"/>
    <n v="727.005"/>
    <x v="1"/>
    <s v="USD"/>
    <x v="226"/>
    <x v="225"/>
    <b v="0"/>
    <b v="0"/>
    <x v="3"/>
    <x v="3"/>
    <x v="3"/>
  </r>
  <r>
    <x v="233"/>
    <s v="Reid, Rivera and Perry"/>
    <s v="Multi-lateral national adapter"/>
    <n v="3800"/>
    <n v="6000"/>
    <x v="1"/>
    <n v="2200"/>
    <n v="62"/>
    <n v="727.005"/>
    <x v="1"/>
    <s v="USD"/>
    <x v="227"/>
    <x v="226"/>
    <b v="0"/>
    <b v="0"/>
    <x v="10"/>
    <x v="4"/>
    <x v="10"/>
  </r>
  <r>
    <x v="234"/>
    <s v="Mendoza-Parker"/>
    <s v="Enterprise-wide motivating matrices"/>
    <n v="7500"/>
    <n v="8181"/>
    <x v="1"/>
    <n v="681"/>
    <n v="149"/>
    <n v="727.005"/>
    <x v="6"/>
    <s v="EUR"/>
    <x v="228"/>
    <x v="227"/>
    <b v="0"/>
    <b v="1"/>
    <x v="11"/>
    <x v="6"/>
    <x v="11"/>
  </r>
  <r>
    <x v="235"/>
    <s v="Lee, Ali and Guzman"/>
    <s v="Polarized upward-trending Local Area Network"/>
    <n v="8600"/>
    <n v="3589"/>
    <x v="0"/>
    <n v="-5011"/>
    <n v="92"/>
    <n v="727.005"/>
    <x v="1"/>
    <s v="USD"/>
    <x v="229"/>
    <x v="228"/>
    <b v="0"/>
    <b v="0"/>
    <x v="10"/>
    <x v="4"/>
    <x v="10"/>
  </r>
  <r>
    <x v="236"/>
    <s v="Gallegos-Cobb"/>
    <s v="Object-based directional function"/>
    <n v="39500"/>
    <n v="4323"/>
    <x v="0"/>
    <n v="-35177"/>
    <n v="57"/>
    <n v="727.005"/>
    <x v="2"/>
    <s v="AUD"/>
    <x v="230"/>
    <x v="229"/>
    <b v="0"/>
    <b v="1"/>
    <x v="1"/>
    <x v="1"/>
    <x v="1"/>
  </r>
  <r>
    <x v="237"/>
    <s v="Ellison PLC"/>
    <s v="Re-contextualized tangible open architecture"/>
    <n v="9300"/>
    <n v="14822"/>
    <x v="1"/>
    <n v="5522"/>
    <n v="329"/>
    <n v="727.005"/>
    <x v="1"/>
    <s v="USD"/>
    <x v="231"/>
    <x v="230"/>
    <b v="0"/>
    <b v="0"/>
    <x v="10"/>
    <x v="4"/>
    <x v="10"/>
  </r>
  <r>
    <x v="238"/>
    <s v="Bolton, Sanchez and Carrillo"/>
    <s v="Distributed systemic adapter"/>
    <n v="2400"/>
    <n v="10138"/>
    <x v="1"/>
    <n v="7738"/>
    <n v="97"/>
    <n v="727.005"/>
    <x v="3"/>
    <s v="DKK"/>
    <x v="232"/>
    <x v="231"/>
    <b v="0"/>
    <b v="1"/>
    <x v="3"/>
    <x v="3"/>
    <x v="3"/>
  </r>
  <r>
    <x v="239"/>
    <s v="Mason-Sanders"/>
    <s v="Networked web-enabled instruction set"/>
    <n v="3200"/>
    <n v="3127"/>
    <x v="0"/>
    <n v="-73"/>
    <n v="41"/>
    <n v="727.005"/>
    <x v="1"/>
    <s v="USD"/>
    <x v="233"/>
    <x v="232"/>
    <b v="0"/>
    <b v="0"/>
    <x v="8"/>
    <x v="2"/>
    <x v="8"/>
  </r>
  <r>
    <x v="240"/>
    <s v="Pitts-Reed"/>
    <s v="Vision-oriented dynamic service-desk"/>
    <n v="29400"/>
    <n v="123124"/>
    <x v="1"/>
    <n v="93724"/>
    <n v="1784"/>
    <n v="727.005"/>
    <x v="1"/>
    <s v="USD"/>
    <x v="194"/>
    <x v="233"/>
    <b v="0"/>
    <b v="0"/>
    <x v="3"/>
    <x v="3"/>
    <x v="3"/>
  </r>
  <r>
    <x v="241"/>
    <s v="Gonzalez-Martinez"/>
    <s v="Vision-oriented actuating open system"/>
    <n v="168500"/>
    <n v="171729"/>
    <x v="1"/>
    <n v="3229"/>
    <n v="1684"/>
    <n v="727.005"/>
    <x v="2"/>
    <s v="AUD"/>
    <x v="234"/>
    <x v="234"/>
    <b v="0"/>
    <b v="1"/>
    <x v="9"/>
    <x v="5"/>
    <x v="9"/>
  </r>
  <r>
    <x v="242"/>
    <s v="Hill, Martin and Garcia"/>
    <s v="Sharable scalable core"/>
    <n v="8400"/>
    <n v="10729"/>
    <x v="1"/>
    <n v="2329"/>
    <n v="250"/>
    <n v="727.005"/>
    <x v="1"/>
    <s v="USD"/>
    <x v="235"/>
    <x v="235"/>
    <b v="0"/>
    <b v="1"/>
    <x v="1"/>
    <x v="1"/>
    <x v="1"/>
  </r>
  <r>
    <x v="243"/>
    <s v="Garcia PLC"/>
    <s v="Customer-focused attitude-oriented function"/>
    <n v="2300"/>
    <n v="10240"/>
    <x v="1"/>
    <n v="7940"/>
    <n v="238"/>
    <n v="727.005"/>
    <x v="1"/>
    <s v="USD"/>
    <x v="236"/>
    <x v="236"/>
    <b v="0"/>
    <b v="0"/>
    <x v="3"/>
    <x v="3"/>
    <x v="3"/>
  </r>
  <r>
    <x v="244"/>
    <s v="Herring-Bailey"/>
    <s v="Reverse-engineered system-worthy extranet"/>
    <n v="700"/>
    <n v="3988"/>
    <x v="1"/>
    <n v="3288"/>
    <n v="53"/>
    <n v="727.005"/>
    <x v="1"/>
    <s v="USD"/>
    <x v="237"/>
    <x v="237"/>
    <b v="0"/>
    <b v="0"/>
    <x v="3"/>
    <x v="3"/>
    <x v="3"/>
  </r>
  <r>
    <x v="245"/>
    <s v="Russell-Gardner"/>
    <s v="Re-engineered systematic monitoring"/>
    <n v="2900"/>
    <n v="14771"/>
    <x v="1"/>
    <n v="11871"/>
    <n v="214"/>
    <n v="727.005"/>
    <x v="1"/>
    <s v="USD"/>
    <x v="238"/>
    <x v="238"/>
    <b v="0"/>
    <b v="0"/>
    <x v="3"/>
    <x v="3"/>
    <x v="3"/>
  </r>
  <r>
    <x v="246"/>
    <s v="Walters-Carter"/>
    <s v="Seamless value-added standardization"/>
    <n v="4500"/>
    <n v="14649"/>
    <x v="1"/>
    <n v="10149"/>
    <n v="222"/>
    <n v="727.005"/>
    <x v="1"/>
    <s v="USD"/>
    <x v="239"/>
    <x v="239"/>
    <b v="0"/>
    <b v="0"/>
    <x v="2"/>
    <x v="2"/>
    <x v="2"/>
  </r>
  <r>
    <x v="247"/>
    <s v="Johnson, Patterson and Montoya"/>
    <s v="Triple-buffered fresh-thinking frame"/>
    <n v="19800"/>
    <n v="184658"/>
    <x v="1"/>
    <n v="164858"/>
    <n v="1884"/>
    <n v="727.005"/>
    <x v="1"/>
    <s v="USD"/>
    <x v="240"/>
    <x v="240"/>
    <b v="0"/>
    <b v="1"/>
    <x v="13"/>
    <x v="5"/>
    <x v="13"/>
  </r>
  <r>
    <x v="248"/>
    <s v="Roberts and Sons"/>
    <s v="Streamlined holistic knowledgebase"/>
    <n v="6200"/>
    <n v="13103"/>
    <x v="1"/>
    <n v="6903"/>
    <n v="218"/>
    <n v="727.005"/>
    <x v="2"/>
    <s v="AUD"/>
    <x v="241"/>
    <x v="241"/>
    <b v="0"/>
    <b v="0"/>
    <x v="20"/>
    <x v="6"/>
    <x v="20"/>
  </r>
  <r>
    <x v="249"/>
    <s v="Avila-Nelson"/>
    <s v="Up-sized intermediate website"/>
    <n v="61500"/>
    <n v="168095"/>
    <x v="1"/>
    <n v="106595"/>
    <n v="6465"/>
    <n v="727.005"/>
    <x v="1"/>
    <s v="USD"/>
    <x v="242"/>
    <x v="242"/>
    <b v="0"/>
    <b v="0"/>
    <x v="18"/>
    <x v="5"/>
    <x v="18"/>
  </r>
  <r>
    <x v="250"/>
    <s v="Robbins and Sons"/>
    <s v="Future-proofed directional synergy"/>
    <n v="100"/>
    <n v="3"/>
    <x v="0"/>
    <n v="-97"/>
    <n v="1"/>
    <n v="727.005"/>
    <x v="1"/>
    <s v="USD"/>
    <x v="67"/>
    <x v="243"/>
    <b v="0"/>
    <b v="0"/>
    <x v="1"/>
    <x v="1"/>
    <x v="1"/>
  </r>
  <r>
    <x v="251"/>
    <s v="Singleton Ltd"/>
    <s v="Enhanced user-facing function"/>
    <n v="7100"/>
    <n v="3840"/>
    <x v="0"/>
    <n v="-3260"/>
    <n v="101"/>
    <n v="727.005"/>
    <x v="1"/>
    <s v="USD"/>
    <x v="243"/>
    <x v="244"/>
    <b v="0"/>
    <b v="0"/>
    <x v="3"/>
    <x v="3"/>
    <x v="3"/>
  </r>
  <r>
    <x v="252"/>
    <s v="Perez PLC"/>
    <s v="Operative bandwidth-monitored interface"/>
    <n v="1000"/>
    <n v="6263"/>
    <x v="1"/>
    <n v="5263"/>
    <n v="59"/>
    <n v="727.005"/>
    <x v="1"/>
    <s v="USD"/>
    <x v="244"/>
    <x v="245"/>
    <b v="0"/>
    <b v="0"/>
    <x v="3"/>
    <x v="3"/>
    <x v="3"/>
  </r>
  <r>
    <x v="253"/>
    <s v="Rogers, Jacobs and Jackson"/>
    <s v="Upgradable multi-state instruction set"/>
    <n v="121500"/>
    <n v="108161"/>
    <x v="0"/>
    <n v="-13339"/>
    <n v="1335"/>
    <n v="727.005"/>
    <x v="0"/>
    <s v="CAD"/>
    <x v="245"/>
    <x v="246"/>
    <b v="0"/>
    <b v="0"/>
    <x v="6"/>
    <x v="4"/>
    <x v="6"/>
  </r>
  <r>
    <x v="254"/>
    <s v="Barry Group"/>
    <s v="De-engineered static Local Area Network"/>
    <n v="4600"/>
    <n v="8505"/>
    <x v="1"/>
    <n v="3905"/>
    <n v="88"/>
    <n v="727.005"/>
    <x v="1"/>
    <s v="USD"/>
    <x v="246"/>
    <x v="247"/>
    <b v="0"/>
    <b v="0"/>
    <x v="9"/>
    <x v="5"/>
    <x v="9"/>
  </r>
  <r>
    <x v="255"/>
    <s v="Rosales, Branch and Harmon"/>
    <s v="Upgradable grid-enabled superstructure"/>
    <n v="80500"/>
    <n v="96735"/>
    <x v="1"/>
    <n v="16235"/>
    <n v="1697"/>
    <n v="727.005"/>
    <x v="1"/>
    <s v="USD"/>
    <x v="247"/>
    <x v="248"/>
    <b v="0"/>
    <b v="1"/>
    <x v="1"/>
    <x v="1"/>
    <x v="1"/>
  </r>
  <r>
    <x v="256"/>
    <s v="Smith-Reid"/>
    <s v="Optimized actuating toolset"/>
    <n v="4100"/>
    <n v="959"/>
    <x v="0"/>
    <n v="-3141"/>
    <n v="15"/>
    <n v="727.005"/>
    <x v="4"/>
    <s v="GBP"/>
    <x v="248"/>
    <x v="249"/>
    <b v="0"/>
    <b v="0"/>
    <x v="1"/>
    <x v="1"/>
    <x v="1"/>
  </r>
  <r>
    <x v="257"/>
    <s v="Williams Inc"/>
    <s v="Decentralized exuding strategy"/>
    <n v="5700"/>
    <n v="8322"/>
    <x v="1"/>
    <n v="2622"/>
    <n v="92"/>
    <n v="727.005"/>
    <x v="1"/>
    <s v="USD"/>
    <x v="249"/>
    <x v="250"/>
    <b v="0"/>
    <b v="0"/>
    <x v="3"/>
    <x v="3"/>
    <x v="3"/>
  </r>
  <r>
    <x v="258"/>
    <s v="Duncan, Mcdonald and Miller"/>
    <s v="Assimilated coherent hardware"/>
    <n v="5000"/>
    <n v="13424"/>
    <x v="1"/>
    <n v="8424"/>
    <n v="186"/>
    <n v="727.005"/>
    <x v="1"/>
    <s v="USD"/>
    <x v="250"/>
    <x v="251"/>
    <b v="0"/>
    <b v="1"/>
    <x v="3"/>
    <x v="3"/>
    <x v="3"/>
  </r>
  <r>
    <x v="259"/>
    <s v="Watkins Ltd"/>
    <s v="Multi-channeled responsive implementation"/>
    <n v="1800"/>
    <n v="10755"/>
    <x v="1"/>
    <n v="8955"/>
    <n v="138"/>
    <n v="727.005"/>
    <x v="1"/>
    <s v="USD"/>
    <x v="251"/>
    <x v="252"/>
    <b v="1"/>
    <b v="0"/>
    <x v="14"/>
    <x v="7"/>
    <x v="14"/>
  </r>
  <r>
    <x v="260"/>
    <s v="Allen-Jones"/>
    <s v="Centralized modular initiative"/>
    <n v="6300"/>
    <n v="9935"/>
    <x v="1"/>
    <n v="3635"/>
    <n v="261"/>
    <n v="727.005"/>
    <x v="1"/>
    <s v="USD"/>
    <x v="136"/>
    <x v="253"/>
    <b v="0"/>
    <b v="0"/>
    <x v="1"/>
    <x v="1"/>
    <x v="1"/>
  </r>
  <r>
    <x v="261"/>
    <s v="Mason-Smith"/>
    <s v="Reverse-engineered cohesive migration"/>
    <n v="84300"/>
    <n v="26303"/>
    <x v="0"/>
    <n v="-57997"/>
    <n v="454"/>
    <n v="727.005"/>
    <x v="1"/>
    <s v="USD"/>
    <x v="252"/>
    <x v="254"/>
    <b v="0"/>
    <b v="1"/>
    <x v="1"/>
    <x v="1"/>
    <x v="1"/>
  </r>
  <r>
    <x v="262"/>
    <s v="Lloyd, Kennedy and Davis"/>
    <s v="Compatible multimedia hub"/>
    <n v="1700"/>
    <n v="5328"/>
    <x v="1"/>
    <n v="3628"/>
    <n v="107"/>
    <n v="727.005"/>
    <x v="1"/>
    <s v="USD"/>
    <x v="253"/>
    <x v="255"/>
    <b v="0"/>
    <b v="1"/>
    <x v="7"/>
    <x v="1"/>
    <x v="7"/>
  </r>
  <r>
    <x v="263"/>
    <s v="Walker Ltd"/>
    <s v="Organic eco-centric success"/>
    <n v="2900"/>
    <n v="10756"/>
    <x v="1"/>
    <n v="7856"/>
    <n v="199"/>
    <n v="727.005"/>
    <x v="1"/>
    <s v="USD"/>
    <x v="254"/>
    <x v="256"/>
    <b v="0"/>
    <b v="0"/>
    <x v="14"/>
    <x v="7"/>
    <x v="14"/>
  </r>
  <r>
    <x v="264"/>
    <s v="Gordon PLC"/>
    <s v="Virtual reciprocal policy"/>
    <n v="45600"/>
    <n v="165375"/>
    <x v="1"/>
    <n v="119775"/>
    <n v="5512"/>
    <n v="727.005"/>
    <x v="1"/>
    <s v="USD"/>
    <x v="255"/>
    <x v="257"/>
    <b v="0"/>
    <b v="0"/>
    <x v="3"/>
    <x v="3"/>
    <x v="3"/>
  </r>
  <r>
    <x v="265"/>
    <s v="Lee and Sons"/>
    <s v="Persevering interactive emulation"/>
    <n v="4900"/>
    <n v="6031"/>
    <x v="1"/>
    <n v="1131"/>
    <n v="86"/>
    <n v="727.005"/>
    <x v="1"/>
    <s v="USD"/>
    <x v="256"/>
    <x v="258"/>
    <b v="0"/>
    <b v="0"/>
    <x v="3"/>
    <x v="3"/>
    <x v="3"/>
  </r>
  <r>
    <x v="266"/>
    <s v="Cole LLC"/>
    <s v="Proactive responsive emulation"/>
    <n v="111900"/>
    <n v="85902"/>
    <x v="0"/>
    <n v="-25998"/>
    <n v="3182"/>
    <n v="727.005"/>
    <x v="6"/>
    <s v="EUR"/>
    <x v="257"/>
    <x v="259"/>
    <b v="0"/>
    <b v="1"/>
    <x v="17"/>
    <x v="1"/>
    <x v="17"/>
  </r>
  <r>
    <x v="267"/>
    <s v="Acosta PLC"/>
    <s v="Extended eco-centric function"/>
    <n v="61600"/>
    <n v="143910"/>
    <x v="1"/>
    <n v="82310"/>
    <n v="2768"/>
    <n v="727.005"/>
    <x v="2"/>
    <s v="AUD"/>
    <x v="258"/>
    <x v="260"/>
    <b v="0"/>
    <b v="0"/>
    <x v="3"/>
    <x v="3"/>
    <x v="3"/>
  </r>
  <r>
    <x v="268"/>
    <s v="Brown-Mckee"/>
    <s v="Networked optimal productivity"/>
    <n v="1500"/>
    <n v="2708"/>
    <x v="1"/>
    <n v="1208"/>
    <n v="48"/>
    <n v="727.005"/>
    <x v="1"/>
    <s v="USD"/>
    <x v="259"/>
    <x v="261"/>
    <b v="0"/>
    <b v="0"/>
    <x v="4"/>
    <x v="4"/>
    <x v="4"/>
  </r>
  <r>
    <x v="269"/>
    <s v="Miles and Sons"/>
    <s v="Persistent attitude-oriented approach"/>
    <n v="3500"/>
    <n v="8842"/>
    <x v="1"/>
    <n v="5342"/>
    <n v="87"/>
    <n v="727.005"/>
    <x v="1"/>
    <s v="USD"/>
    <x v="260"/>
    <x v="262"/>
    <b v="0"/>
    <b v="0"/>
    <x v="19"/>
    <x v="4"/>
    <x v="19"/>
  </r>
  <r>
    <x v="270"/>
    <s v="Sawyer, Horton and Williams"/>
    <s v="Triple-buffered 4thgeneration toolset"/>
    <n v="173900"/>
    <n v="47260"/>
    <x v="3"/>
    <n v="-126640"/>
    <n v="1890"/>
    <n v="727.005"/>
    <x v="1"/>
    <s v="USD"/>
    <x v="261"/>
    <x v="263"/>
    <b v="0"/>
    <b v="0"/>
    <x v="11"/>
    <x v="6"/>
    <x v="11"/>
  </r>
  <r>
    <x v="271"/>
    <s v="Foley-Cox"/>
    <s v="Progressive zero administration leverage"/>
    <n v="153700"/>
    <n v="1953"/>
    <x v="2"/>
    <n v="-151747"/>
    <n v="61"/>
    <n v="727.005"/>
    <x v="1"/>
    <s v="USD"/>
    <x v="262"/>
    <x v="264"/>
    <b v="0"/>
    <b v="0"/>
    <x v="14"/>
    <x v="7"/>
    <x v="14"/>
  </r>
  <r>
    <x v="272"/>
    <s v="Horton, Morrison and Clark"/>
    <s v="Networked radical neural-net"/>
    <n v="51100"/>
    <n v="155349"/>
    <x v="1"/>
    <n v="104249"/>
    <n v="1894"/>
    <n v="727.005"/>
    <x v="1"/>
    <s v="USD"/>
    <x v="263"/>
    <x v="265"/>
    <b v="0"/>
    <b v="1"/>
    <x v="3"/>
    <x v="3"/>
    <x v="3"/>
  </r>
  <r>
    <x v="273"/>
    <s v="Thomas and Sons"/>
    <s v="Re-engineered heuristic forecast"/>
    <n v="7800"/>
    <n v="10704"/>
    <x v="1"/>
    <n v="2904"/>
    <n v="282"/>
    <n v="727.005"/>
    <x v="0"/>
    <s v="CAD"/>
    <x v="264"/>
    <x v="266"/>
    <b v="0"/>
    <b v="0"/>
    <x v="3"/>
    <x v="3"/>
    <x v="3"/>
  </r>
  <r>
    <x v="274"/>
    <s v="Morgan-Jenkins"/>
    <s v="Fully-configurable background algorithm"/>
    <n v="2400"/>
    <n v="773"/>
    <x v="0"/>
    <n v="-1627"/>
    <n v="15"/>
    <n v="727.005"/>
    <x v="1"/>
    <s v="USD"/>
    <x v="265"/>
    <x v="267"/>
    <b v="0"/>
    <b v="0"/>
    <x v="3"/>
    <x v="3"/>
    <x v="3"/>
  </r>
  <r>
    <x v="275"/>
    <s v="Ward, Sanchez and Kemp"/>
    <s v="Stand-alone discrete Graphical User Interface"/>
    <n v="3900"/>
    <n v="9419"/>
    <x v="1"/>
    <n v="5519"/>
    <n v="116"/>
    <n v="727.005"/>
    <x v="1"/>
    <s v="USD"/>
    <x v="266"/>
    <x v="153"/>
    <b v="0"/>
    <b v="0"/>
    <x v="18"/>
    <x v="5"/>
    <x v="18"/>
  </r>
  <r>
    <x v="276"/>
    <s v="Fields Ltd"/>
    <s v="Front-line foreground project"/>
    <n v="5500"/>
    <n v="5324"/>
    <x v="0"/>
    <n v="-176"/>
    <n v="133"/>
    <n v="727.005"/>
    <x v="1"/>
    <s v="USD"/>
    <x v="267"/>
    <x v="268"/>
    <b v="0"/>
    <b v="1"/>
    <x v="11"/>
    <x v="6"/>
    <x v="11"/>
  </r>
  <r>
    <x v="277"/>
    <s v="Ramos-Mitchell"/>
    <s v="Persevering system-worthy info-mediaries"/>
    <n v="700"/>
    <n v="7465"/>
    <x v="1"/>
    <n v="6765"/>
    <n v="83"/>
    <n v="727.005"/>
    <x v="1"/>
    <s v="USD"/>
    <x v="268"/>
    <x v="269"/>
    <b v="0"/>
    <b v="0"/>
    <x v="3"/>
    <x v="3"/>
    <x v="3"/>
  </r>
  <r>
    <x v="278"/>
    <s v="Higgins, Davis and Salazar"/>
    <s v="Distributed multi-tasking strategy"/>
    <n v="2700"/>
    <n v="8799"/>
    <x v="1"/>
    <n v="6099"/>
    <n v="91"/>
    <n v="727.005"/>
    <x v="1"/>
    <s v="USD"/>
    <x v="269"/>
    <x v="270"/>
    <b v="0"/>
    <b v="0"/>
    <x v="2"/>
    <x v="2"/>
    <x v="2"/>
  </r>
  <r>
    <x v="279"/>
    <s v="Smith-Jenkins"/>
    <s v="Vision-oriented methodical application"/>
    <n v="8000"/>
    <n v="13656"/>
    <x v="1"/>
    <n v="5656"/>
    <n v="546"/>
    <n v="727.005"/>
    <x v="1"/>
    <s v="USD"/>
    <x v="270"/>
    <x v="271"/>
    <b v="0"/>
    <b v="0"/>
    <x v="3"/>
    <x v="3"/>
    <x v="3"/>
  </r>
  <r>
    <x v="280"/>
    <s v="Braun PLC"/>
    <s v="Function-based high-level infrastructure"/>
    <n v="2500"/>
    <n v="14536"/>
    <x v="1"/>
    <n v="12036"/>
    <n v="393"/>
    <n v="727.005"/>
    <x v="1"/>
    <s v="USD"/>
    <x v="271"/>
    <x v="272"/>
    <b v="0"/>
    <b v="0"/>
    <x v="10"/>
    <x v="4"/>
    <x v="10"/>
  </r>
  <r>
    <x v="281"/>
    <s v="Drake PLC"/>
    <s v="Profound object-oriented paradigm"/>
    <n v="164500"/>
    <n v="150552"/>
    <x v="0"/>
    <n v="-13948"/>
    <n v="2062"/>
    <n v="727.005"/>
    <x v="1"/>
    <s v="USD"/>
    <x v="272"/>
    <x v="273"/>
    <b v="0"/>
    <b v="1"/>
    <x v="3"/>
    <x v="3"/>
    <x v="3"/>
  </r>
  <r>
    <x v="282"/>
    <s v="Ross, Kelly and Brown"/>
    <s v="Virtual contextually-based circuit"/>
    <n v="8400"/>
    <n v="9076"/>
    <x v="1"/>
    <n v="676"/>
    <n v="133"/>
    <n v="727.005"/>
    <x v="1"/>
    <s v="USD"/>
    <x v="73"/>
    <x v="274"/>
    <b v="0"/>
    <b v="1"/>
    <x v="19"/>
    <x v="4"/>
    <x v="19"/>
  </r>
  <r>
    <x v="283"/>
    <s v="Lucas-Mullins"/>
    <s v="Business-focused dynamic instruction set"/>
    <n v="8100"/>
    <n v="1517"/>
    <x v="0"/>
    <n v="-6583"/>
    <n v="29"/>
    <n v="727.005"/>
    <x v="3"/>
    <s v="DKK"/>
    <x v="273"/>
    <x v="148"/>
    <b v="0"/>
    <b v="0"/>
    <x v="1"/>
    <x v="1"/>
    <x v="1"/>
  </r>
  <r>
    <x v="284"/>
    <s v="Tran LLC"/>
    <s v="Ameliorated fresh-thinking protocol"/>
    <n v="9800"/>
    <n v="8153"/>
    <x v="0"/>
    <n v="-1647"/>
    <n v="132"/>
    <n v="727.005"/>
    <x v="1"/>
    <s v="USD"/>
    <x v="274"/>
    <x v="275"/>
    <b v="0"/>
    <b v="0"/>
    <x v="2"/>
    <x v="2"/>
    <x v="2"/>
  </r>
  <r>
    <x v="285"/>
    <s v="Dawson, Brady and Gilbert"/>
    <s v="Front-line optimizing emulation"/>
    <n v="900"/>
    <n v="6357"/>
    <x v="1"/>
    <n v="5457"/>
    <n v="254"/>
    <n v="727.005"/>
    <x v="1"/>
    <s v="USD"/>
    <x v="275"/>
    <x v="276"/>
    <b v="0"/>
    <b v="0"/>
    <x v="3"/>
    <x v="3"/>
    <x v="3"/>
  </r>
  <r>
    <x v="286"/>
    <s v="Obrien-Aguirre"/>
    <s v="Devolved uniform complexity"/>
    <n v="112100"/>
    <n v="19557"/>
    <x v="3"/>
    <n v="-92543"/>
    <n v="184"/>
    <n v="727.005"/>
    <x v="1"/>
    <s v="USD"/>
    <x v="276"/>
    <x v="72"/>
    <b v="0"/>
    <b v="0"/>
    <x v="3"/>
    <x v="3"/>
    <x v="3"/>
  </r>
  <r>
    <x v="287"/>
    <s v="Ferguson PLC"/>
    <s v="Public-key intangible superstructure"/>
    <n v="6300"/>
    <n v="13213"/>
    <x v="1"/>
    <n v="6913"/>
    <n v="176"/>
    <n v="727.005"/>
    <x v="1"/>
    <s v="USD"/>
    <x v="277"/>
    <x v="277"/>
    <b v="0"/>
    <b v="0"/>
    <x v="5"/>
    <x v="1"/>
    <x v="5"/>
  </r>
  <r>
    <x v="288"/>
    <s v="Garcia Ltd"/>
    <s v="Secured global success"/>
    <n v="5600"/>
    <n v="5476"/>
    <x v="0"/>
    <n v="-124"/>
    <n v="137"/>
    <n v="727.005"/>
    <x v="3"/>
    <s v="DKK"/>
    <x v="278"/>
    <x v="278"/>
    <b v="0"/>
    <b v="1"/>
    <x v="16"/>
    <x v="1"/>
    <x v="16"/>
  </r>
  <r>
    <x v="289"/>
    <s v="Smith, Love and Smith"/>
    <s v="Grass-roots mission-critical capability"/>
    <n v="800"/>
    <n v="13474"/>
    <x v="1"/>
    <n v="12674"/>
    <n v="337"/>
    <n v="727.005"/>
    <x v="0"/>
    <s v="CAD"/>
    <x v="279"/>
    <x v="71"/>
    <b v="0"/>
    <b v="0"/>
    <x v="3"/>
    <x v="3"/>
    <x v="3"/>
  </r>
  <r>
    <x v="290"/>
    <s v="Wilson, Hall and Osborne"/>
    <s v="Advanced global data-warehouse"/>
    <n v="168600"/>
    <n v="91722"/>
    <x v="0"/>
    <n v="-76878"/>
    <n v="908"/>
    <n v="727.005"/>
    <x v="1"/>
    <s v="USD"/>
    <x v="280"/>
    <x v="279"/>
    <b v="0"/>
    <b v="1"/>
    <x v="4"/>
    <x v="4"/>
    <x v="4"/>
  </r>
  <r>
    <x v="291"/>
    <s v="Bell, Grimes and Kerr"/>
    <s v="Self-enabling uniform complexity"/>
    <n v="1800"/>
    <n v="8219"/>
    <x v="1"/>
    <n v="6419"/>
    <n v="107"/>
    <n v="727.005"/>
    <x v="1"/>
    <s v="USD"/>
    <x v="281"/>
    <x v="280"/>
    <b v="1"/>
    <b v="0"/>
    <x v="2"/>
    <x v="2"/>
    <x v="2"/>
  </r>
  <r>
    <x v="292"/>
    <s v="Ho-Harris"/>
    <s v="Versatile cohesive encoding"/>
    <n v="7300"/>
    <n v="717"/>
    <x v="0"/>
    <n v="-6583"/>
    <n v="10"/>
    <n v="727.005"/>
    <x v="1"/>
    <s v="USD"/>
    <x v="282"/>
    <x v="281"/>
    <b v="0"/>
    <b v="0"/>
    <x v="0"/>
    <x v="0"/>
    <x v="0"/>
  </r>
  <r>
    <x v="293"/>
    <s v="Ross Group"/>
    <s v="Organized executive solution"/>
    <n v="6500"/>
    <n v="1065"/>
    <x v="3"/>
    <n v="-5435"/>
    <n v="32"/>
    <n v="727.005"/>
    <x v="6"/>
    <s v="EUR"/>
    <x v="283"/>
    <x v="282"/>
    <b v="0"/>
    <b v="0"/>
    <x v="3"/>
    <x v="3"/>
    <x v="3"/>
  </r>
  <r>
    <x v="294"/>
    <s v="Turner-Davis"/>
    <s v="Automated local emulation"/>
    <n v="600"/>
    <n v="8038"/>
    <x v="1"/>
    <n v="7438"/>
    <n v="183"/>
    <n v="727.005"/>
    <x v="1"/>
    <s v="USD"/>
    <x v="284"/>
    <x v="283"/>
    <b v="0"/>
    <b v="0"/>
    <x v="3"/>
    <x v="3"/>
    <x v="3"/>
  </r>
  <r>
    <x v="295"/>
    <s v="Smith, Jackson and Herrera"/>
    <s v="Enterprise-wide intermediate middleware"/>
    <n v="192900"/>
    <n v="68769"/>
    <x v="0"/>
    <n v="-124131"/>
    <n v="1910"/>
    <n v="727.005"/>
    <x v="5"/>
    <s v="CHF"/>
    <x v="285"/>
    <x v="284"/>
    <b v="0"/>
    <b v="0"/>
    <x v="3"/>
    <x v="3"/>
    <x v="3"/>
  </r>
  <r>
    <x v="296"/>
    <s v="Smith-Hess"/>
    <s v="Grass-roots real-time Local Area Network"/>
    <n v="6100"/>
    <n v="3352"/>
    <x v="0"/>
    <n v="-2748"/>
    <n v="38"/>
    <n v="727.005"/>
    <x v="2"/>
    <s v="AUD"/>
    <x v="286"/>
    <x v="285"/>
    <b v="0"/>
    <b v="0"/>
    <x v="3"/>
    <x v="3"/>
    <x v="3"/>
  </r>
  <r>
    <x v="297"/>
    <s v="Brown, Herring and Bass"/>
    <s v="Organized client-driven capacity"/>
    <n v="7200"/>
    <n v="6785"/>
    <x v="0"/>
    <n v="-415"/>
    <n v="104"/>
    <n v="727.005"/>
    <x v="2"/>
    <s v="AUD"/>
    <x v="287"/>
    <x v="286"/>
    <b v="0"/>
    <b v="1"/>
    <x v="3"/>
    <x v="3"/>
    <x v="3"/>
  </r>
  <r>
    <x v="298"/>
    <s v="Chase, Garcia and Johnson"/>
    <s v="Adaptive intangible database"/>
    <n v="3500"/>
    <n v="5037"/>
    <x v="1"/>
    <n v="1537"/>
    <n v="72"/>
    <n v="727.005"/>
    <x v="1"/>
    <s v="USD"/>
    <x v="288"/>
    <x v="287"/>
    <b v="0"/>
    <b v="1"/>
    <x v="1"/>
    <x v="1"/>
    <x v="1"/>
  </r>
  <r>
    <x v="299"/>
    <s v="Ramsey and Sons"/>
    <s v="Grass-roots contextually-based algorithm"/>
    <n v="3800"/>
    <n v="1954"/>
    <x v="0"/>
    <n v="-1846"/>
    <n v="49"/>
    <n v="727.005"/>
    <x v="1"/>
    <s v="USD"/>
    <x v="289"/>
    <x v="288"/>
    <b v="0"/>
    <b v="0"/>
    <x v="0"/>
    <x v="0"/>
    <x v="0"/>
  </r>
  <r>
    <x v="300"/>
    <s v="Cooke PLC"/>
    <s v="Focused executive core"/>
    <n v="100"/>
    <n v="5"/>
    <x v="0"/>
    <n v="-95"/>
    <n v="1"/>
    <n v="727.005"/>
    <x v="3"/>
    <s v="DKK"/>
    <x v="290"/>
    <x v="289"/>
    <b v="0"/>
    <b v="1"/>
    <x v="9"/>
    <x v="5"/>
    <x v="9"/>
  </r>
  <r>
    <x v="301"/>
    <s v="Wong-Walker"/>
    <s v="Multi-channeled disintermediate policy"/>
    <n v="900"/>
    <n v="12102"/>
    <x v="1"/>
    <n v="11202"/>
    <n v="295"/>
    <n v="727.005"/>
    <x v="1"/>
    <s v="USD"/>
    <x v="291"/>
    <x v="290"/>
    <b v="0"/>
    <b v="0"/>
    <x v="4"/>
    <x v="4"/>
    <x v="4"/>
  </r>
  <r>
    <x v="302"/>
    <s v="Ferguson, Collins and Mata"/>
    <s v="Customizable bi-directional hardware"/>
    <n v="76100"/>
    <n v="24234"/>
    <x v="0"/>
    <n v="-51866"/>
    <n v="245"/>
    <n v="727.005"/>
    <x v="1"/>
    <s v="USD"/>
    <x v="292"/>
    <x v="18"/>
    <b v="0"/>
    <b v="0"/>
    <x v="3"/>
    <x v="3"/>
    <x v="3"/>
  </r>
  <r>
    <x v="303"/>
    <s v="Guerrero, Flores and Jenkins"/>
    <s v="Networked optimal architecture"/>
    <n v="3400"/>
    <n v="2809"/>
    <x v="0"/>
    <n v="-591"/>
    <n v="32"/>
    <n v="727.005"/>
    <x v="1"/>
    <s v="USD"/>
    <x v="293"/>
    <x v="291"/>
    <b v="0"/>
    <b v="0"/>
    <x v="7"/>
    <x v="1"/>
    <x v="7"/>
  </r>
  <r>
    <x v="304"/>
    <s v="Peterson PLC"/>
    <s v="User-friendly discrete benchmark"/>
    <n v="2100"/>
    <n v="11469"/>
    <x v="1"/>
    <n v="9369"/>
    <n v="142"/>
    <n v="727.005"/>
    <x v="1"/>
    <s v="USD"/>
    <x v="294"/>
    <x v="292"/>
    <b v="0"/>
    <b v="0"/>
    <x v="4"/>
    <x v="4"/>
    <x v="4"/>
  </r>
  <r>
    <x v="305"/>
    <s v="Townsend Ltd"/>
    <s v="Grass-roots actuating policy"/>
    <n v="2800"/>
    <n v="8014"/>
    <x v="1"/>
    <n v="5214"/>
    <n v="85"/>
    <n v="727.005"/>
    <x v="1"/>
    <s v="USD"/>
    <x v="295"/>
    <x v="293"/>
    <b v="0"/>
    <b v="0"/>
    <x v="3"/>
    <x v="3"/>
    <x v="3"/>
  </r>
  <r>
    <x v="306"/>
    <s v="Rush, Reed and Hall"/>
    <s v="Enterprise-wide 3rdgeneration knowledge user"/>
    <n v="6500"/>
    <n v="514"/>
    <x v="0"/>
    <n v="-5986"/>
    <n v="7"/>
    <n v="727.005"/>
    <x v="1"/>
    <s v="USD"/>
    <x v="296"/>
    <x v="294"/>
    <b v="0"/>
    <b v="1"/>
    <x v="3"/>
    <x v="3"/>
    <x v="3"/>
  </r>
  <r>
    <x v="307"/>
    <s v="Salazar-Dodson"/>
    <s v="Face-to-face zero tolerance moderator"/>
    <n v="32900"/>
    <n v="43473"/>
    <x v="1"/>
    <n v="10573"/>
    <n v="659"/>
    <n v="727.005"/>
    <x v="3"/>
    <s v="DKK"/>
    <x v="297"/>
    <x v="295"/>
    <b v="0"/>
    <b v="1"/>
    <x v="13"/>
    <x v="5"/>
    <x v="13"/>
  </r>
  <r>
    <x v="308"/>
    <s v="Davis Ltd"/>
    <s v="Grass-roots optimizing projection"/>
    <n v="118200"/>
    <n v="87560"/>
    <x v="0"/>
    <n v="-30640"/>
    <n v="803"/>
    <n v="727.005"/>
    <x v="1"/>
    <s v="USD"/>
    <x v="298"/>
    <x v="296"/>
    <b v="0"/>
    <b v="0"/>
    <x v="3"/>
    <x v="3"/>
    <x v="3"/>
  </r>
  <r>
    <x v="309"/>
    <s v="Harris-Perry"/>
    <s v="User-centric 6thgeneration attitude"/>
    <n v="4100"/>
    <n v="3087"/>
    <x v="3"/>
    <n v="-1013"/>
    <n v="75"/>
    <n v="727.005"/>
    <x v="1"/>
    <s v="USD"/>
    <x v="299"/>
    <x v="297"/>
    <b v="0"/>
    <b v="1"/>
    <x v="7"/>
    <x v="1"/>
    <x v="7"/>
  </r>
  <r>
    <x v="310"/>
    <s v="Velazquez, Hunt and Ortiz"/>
    <s v="Switchable zero tolerance website"/>
    <n v="7800"/>
    <n v="1586"/>
    <x v="0"/>
    <n v="-6214"/>
    <n v="16"/>
    <n v="727.005"/>
    <x v="1"/>
    <s v="USD"/>
    <x v="300"/>
    <x v="298"/>
    <b v="0"/>
    <b v="0"/>
    <x v="11"/>
    <x v="6"/>
    <x v="11"/>
  </r>
  <r>
    <x v="311"/>
    <s v="Flores PLC"/>
    <s v="Focused real-time help-desk"/>
    <n v="6300"/>
    <n v="12812"/>
    <x v="1"/>
    <n v="6512"/>
    <n v="121"/>
    <n v="727.005"/>
    <x v="1"/>
    <s v="USD"/>
    <x v="247"/>
    <x v="299"/>
    <b v="0"/>
    <b v="0"/>
    <x v="3"/>
    <x v="3"/>
    <x v="3"/>
  </r>
  <r>
    <x v="312"/>
    <s v="Martinez LLC"/>
    <s v="Robust impactful approach"/>
    <n v="59100"/>
    <n v="183345"/>
    <x v="1"/>
    <n v="124245"/>
    <n v="3742"/>
    <n v="727.005"/>
    <x v="1"/>
    <s v="USD"/>
    <x v="244"/>
    <x v="300"/>
    <b v="0"/>
    <b v="0"/>
    <x v="3"/>
    <x v="3"/>
    <x v="3"/>
  </r>
  <r>
    <x v="313"/>
    <s v="Miller-Irwin"/>
    <s v="Secured maximized policy"/>
    <n v="2200"/>
    <n v="8697"/>
    <x v="1"/>
    <n v="6497"/>
    <n v="223"/>
    <n v="727.005"/>
    <x v="1"/>
    <s v="USD"/>
    <x v="301"/>
    <x v="301"/>
    <b v="0"/>
    <b v="0"/>
    <x v="1"/>
    <x v="1"/>
    <x v="1"/>
  </r>
  <r>
    <x v="314"/>
    <s v="Sanchez-Morgan"/>
    <s v="Realigned upward-trending strategy"/>
    <n v="1400"/>
    <n v="4126"/>
    <x v="1"/>
    <n v="2726"/>
    <n v="133"/>
    <n v="727.005"/>
    <x v="1"/>
    <s v="USD"/>
    <x v="188"/>
    <x v="162"/>
    <b v="0"/>
    <b v="1"/>
    <x v="4"/>
    <x v="4"/>
    <x v="4"/>
  </r>
  <r>
    <x v="315"/>
    <s v="Lopez, Adams and Johnson"/>
    <s v="Open-source interactive knowledge user"/>
    <n v="9500"/>
    <n v="3220"/>
    <x v="0"/>
    <n v="-6280"/>
    <n v="31"/>
    <n v="727.005"/>
    <x v="1"/>
    <s v="USD"/>
    <x v="302"/>
    <x v="302"/>
    <b v="0"/>
    <b v="0"/>
    <x v="3"/>
    <x v="3"/>
    <x v="3"/>
  </r>
  <r>
    <x v="316"/>
    <s v="Martin-Marshall"/>
    <s v="Configurable demand-driven matrix"/>
    <n v="9600"/>
    <n v="6401"/>
    <x v="0"/>
    <n v="-3199"/>
    <n v="108"/>
    <n v="727.005"/>
    <x v="6"/>
    <s v="EUR"/>
    <x v="303"/>
    <x v="303"/>
    <b v="0"/>
    <b v="1"/>
    <x v="0"/>
    <x v="0"/>
    <x v="0"/>
  </r>
  <r>
    <x v="317"/>
    <s v="Summers PLC"/>
    <s v="Cross-group coherent hierarchy"/>
    <n v="6600"/>
    <n v="1269"/>
    <x v="0"/>
    <n v="-5331"/>
    <n v="30"/>
    <n v="727.005"/>
    <x v="1"/>
    <s v="USD"/>
    <x v="304"/>
    <x v="304"/>
    <b v="0"/>
    <b v="0"/>
    <x v="3"/>
    <x v="3"/>
    <x v="3"/>
  </r>
  <r>
    <x v="318"/>
    <s v="Young, Hart and Ryan"/>
    <s v="Decentralized demand-driven open system"/>
    <n v="5700"/>
    <n v="903"/>
    <x v="0"/>
    <n v="-4797"/>
    <n v="17"/>
    <n v="727.005"/>
    <x v="1"/>
    <s v="USD"/>
    <x v="305"/>
    <x v="305"/>
    <b v="0"/>
    <b v="0"/>
    <x v="1"/>
    <x v="1"/>
    <x v="1"/>
  </r>
  <r>
    <x v="319"/>
    <s v="Mills Group"/>
    <s v="Advanced empowering matrix"/>
    <n v="8400"/>
    <n v="3251"/>
    <x v="3"/>
    <n v="-5149"/>
    <n v="64"/>
    <n v="727.005"/>
    <x v="1"/>
    <s v="USD"/>
    <x v="306"/>
    <x v="306"/>
    <b v="0"/>
    <b v="0"/>
    <x v="2"/>
    <x v="2"/>
    <x v="2"/>
  </r>
  <r>
    <x v="320"/>
    <s v="Sandoval-Powell"/>
    <s v="Phased holistic implementation"/>
    <n v="84400"/>
    <n v="8092"/>
    <x v="0"/>
    <n v="-76308"/>
    <n v="80"/>
    <n v="727.005"/>
    <x v="1"/>
    <s v="USD"/>
    <x v="307"/>
    <x v="307"/>
    <b v="0"/>
    <b v="0"/>
    <x v="13"/>
    <x v="5"/>
    <x v="13"/>
  </r>
  <r>
    <x v="321"/>
    <s v="Mills, Frazier and Perez"/>
    <s v="Proactive attitude-oriented knowledge user"/>
    <n v="170400"/>
    <n v="160422"/>
    <x v="0"/>
    <n v="-9978"/>
    <n v="2468"/>
    <n v="727.005"/>
    <x v="1"/>
    <s v="USD"/>
    <x v="308"/>
    <x v="308"/>
    <b v="0"/>
    <b v="0"/>
    <x v="12"/>
    <x v="4"/>
    <x v="12"/>
  </r>
  <r>
    <x v="322"/>
    <s v="Hebert Group"/>
    <s v="Visionary asymmetric Graphical User Interface"/>
    <n v="117900"/>
    <n v="196377"/>
    <x v="1"/>
    <n v="78477"/>
    <n v="5168"/>
    <n v="727.005"/>
    <x v="1"/>
    <s v="USD"/>
    <x v="309"/>
    <x v="309"/>
    <b v="0"/>
    <b v="0"/>
    <x v="3"/>
    <x v="3"/>
    <x v="3"/>
  </r>
  <r>
    <x v="323"/>
    <s v="Cole, Smith and Wood"/>
    <s v="Integrated zero-defect help-desk"/>
    <n v="8900"/>
    <n v="2148"/>
    <x v="0"/>
    <n v="-6752"/>
    <n v="26"/>
    <n v="727.005"/>
    <x v="4"/>
    <s v="GBP"/>
    <x v="310"/>
    <x v="310"/>
    <b v="0"/>
    <b v="0"/>
    <x v="4"/>
    <x v="4"/>
    <x v="4"/>
  </r>
  <r>
    <x v="324"/>
    <s v="Harris, Hall and Harris"/>
    <s v="Inverse analyzing matrices"/>
    <n v="7100"/>
    <n v="11648"/>
    <x v="1"/>
    <n v="4548"/>
    <n v="307"/>
    <n v="727.005"/>
    <x v="1"/>
    <s v="USD"/>
    <x v="311"/>
    <x v="311"/>
    <b v="0"/>
    <b v="1"/>
    <x v="3"/>
    <x v="3"/>
    <x v="3"/>
  </r>
  <r>
    <x v="325"/>
    <s v="Saunders Group"/>
    <s v="Programmable systemic implementation"/>
    <n v="6500"/>
    <n v="5897"/>
    <x v="0"/>
    <n v="-603"/>
    <n v="73"/>
    <n v="727.005"/>
    <x v="1"/>
    <s v="USD"/>
    <x v="79"/>
    <x v="312"/>
    <b v="0"/>
    <b v="1"/>
    <x v="3"/>
    <x v="3"/>
    <x v="3"/>
  </r>
  <r>
    <x v="326"/>
    <s v="Pham, Avila and Nash"/>
    <s v="Multi-channeled next generation architecture"/>
    <n v="7200"/>
    <n v="3326"/>
    <x v="0"/>
    <n v="-3874"/>
    <n v="128"/>
    <n v="727.005"/>
    <x v="1"/>
    <s v="USD"/>
    <x v="312"/>
    <x v="313"/>
    <b v="0"/>
    <b v="0"/>
    <x v="10"/>
    <x v="4"/>
    <x v="10"/>
  </r>
  <r>
    <x v="327"/>
    <s v="Patterson, Salinas and Lucas"/>
    <s v="Digitized 3rdgeneration encoding"/>
    <n v="2600"/>
    <n v="1002"/>
    <x v="0"/>
    <n v="-1598"/>
    <n v="33"/>
    <n v="727.005"/>
    <x v="1"/>
    <s v="USD"/>
    <x v="313"/>
    <x v="314"/>
    <b v="0"/>
    <b v="1"/>
    <x v="3"/>
    <x v="3"/>
    <x v="3"/>
  </r>
  <r>
    <x v="328"/>
    <s v="Young PLC"/>
    <s v="Innovative well-modulated functionalities"/>
    <n v="98700"/>
    <n v="131826"/>
    <x v="1"/>
    <n v="33126"/>
    <n v="2441"/>
    <n v="727.005"/>
    <x v="1"/>
    <s v="USD"/>
    <x v="314"/>
    <x v="315"/>
    <b v="0"/>
    <b v="0"/>
    <x v="1"/>
    <x v="1"/>
    <x v="1"/>
  </r>
  <r>
    <x v="329"/>
    <s v="Willis and Sons"/>
    <s v="Fundamental incremental database"/>
    <n v="93800"/>
    <n v="21477"/>
    <x v="2"/>
    <n v="-72323"/>
    <n v="211"/>
    <n v="727.005"/>
    <x v="1"/>
    <s v="USD"/>
    <x v="315"/>
    <x v="316"/>
    <b v="0"/>
    <b v="0"/>
    <x v="11"/>
    <x v="6"/>
    <x v="11"/>
  </r>
  <r>
    <x v="330"/>
    <s v="Thompson-Bates"/>
    <s v="Expanded encompassing open architecture"/>
    <n v="33700"/>
    <n v="62330"/>
    <x v="1"/>
    <n v="28630"/>
    <n v="1385"/>
    <n v="727.005"/>
    <x v="4"/>
    <s v="GBP"/>
    <x v="316"/>
    <x v="317"/>
    <b v="0"/>
    <b v="0"/>
    <x v="4"/>
    <x v="4"/>
    <x v="4"/>
  </r>
  <r>
    <x v="331"/>
    <s v="Rose-Silva"/>
    <s v="Intuitive static portal"/>
    <n v="3300"/>
    <n v="14643"/>
    <x v="1"/>
    <n v="11343"/>
    <n v="190"/>
    <n v="727.005"/>
    <x v="1"/>
    <s v="USD"/>
    <x v="317"/>
    <x v="318"/>
    <b v="0"/>
    <b v="0"/>
    <x v="0"/>
    <x v="0"/>
    <x v="0"/>
  </r>
  <r>
    <x v="332"/>
    <s v="Pacheco, Johnson and Torres"/>
    <s v="Optional bandwidth-monitored definition"/>
    <n v="20700"/>
    <n v="41396"/>
    <x v="1"/>
    <n v="20696"/>
    <n v="470"/>
    <n v="727.005"/>
    <x v="1"/>
    <s v="USD"/>
    <x v="318"/>
    <x v="319"/>
    <b v="0"/>
    <b v="0"/>
    <x v="8"/>
    <x v="2"/>
    <x v="8"/>
  </r>
  <r>
    <x v="333"/>
    <s v="Carlson, Dixon and Jones"/>
    <s v="Persistent well-modulated synergy"/>
    <n v="9600"/>
    <n v="11900"/>
    <x v="1"/>
    <n v="2300"/>
    <n v="253"/>
    <n v="727.005"/>
    <x v="1"/>
    <s v="USD"/>
    <x v="319"/>
    <x v="320"/>
    <b v="0"/>
    <b v="0"/>
    <x v="3"/>
    <x v="3"/>
    <x v="3"/>
  </r>
  <r>
    <x v="334"/>
    <s v="Mcgee Group"/>
    <s v="Assimilated discrete algorithm"/>
    <n v="66200"/>
    <n v="123538"/>
    <x v="1"/>
    <n v="57338"/>
    <n v="1113"/>
    <n v="727.005"/>
    <x v="1"/>
    <s v="USD"/>
    <x v="32"/>
    <x v="321"/>
    <b v="0"/>
    <b v="0"/>
    <x v="1"/>
    <x v="1"/>
    <x v="1"/>
  </r>
  <r>
    <x v="335"/>
    <s v="Jordan-Acosta"/>
    <s v="Operative uniform hub"/>
    <n v="173800"/>
    <n v="198628"/>
    <x v="1"/>
    <n v="24828"/>
    <n v="2283"/>
    <n v="727.005"/>
    <x v="1"/>
    <s v="USD"/>
    <x v="320"/>
    <x v="322"/>
    <b v="0"/>
    <b v="0"/>
    <x v="1"/>
    <x v="1"/>
    <x v="1"/>
  </r>
  <r>
    <x v="336"/>
    <s v="Nunez Inc"/>
    <s v="Customizable intangible capability"/>
    <n v="70700"/>
    <n v="68602"/>
    <x v="0"/>
    <n v="-2098"/>
    <n v="1072"/>
    <n v="727.005"/>
    <x v="1"/>
    <s v="USD"/>
    <x v="321"/>
    <x v="323"/>
    <b v="0"/>
    <b v="1"/>
    <x v="1"/>
    <x v="1"/>
    <x v="1"/>
  </r>
  <r>
    <x v="337"/>
    <s v="Hayden Ltd"/>
    <s v="Innovative didactic analyzer"/>
    <n v="94500"/>
    <n v="116064"/>
    <x v="1"/>
    <n v="21564"/>
    <n v="1095"/>
    <n v="727.005"/>
    <x v="1"/>
    <s v="USD"/>
    <x v="322"/>
    <x v="324"/>
    <b v="0"/>
    <b v="0"/>
    <x v="3"/>
    <x v="3"/>
    <x v="3"/>
  </r>
  <r>
    <x v="338"/>
    <s v="Gonzalez-Burton"/>
    <s v="Decentralized intangible encoding"/>
    <n v="69800"/>
    <n v="125042"/>
    <x v="1"/>
    <n v="55242"/>
    <n v="1690"/>
    <n v="727.005"/>
    <x v="1"/>
    <s v="USD"/>
    <x v="323"/>
    <x v="325"/>
    <b v="0"/>
    <b v="0"/>
    <x v="3"/>
    <x v="3"/>
    <x v="3"/>
  </r>
  <r>
    <x v="339"/>
    <s v="Lewis, Taylor and Rivers"/>
    <s v="Front-line transitional algorithm"/>
    <n v="136300"/>
    <n v="108974"/>
    <x v="3"/>
    <n v="-27326"/>
    <n v="1297"/>
    <n v="727.005"/>
    <x v="0"/>
    <s v="CAD"/>
    <x v="324"/>
    <x v="326"/>
    <b v="0"/>
    <b v="0"/>
    <x v="3"/>
    <x v="3"/>
    <x v="3"/>
  </r>
  <r>
    <x v="340"/>
    <s v="Butler, Henry and Espinoza"/>
    <s v="Switchable didactic matrices"/>
    <n v="37100"/>
    <n v="34964"/>
    <x v="0"/>
    <n v="-2136"/>
    <n v="393"/>
    <n v="727.005"/>
    <x v="1"/>
    <s v="USD"/>
    <x v="325"/>
    <x v="327"/>
    <b v="0"/>
    <b v="0"/>
    <x v="14"/>
    <x v="7"/>
    <x v="14"/>
  </r>
  <r>
    <x v="341"/>
    <s v="Guzman Group"/>
    <s v="Ameliorated disintermediate utilization"/>
    <n v="114300"/>
    <n v="96777"/>
    <x v="0"/>
    <n v="-17523"/>
    <n v="1257"/>
    <n v="727.005"/>
    <x v="1"/>
    <s v="USD"/>
    <x v="326"/>
    <x v="328"/>
    <b v="0"/>
    <b v="0"/>
    <x v="7"/>
    <x v="1"/>
    <x v="7"/>
  </r>
  <r>
    <x v="342"/>
    <s v="Gibson-Hernandez"/>
    <s v="Visionary foreground middleware"/>
    <n v="47900"/>
    <n v="31864"/>
    <x v="0"/>
    <n v="-16036"/>
    <n v="328"/>
    <n v="727.005"/>
    <x v="1"/>
    <s v="USD"/>
    <x v="327"/>
    <x v="329"/>
    <b v="0"/>
    <b v="0"/>
    <x v="3"/>
    <x v="3"/>
    <x v="3"/>
  </r>
  <r>
    <x v="343"/>
    <s v="Spencer-Weber"/>
    <s v="Optional zero-defect task-force"/>
    <n v="9000"/>
    <n v="4853"/>
    <x v="0"/>
    <n v="-4147"/>
    <n v="147"/>
    <n v="727.005"/>
    <x v="1"/>
    <s v="USD"/>
    <x v="328"/>
    <x v="151"/>
    <b v="0"/>
    <b v="0"/>
    <x v="3"/>
    <x v="3"/>
    <x v="3"/>
  </r>
  <r>
    <x v="344"/>
    <s v="Berger, Johnson and Marshall"/>
    <s v="Devolved exuding emulation"/>
    <n v="197600"/>
    <n v="82959"/>
    <x v="0"/>
    <n v="-114641"/>
    <n v="830"/>
    <n v="727.005"/>
    <x v="1"/>
    <s v="USD"/>
    <x v="329"/>
    <x v="330"/>
    <b v="0"/>
    <b v="0"/>
    <x v="11"/>
    <x v="6"/>
    <x v="11"/>
  </r>
  <r>
    <x v="345"/>
    <s v="Taylor, Cisneros and Romero"/>
    <s v="Open-source neutral task-force"/>
    <n v="157600"/>
    <n v="23159"/>
    <x v="0"/>
    <n v="-134441"/>
    <n v="331"/>
    <n v="727.005"/>
    <x v="4"/>
    <s v="GBP"/>
    <x v="330"/>
    <x v="331"/>
    <b v="0"/>
    <b v="0"/>
    <x v="6"/>
    <x v="4"/>
    <x v="6"/>
  </r>
  <r>
    <x v="346"/>
    <s v="Little-Marsh"/>
    <s v="Virtual attitude-oriented migration"/>
    <n v="8000"/>
    <n v="2758"/>
    <x v="0"/>
    <n v="-5242"/>
    <n v="25"/>
    <n v="727.005"/>
    <x v="1"/>
    <s v="USD"/>
    <x v="331"/>
    <x v="332"/>
    <b v="0"/>
    <b v="1"/>
    <x v="7"/>
    <x v="1"/>
    <x v="7"/>
  </r>
  <r>
    <x v="347"/>
    <s v="Petersen and Sons"/>
    <s v="Open-source full-range portal"/>
    <n v="900"/>
    <n v="12607"/>
    <x v="1"/>
    <n v="11707"/>
    <n v="191"/>
    <n v="727.005"/>
    <x v="1"/>
    <s v="USD"/>
    <x v="332"/>
    <x v="333"/>
    <b v="0"/>
    <b v="0"/>
    <x v="2"/>
    <x v="2"/>
    <x v="2"/>
  </r>
  <r>
    <x v="348"/>
    <s v="Hensley Ltd"/>
    <s v="Versatile cohesive open system"/>
    <n v="199000"/>
    <n v="142823"/>
    <x v="0"/>
    <n v="-56177"/>
    <n v="3483"/>
    <n v="727.005"/>
    <x v="1"/>
    <s v="USD"/>
    <x v="333"/>
    <x v="334"/>
    <b v="0"/>
    <b v="0"/>
    <x v="0"/>
    <x v="0"/>
    <x v="0"/>
  </r>
  <r>
    <x v="349"/>
    <s v="Navarro and Sons"/>
    <s v="Multi-layered bottom-line frame"/>
    <n v="180800"/>
    <n v="95958"/>
    <x v="0"/>
    <n v="-84842"/>
    <n v="923"/>
    <n v="727.005"/>
    <x v="1"/>
    <s v="USD"/>
    <x v="296"/>
    <x v="335"/>
    <b v="0"/>
    <b v="0"/>
    <x v="3"/>
    <x v="3"/>
    <x v="3"/>
  </r>
  <r>
    <x v="350"/>
    <s v="Shannon Ltd"/>
    <s v="Pre-emptive neutral capacity"/>
    <n v="100"/>
    <n v="5"/>
    <x v="0"/>
    <n v="-95"/>
    <n v="1"/>
    <n v="727.005"/>
    <x v="1"/>
    <s v="USD"/>
    <x v="334"/>
    <x v="336"/>
    <b v="0"/>
    <b v="1"/>
    <x v="17"/>
    <x v="1"/>
    <x v="17"/>
  </r>
  <r>
    <x v="351"/>
    <s v="Young LLC"/>
    <s v="Universal maximized methodology"/>
    <n v="74100"/>
    <n v="94631"/>
    <x v="1"/>
    <n v="20531"/>
    <n v="2013"/>
    <n v="727.005"/>
    <x v="1"/>
    <s v="USD"/>
    <x v="335"/>
    <x v="337"/>
    <b v="0"/>
    <b v="0"/>
    <x v="1"/>
    <x v="1"/>
    <x v="1"/>
  </r>
  <r>
    <x v="352"/>
    <s v="Adams, Willis and Sanchez"/>
    <s v="Expanded hybrid hardware"/>
    <n v="2800"/>
    <n v="977"/>
    <x v="0"/>
    <n v="-1823"/>
    <n v="33"/>
    <n v="727.005"/>
    <x v="0"/>
    <s v="CAD"/>
    <x v="336"/>
    <x v="338"/>
    <b v="0"/>
    <b v="0"/>
    <x v="3"/>
    <x v="3"/>
    <x v="3"/>
  </r>
  <r>
    <x v="353"/>
    <s v="Mills-Roy"/>
    <s v="Profit-focused multi-tasking access"/>
    <n v="33600"/>
    <n v="137961"/>
    <x v="1"/>
    <n v="104361"/>
    <n v="1703"/>
    <n v="727.005"/>
    <x v="1"/>
    <s v="USD"/>
    <x v="337"/>
    <x v="339"/>
    <b v="0"/>
    <b v="0"/>
    <x v="3"/>
    <x v="3"/>
    <x v="3"/>
  </r>
  <r>
    <x v="354"/>
    <s v="Brown Group"/>
    <s v="Profit-focused transitional capability"/>
    <n v="6100"/>
    <n v="7548"/>
    <x v="1"/>
    <n v="1448"/>
    <n v="80"/>
    <n v="727.005"/>
    <x v="3"/>
    <s v="DKK"/>
    <x v="338"/>
    <x v="340"/>
    <b v="0"/>
    <b v="0"/>
    <x v="4"/>
    <x v="4"/>
    <x v="4"/>
  </r>
  <r>
    <x v="355"/>
    <s v="Burns-Burnett"/>
    <s v="Front-line scalable definition"/>
    <n v="3800"/>
    <n v="2241"/>
    <x v="2"/>
    <n v="-1559"/>
    <n v="86"/>
    <n v="727.005"/>
    <x v="1"/>
    <s v="USD"/>
    <x v="339"/>
    <x v="341"/>
    <b v="0"/>
    <b v="0"/>
    <x v="8"/>
    <x v="2"/>
    <x v="8"/>
  </r>
  <r>
    <x v="356"/>
    <s v="Glass, Nunez and Mcdonald"/>
    <s v="Open-source systematic protocol"/>
    <n v="9300"/>
    <n v="3431"/>
    <x v="0"/>
    <n v="-5869"/>
    <n v="40"/>
    <n v="727.005"/>
    <x v="6"/>
    <s v="EUR"/>
    <x v="340"/>
    <x v="342"/>
    <b v="0"/>
    <b v="0"/>
    <x v="3"/>
    <x v="3"/>
    <x v="3"/>
  </r>
  <r>
    <x v="357"/>
    <s v="Perez, Davis and Wilson"/>
    <s v="Implemented tangible algorithm"/>
    <n v="2300"/>
    <n v="4253"/>
    <x v="1"/>
    <n v="1953"/>
    <n v="41"/>
    <n v="727.005"/>
    <x v="1"/>
    <s v="USD"/>
    <x v="341"/>
    <x v="343"/>
    <b v="0"/>
    <b v="0"/>
    <x v="11"/>
    <x v="6"/>
    <x v="11"/>
  </r>
  <r>
    <x v="358"/>
    <s v="Diaz-Garcia"/>
    <s v="Profit-focused 3rdgeneration circuit"/>
    <n v="9700"/>
    <n v="1146"/>
    <x v="0"/>
    <n v="-8554"/>
    <n v="23"/>
    <n v="727.005"/>
    <x v="0"/>
    <s v="CAD"/>
    <x v="342"/>
    <x v="344"/>
    <b v="1"/>
    <b v="0"/>
    <x v="14"/>
    <x v="7"/>
    <x v="14"/>
  </r>
  <r>
    <x v="359"/>
    <s v="Salazar-Moon"/>
    <s v="Compatible needs-based architecture"/>
    <n v="4000"/>
    <n v="11948"/>
    <x v="1"/>
    <n v="7948"/>
    <n v="187"/>
    <n v="727.005"/>
    <x v="1"/>
    <s v="USD"/>
    <x v="343"/>
    <x v="127"/>
    <b v="0"/>
    <b v="0"/>
    <x v="10"/>
    <x v="4"/>
    <x v="10"/>
  </r>
  <r>
    <x v="360"/>
    <s v="Larsen-Chung"/>
    <s v="Right-sized zero tolerance migration"/>
    <n v="59700"/>
    <n v="135132"/>
    <x v="1"/>
    <n v="75432"/>
    <n v="2875"/>
    <n v="727.005"/>
    <x v="4"/>
    <s v="GBP"/>
    <x v="344"/>
    <x v="345"/>
    <b v="0"/>
    <b v="1"/>
    <x v="3"/>
    <x v="3"/>
    <x v="3"/>
  </r>
  <r>
    <x v="361"/>
    <s v="Anderson and Sons"/>
    <s v="Quality-focused reciprocal structure"/>
    <n v="5500"/>
    <n v="9546"/>
    <x v="1"/>
    <n v="4046"/>
    <n v="88"/>
    <n v="727.005"/>
    <x v="1"/>
    <s v="USD"/>
    <x v="345"/>
    <x v="346"/>
    <b v="0"/>
    <b v="0"/>
    <x v="3"/>
    <x v="3"/>
    <x v="3"/>
  </r>
  <r>
    <x v="362"/>
    <s v="Lawrence Group"/>
    <s v="Automated actuating conglomeration"/>
    <n v="3700"/>
    <n v="13755"/>
    <x v="1"/>
    <n v="10055"/>
    <n v="191"/>
    <n v="727.005"/>
    <x v="1"/>
    <s v="USD"/>
    <x v="65"/>
    <x v="347"/>
    <b v="0"/>
    <b v="0"/>
    <x v="1"/>
    <x v="1"/>
    <x v="1"/>
  </r>
  <r>
    <x v="363"/>
    <s v="Gray-Davis"/>
    <s v="Re-contextualized local initiative"/>
    <n v="5200"/>
    <n v="8330"/>
    <x v="1"/>
    <n v="3130"/>
    <n v="139"/>
    <n v="727.005"/>
    <x v="1"/>
    <s v="USD"/>
    <x v="346"/>
    <x v="348"/>
    <b v="0"/>
    <b v="0"/>
    <x v="1"/>
    <x v="1"/>
    <x v="1"/>
  </r>
  <r>
    <x v="364"/>
    <s v="Ramirez-Myers"/>
    <s v="Switchable intangible definition"/>
    <n v="900"/>
    <n v="14547"/>
    <x v="1"/>
    <n v="13647"/>
    <n v="186"/>
    <n v="727.005"/>
    <x v="1"/>
    <s v="USD"/>
    <x v="347"/>
    <x v="349"/>
    <b v="0"/>
    <b v="0"/>
    <x v="7"/>
    <x v="1"/>
    <x v="7"/>
  </r>
  <r>
    <x v="365"/>
    <s v="Lucas, Hall and Bonilla"/>
    <s v="Networked bottom-line initiative"/>
    <n v="1600"/>
    <n v="11735"/>
    <x v="1"/>
    <n v="10135"/>
    <n v="112"/>
    <n v="727.005"/>
    <x v="2"/>
    <s v="AUD"/>
    <x v="348"/>
    <x v="350"/>
    <b v="0"/>
    <b v="0"/>
    <x v="3"/>
    <x v="3"/>
    <x v="3"/>
  </r>
  <r>
    <x v="366"/>
    <s v="Williams, Perez and Villegas"/>
    <s v="Robust directional system engine"/>
    <n v="1800"/>
    <n v="10658"/>
    <x v="1"/>
    <n v="8858"/>
    <n v="101"/>
    <n v="727.005"/>
    <x v="1"/>
    <s v="USD"/>
    <x v="349"/>
    <x v="351"/>
    <b v="0"/>
    <b v="1"/>
    <x v="3"/>
    <x v="3"/>
    <x v="3"/>
  </r>
  <r>
    <x v="367"/>
    <s v="Brooks, Jones and Ingram"/>
    <s v="Triple-buffered explicit methodology"/>
    <n v="9900"/>
    <n v="1870"/>
    <x v="0"/>
    <n v="-8030"/>
    <n v="75"/>
    <n v="727.005"/>
    <x v="1"/>
    <s v="USD"/>
    <x v="350"/>
    <x v="33"/>
    <b v="0"/>
    <b v="1"/>
    <x v="3"/>
    <x v="3"/>
    <x v="3"/>
  </r>
  <r>
    <x v="368"/>
    <s v="Whitaker, Wallace and Daniels"/>
    <s v="Reactive directional capacity"/>
    <n v="5200"/>
    <n v="14394"/>
    <x v="1"/>
    <n v="9194"/>
    <n v="206"/>
    <n v="727.005"/>
    <x v="4"/>
    <s v="GBP"/>
    <x v="351"/>
    <x v="352"/>
    <b v="0"/>
    <b v="1"/>
    <x v="4"/>
    <x v="4"/>
    <x v="4"/>
  </r>
  <r>
    <x v="369"/>
    <s v="Smith-Gonzalez"/>
    <s v="Polarized needs-based approach"/>
    <n v="5400"/>
    <n v="14743"/>
    <x v="1"/>
    <n v="9343"/>
    <n v="154"/>
    <n v="727.005"/>
    <x v="1"/>
    <s v="USD"/>
    <x v="352"/>
    <x v="353"/>
    <b v="0"/>
    <b v="1"/>
    <x v="19"/>
    <x v="4"/>
    <x v="19"/>
  </r>
  <r>
    <x v="370"/>
    <s v="Skinner PLC"/>
    <s v="Intuitive well-modulated middleware"/>
    <n v="112300"/>
    <n v="178965"/>
    <x v="1"/>
    <n v="66665"/>
    <n v="5966"/>
    <n v="727.005"/>
    <x v="1"/>
    <s v="USD"/>
    <x v="353"/>
    <x v="354"/>
    <b v="0"/>
    <b v="0"/>
    <x v="3"/>
    <x v="3"/>
    <x v="3"/>
  </r>
  <r>
    <x v="371"/>
    <s v="Nolan, Smith and Sanchez"/>
    <s v="Multi-channeled logistical matrices"/>
    <n v="189200"/>
    <n v="128410"/>
    <x v="0"/>
    <n v="-60790"/>
    <n v="2176"/>
    <n v="727.005"/>
    <x v="1"/>
    <s v="USD"/>
    <x v="354"/>
    <x v="355"/>
    <b v="0"/>
    <b v="0"/>
    <x v="3"/>
    <x v="3"/>
    <x v="3"/>
  </r>
  <r>
    <x v="372"/>
    <s v="Green-Carr"/>
    <s v="Pre-emptive bifurcated artificial intelligence"/>
    <n v="900"/>
    <n v="14324"/>
    <x v="1"/>
    <n v="13424"/>
    <n v="169"/>
    <n v="727.005"/>
    <x v="1"/>
    <s v="USD"/>
    <x v="355"/>
    <x v="356"/>
    <b v="0"/>
    <b v="1"/>
    <x v="4"/>
    <x v="4"/>
    <x v="4"/>
  </r>
  <r>
    <x v="373"/>
    <s v="Brown-Parker"/>
    <s v="Down-sized coherent toolset"/>
    <n v="22500"/>
    <n v="164291"/>
    <x v="1"/>
    <n v="141791"/>
    <n v="2106"/>
    <n v="727.005"/>
    <x v="1"/>
    <s v="USD"/>
    <x v="356"/>
    <x v="357"/>
    <b v="0"/>
    <b v="0"/>
    <x v="3"/>
    <x v="3"/>
    <x v="3"/>
  </r>
  <r>
    <x v="374"/>
    <s v="Marshall Inc"/>
    <s v="Open-source multi-tasking data-warehouse"/>
    <n v="167400"/>
    <n v="22073"/>
    <x v="0"/>
    <n v="-145327"/>
    <n v="441"/>
    <n v="727.005"/>
    <x v="1"/>
    <s v="USD"/>
    <x v="357"/>
    <x v="358"/>
    <b v="0"/>
    <b v="1"/>
    <x v="4"/>
    <x v="4"/>
    <x v="4"/>
  </r>
  <r>
    <x v="375"/>
    <s v="Leblanc-Pineda"/>
    <s v="Future-proofed upward-trending contingency"/>
    <n v="2700"/>
    <n v="1479"/>
    <x v="0"/>
    <n v="-1221"/>
    <n v="25"/>
    <n v="727.005"/>
    <x v="1"/>
    <s v="USD"/>
    <x v="358"/>
    <x v="359"/>
    <b v="0"/>
    <b v="0"/>
    <x v="7"/>
    <x v="1"/>
    <x v="7"/>
  </r>
  <r>
    <x v="376"/>
    <s v="Perry PLC"/>
    <s v="Mandatory uniform matrix"/>
    <n v="3400"/>
    <n v="12275"/>
    <x v="1"/>
    <n v="8875"/>
    <n v="131"/>
    <n v="727.005"/>
    <x v="1"/>
    <s v="USD"/>
    <x v="359"/>
    <x v="360"/>
    <b v="0"/>
    <b v="0"/>
    <x v="1"/>
    <x v="1"/>
    <x v="1"/>
  </r>
  <r>
    <x v="377"/>
    <s v="Klein, Stark and Livingston"/>
    <s v="Phased methodical initiative"/>
    <n v="49700"/>
    <n v="5098"/>
    <x v="0"/>
    <n v="-44602"/>
    <n v="127"/>
    <n v="727.005"/>
    <x v="1"/>
    <s v="USD"/>
    <x v="12"/>
    <x v="361"/>
    <b v="0"/>
    <b v="0"/>
    <x v="3"/>
    <x v="3"/>
    <x v="3"/>
  </r>
  <r>
    <x v="378"/>
    <s v="Fleming-Oliver"/>
    <s v="Managed stable function"/>
    <n v="178200"/>
    <n v="24882"/>
    <x v="0"/>
    <n v="-153318"/>
    <n v="355"/>
    <n v="727.005"/>
    <x v="1"/>
    <s v="USD"/>
    <x v="360"/>
    <x v="362"/>
    <b v="0"/>
    <b v="0"/>
    <x v="4"/>
    <x v="4"/>
    <x v="4"/>
  </r>
  <r>
    <x v="379"/>
    <s v="Reilly, Aguirre and Johnson"/>
    <s v="Realigned clear-thinking migration"/>
    <n v="7200"/>
    <n v="2912"/>
    <x v="0"/>
    <n v="-4288"/>
    <n v="44"/>
    <n v="727.005"/>
    <x v="4"/>
    <s v="GBP"/>
    <x v="361"/>
    <x v="363"/>
    <b v="0"/>
    <b v="0"/>
    <x v="3"/>
    <x v="3"/>
    <x v="3"/>
  </r>
  <r>
    <x v="380"/>
    <s v="Davidson, Wilcox and Lewis"/>
    <s v="Optional clear-thinking process improvement"/>
    <n v="2500"/>
    <n v="4008"/>
    <x v="1"/>
    <n v="1508"/>
    <n v="84"/>
    <n v="727.005"/>
    <x v="1"/>
    <s v="USD"/>
    <x v="362"/>
    <x v="364"/>
    <b v="0"/>
    <b v="0"/>
    <x v="3"/>
    <x v="3"/>
    <x v="3"/>
  </r>
  <r>
    <x v="381"/>
    <s v="Michael, Anderson and Vincent"/>
    <s v="Cross-group global moratorium"/>
    <n v="5300"/>
    <n v="9749"/>
    <x v="1"/>
    <n v="4449"/>
    <n v="155"/>
    <n v="727.005"/>
    <x v="1"/>
    <s v="USD"/>
    <x v="363"/>
    <x v="365"/>
    <b v="0"/>
    <b v="0"/>
    <x v="3"/>
    <x v="3"/>
    <x v="3"/>
  </r>
  <r>
    <x v="382"/>
    <s v="King Ltd"/>
    <s v="Visionary systemic process improvement"/>
    <n v="9100"/>
    <n v="5803"/>
    <x v="0"/>
    <n v="-3297"/>
    <n v="67"/>
    <n v="727.005"/>
    <x v="1"/>
    <s v="USD"/>
    <x v="364"/>
    <x v="366"/>
    <b v="0"/>
    <b v="0"/>
    <x v="14"/>
    <x v="7"/>
    <x v="14"/>
  </r>
  <r>
    <x v="383"/>
    <s v="Baker Ltd"/>
    <s v="Progressive intangible flexibility"/>
    <n v="6300"/>
    <n v="14199"/>
    <x v="1"/>
    <n v="7899"/>
    <n v="189"/>
    <n v="727.005"/>
    <x v="1"/>
    <s v="USD"/>
    <x v="210"/>
    <x v="285"/>
    <b v="0"/>
    <b v="1"/>
    <x v="0"/>
    <x v="0"/>
    <x v="0"/>
  </r>
  <r>
    <x v="384"/>
    <s v="Baker, Collins and Smith"/>
    <s v="Reactive real-time software"/>
    <n v="114400"/>
    <n v="196779"/>
    <x v="1"/>
    <n v="82379"/>
    <n v="4799"/>
    <n v="727.005"/>
    <x v="1"/>
    <s v="USD"/>
    <x v="365"/>
    <x v="367"/>
    <b v="1"/>
    <b v="1"/>
    <x v="4"/>
    <x v="4"/>
    <x v="4"/>
  </r>
  <r>
    <x v="385"/>
    <s v="Warren-Harrison"/>
    <s v="Programmable incremental knowledge user"/>
    <n v="38900"/>
    <n v="56859"/>
    <x v="1"/>
    <n v="17959"/>
    <n v="1137"/>
    <n v="727.005"/>
    <x v="1"/>
    <s v="USD"/>
    <x v="366"/>
    <x v="368"/>
    <b v="0"/>
    <b v="0"/>
    <x v="9"/>
    <x v="5"/>
    <x v="9"/>
  </r>
  <r>
    <x v="386"/>
    <s v="Gardner Group"/>
    <s v="Progressive 5thgeneration customer loyalty"/>
    <n v="135500"/>
    <n v="103554"/>
    <x v="0"/>
    <n v="-31946"/>
    <n v="1068"/>
    <n v="727.005"/>
    <x v="1"/>
    <s v="USD"/>
    <x v="367"/>
    <x v="369"/>
    <b v="0"/>
    <b v="0"/>
    <x v="3"/>
    <x v="3"/>
    <x v="3"/>
  </r>
  <r>
    <x v="387"/>
    <s v="Flores-Lambert"/>
    <s v="Triple-buffered logistical frame"/>
    <n v="109000"/>
    <n v="42795"/>
    <x v="0"/>
    <n v="-66205"/>
    <n v="424"/>
    <n v="727.005"/>
    <x v="1"/>
    <s v="USD"/>
    <x v="368"/>
    <x v="370"/>
    <b v="0"/>
    <b v="0"/>
    <x v="8"/>
    <x v="2"/>
    <x v="8"/>
  </r>
  <r>
    <x v="388"/>
    <s v="Cruz Ltd"/>
    <s v="Exclusive dynamic adapter"/>
    <n v="114800"/>
    <n v="12938"/>
    <x v="3"/>
    <n v="-101862"/>
    <n v="145"/>
    <n v="727.005"/>
    <x v="5"/>
    <s v="CHF"/>
    <x v="369"/>
    <x v="371"/>
    <b v="0"/>
    <b v="0"/>
    <x v="7"/>
    <x v="1"/>
    <x v="7"/>
  </r>
  <r>
    <x v="389"/>
    <s v="Knox-Garner"/>
    <s v="Automated systemic hierarchy"/>
    <n v="83000"/>
    <n v="101352"/>
    <x v="1"/>
    <n v="18352"/>
    <n v="1152"/>
    <n v="727.005"/>
    <x v="1"/>
    <s v="USD"/>
    <x v="370"/>
    <x v="372"/>
    <b v="0"/>
    <b v="0"/>
    <x v="3"/>
    <x v="3"/>
    <x v="3"/>
  </r>
  <r>
    <x v="390"/>
    <s v="Davis-Allen"/>
    <s v="Digitized eco-centric core"/>
    <n v="2400"/>
    <n v="4477"/>
    <x v="1"/>
    <n v="2077"/>
    <n v="50"/>
    <n v="727.005"/>
    <x v="1"/>
    <s v="USD"/>
    <x v="371"/>
    <x v="373"/>
    <b v="0"/>
    <b v="0"/>
    <x v="14"/>
    <x v="7"/>
    <x v="14"/>
  </r>
  <r>
    <x v="391"/>
    <s v="Miller-Patel"/>
    <s v="Mandatory uniform strategy"/>
    <n v="60400"/>
    <n v="4393"/>
    <x v="0"/>
    <n v="-56007"/>
    <n v="151"/>
    <n v="727.005"/>
    <x v="1"/>
    <s v="USD"/>
    <x v="287"/>
    <x v="374"/>
    <b v="0"/>
    <b v="0"/>
    <x v="9"/>
    <x v="5"/>
    <x v="9"/>
  </r>
  <r>
    <x v="392"/>
    <s v="Hernandez-Grimes"/>
    <s v="Profit-focused zero administration forecast"/>
    <n v="102900"/>
    <n v="67546"/>
    <x v="0"/>
    <n v="-35354"/>
    <n v="1608"/>
    <n v="727.005"/>
    <x v="1"/>
    <s v="USD"/>
    <x v="372"/>
    <x v="375"/>
    <b v="0"/>
    <b v="0"/>
    <x v="8"/>
    <x v="2"/>
    <x v="8"/>
  </r>
  <r>
    <x v="393"/>
    <s v="Owens, Hall and Gonzalez"/>
    <s v="De-engineered static orchestration"/>
    <n v="62800"/>
    <n v="143788"/>
    <x v="1"/>
    <n v="80988"/>
    <n v="3059"/>
    <n v="727.005"/>
    <x v="0"/>
    <s v="CAD"/>
    <x v="373"/>
    <x v="376"/>
    <b v="0"/>
    <b v="0"/>
    <x v="17"/>
    <x v="1"/>
    <x v="17"/>
  </r>
  <r>
    <x v="394"/>
    <s v="Noble-Bailey"/>
    <s v="Customizable dynamic info-mediaries"/>
    <n v="800"/>
    <n v="3755"/>
    <x v="1"/>
    <n v="2955"/>
    <n v="34"/>
    <n v="727.005"/>
    <x v="1"/>
    <s v="USD"/>
    <x v="374"/>
    <x v="377"/>
    <b v="0"/>
    <b v="1"/>
    <x v="4"/>
    <x v="4"/>
    <x v="4"/>
  </r>
  <r>
    <x v="395"/>
    <s v="Taylor PLC"/>
    <s v="Enhanced incremental budgetary management"/>
    <n v="7100"/>
    <n v="9238"/>
    <x v="1"/>
    <n v="2138"/>
    <n v="220"/>
    <n v="727.005"/>
    <x v="1"/>
    <s v="USD"/>
    <x v="375"/>
    <x v="378"/>
    <b v="1"/>
    <b v="0"/>
    <x v="3"/>
    <x v="3"/>
    <x v="3"/>
  </r>
  <r>
    <x v="396"/>
    <s v="Holmes PLC"/>
    <s v="Digitized local info-mediaries"/>
    <n v="46100"/>
    <n v="77012"/>
    <x v="1"/>
    <n v="30912"/>
    <n v="1604"/>
    <n v="727.005"/>
    <x v="2"/>
    <s v="AUD"/>
    <x v="376"/>
    <x v="379"/>
    <b v="0"/>
    <b v="0"/>
    <x v="6"/>
    <x v="4"/>
    <x v="6"/>
  </r>
  <r>
    <x v="397"/>
    <s v="Jones-Martin"/>
    <s v="Virtual systematic monitoring"/>
    <n v="8100"/>
    <n v="14083"/>
    <x v="1"/>
    <n v="5983"/>
    <n v="454"/>
    <n v="727.005"/>
    <x v="1"/>
    <s v="USD"/>
    <x v="377"/>
    <x v="380"/>
    <b v="0"/>
    <b v="0"/>
    <x v="1"/>
    <x v="1"/>
    <x v="1"/>
  </r>
  <r>
    <x v="398"/>
    <s v="Myers LLC"/>
    <s v="Reactive bottom-line open architecture"/>
    <n v="1700"/>
    <n v="12202"/>
    <x v="1"/>
    <n v="10502"/>
    <n v="123"/>
    <n v="727.005"/>
    <x v="6"/>
    <s v="EUR"/>
    <x v="378"/>
    <x v="103"/>
    <b v="0"/>
    <b v="1"/>
    <x v="10"/>
    <x v="4"/>
    <x v="10"/>
  </r>
  <r>
    <x v="399"/>
    <s v="Acosta, Mullins and Morris"/>
    <s v="Pre-emptive interactive model"/>
    <n v="97300"/>
    <n v="62127"/>
    <x v="0"/>
    <n v="-35173"/>
    <n v="941"/>
    <n v="727.005"/>
    <x v="1"/>
    <s v="USD"/>
    <x v="379"/>
    <x v="381"/>
    <b v="0"/>
    <b v="0"/>
    <x v="7"/>
    <x v="1"/>
    <x v="7"/>
  </r>
  <r>
    <x v="400"/>
    <s v="Bell PLC"/>
    <s v="Ergonomic eco-centric open architecture"/>
    <n v="100"/>
    <n v="2"/>
    <x v="0"/>
    <n v="-98"/>
    <n v="1"/>
    <n v="727.005"/>
    <x v="1"/>
    <s v="USD"/>
    <x v="380"/>
    <x v="382"/>
    <b v="0"/>
    <b v="1"/>
    <x v="14"/>
    <x v="7"/>
    <x v="14"/>
  </r>
  <r>
    <x v="401"/>
    <s v="Smith-Schmidt"/>
    <s v="Inverse radical hierarchy"/>
    <n v="900"/>
    <n v="13772"/>
    <x v="1"/>
    <n v="12872"/>
    <n v="299"/>
    <n v="727.005"/>
    <x v="1"/>
    <s v="USD"/>
    <x v="381"/>
    <x v="383"/>
    <b v="0"/>
    <b v="0"/>
    <x v="3"/>
    <x v="3"/>
    <x v="3"/>
  </r>
  <r>
    <x v="402"/>
    <s v="Ruiz, Richardson and Cole"/>
    <s v="Team-oriented static interface"/>
    <n v="7300"/>
    <n v="2946"/>
    <x v="0"/>
    <n v="-4354"/>
    <n v="40"/>
    <n v="727.005"/>
    <x v="1"/>
    <s v="USD"/>
    <x v="382"/>
    <x v="384"/>
    <b v="0"/>
    <b v="1"/>
    <x v="12"/>
    <x v="4"/>
    <x v="12"/>
  </r>
  <r>
    <x v="403"/>
    <s v="Leonard-Mcclain"/>
    <s v="Virtual foreground throughput"/>
    <n v="195800"/>
    <n v="168820"/>
    <x v="0"/>
    <n v="-26980"/>
    <n v="3015"/>
    <n v="727.005"/>
    <x v="0"/>
    <s v="CAD"/>
    <x v="125"/>
    <x v="385"/>
    <b v="0"/>
    <b v="1"/>
    <x v="3"/>
    <x v="3"/>
    <x v="3"/>
  </r>
  <r>
    <x v="404"/>
    <s v="Bailey-Boyer"/>
    <s v="Visionary exuding Internet solution"/>
    <n v="48900"/>
    <n v="154321"/>
    <x v="1"/>
    <n v="105421"/>
    <n v="2237"/>
    <n v="727.005"/>
    <x v="1"/>
    <s v="USD"/>
    <x v="383"/>
    <x v="386"/>
    <b v="0"/>
    <b v="0"/>
    <x v="3"/>
    <x v="3"/>
    <x v="3"/>
  </r>
  <r>
    <x v="405"/>
    <s v="Lee LLC"/>
    <s v="Synchronized secondary analyzer"/>
    <n v="29600"/>
    <n v="26527"/>
    <x v="0"/>
    <n v="-3073"/>
    <n v="435"/>
    <n v="727.005"/>
    <x v="1"/>
    <s v="USD"/>
    <x v="384"/>
    <x v="387"/>
    <b v="0"/>
    <b v="0"/>
    <x v="3"/>
    <x v="3"/>
    <x v="3"/>
  </r>
  <r>
    <x v="406"/>
    <s v="Lyons Inc"/>
    <s v="Balanced attitude-oriented parallelism"/>
    <n v="39300"/>
    <n v="71583"/>
    <x v="1"/>
    <n v="32283"/>
    <n v="645"/>
    <n v="727.005"/>
    <x v="1"/>
    <s v="USD"/>
    <x v="385"/>
    <x v="388"/>
    <b v="1"/>
    <b v="0"/>
    <x v="4"/>
    <x v="4"/>
    <x v="4"/>
  </r>
  <r>
    <x v="407"/>
    <s v="Herrera-Wilson"/>
    <s v="Organized bandwidth-monitored core"/>
    <n v="3400"/>
    <n v="12100"/>
    <x v="1"/>
    <n v="8700"/>
    <n v="484"/>
    <n v="727.005"/>
    <x v="3"/>
    <s v="DKK"/>
    <x v="386"/>
    <x v="389"/>
    <b v="0"/>
    <b v="0"/>
    <x v="3"/>
    <x v="3"/>
    <x v="3"/>
  </r>
  <r>
    <x v="408"/>
    <s v="Mahoney, Adams and Lucas"/>
    <s v="Cloned leadingedge utilization"/>
    <n v="9200"/>
    <n v="12129"/>
    <x v="1"/>
    <n v="2929"/>
    <n v="154"/>
    <n v="727.005"/>
    <x v="0"/>
    <s v="CAD"/>
    <x v="387"/>
    <x v="390"/>
    <b v="0"/>
    <b v="0"/>
    <x v="4"/>
    <x v="4"/>
    <x v="4"/>
  </r>
  <r>
    <x v="409"/>
    <s v="Stewart LLC"/>
    <s v="Secured asymmetric projection"/>
    <n v="135600"/>
    <n v="62804"/>
    <x v="0"/>
    <n v="-72796"/>
    <n v="714"/>
    <n v="727.005"/>
    <x v="1"/>
    <s v="USD"/>
    <x v="388"/>
    <x v="391"/>
    <b v="0"/>
    <b v="0"/>
    <x v="1"/>
    <x v="1"/>
    <x v="1"/>
  </r>
  <r>
    <x v="410"/>
    <s v="Mcmillan Group"/>
    <s v="Advanced cohesive Graphic Interface"/>
    <n v="153700"/>
    <n v="55536"/>
    <x v="2"/>
    <n v="-98164"/>
    <n v="1111"/>
    <n v="727.005"/>
    <x v="1"/>
    <s v="USD"/>
    <x v="277"/>
    <x v="277"/>
    <b v="0"/>
    <b v="0"/>
    <x v="20"/>
    <x v="6"/>
    <x v="20"/>
  </r>
  <r>
    <x v="411"/>
    <s v="Beck, Thompson and Martinez"/>
    <s v="Down-sized maximized function"/>
    <n v="7800"/>
    <n v="8161"/>
    <x v="1"/>
    <n v="361"/>
    <n v="82"/>
    <n v="727.005"/>
    <x v="1"/>
    <s v="USD"/>
    <x v="389"/>
    <x v="392"/>
    <b v="0"/>
    <b v="0"/>
    <x v="3"/>
    <x v="3"/>
    <x v="3"/>
  </r>
  <r>
    <x v="412"/>
    <s v="Rodriguez-Scott"/>
    <s v="Realigned zero tolerance software"/>
    <n v="2100"/>
    <n v="14046"/>
    <x v="1"/>
    <n v="11946"/>
    <n v="134"/>
    <n v="727.005"/>
    <x v="1"/>
    <s v="USD"/>
    <x v="390"/>
    <x v="393"/>
    <b v="0"/>
    <b v="0"/>
    <x v="13"/>
    <x v="5"/>
    <x v="13"/>
  </r>
  <r>
    <x v="413"/>
    <s v="Rush-Bowers"/>
    <s v="Persevering analyzing extranet"/>
    <n v="189500"/>
    <n v="117628"/>
    <x v="2"/>
    <n v="-71872"/>
    <n v="1089"/>
    <n v="727.005"/>
    <x v="1"/>
    <s v="USD"/>
    <x v="391"/>
    <x v="394"/>
    <b v="0"/>
    <b v="0"/>
    <x v="10"/>
    <x v="4"/>
    <x v="10"/>
  </r>
  <r>
    <x v="414"/>
    <s v="Davis and Sons"/>
    <s v="Innovative human-resource migration"/>
    <n v="188200"/>
    <n v="159405"/>
    <x v="0"/>
    <n v="-28795"/>
    <n v="5497"/>
    <n v="727.005"/>
    <x v="1"/>
    <s v="USD"/>
    <x v="392"/>
    <x v="395"/>
    <b v="0"/>
    <b v="1"/>
    <x v="0"/>
    <x v="0"/>
    <x v="0"/>
  </r>
  <r>
    <x v="415"/>
    <s v="Anderson-Pham"/>
    <s v="Intuitive needs-based monitoring"/>
    <n v="113500"/>
    <n v="12552"/>
    <x v="0"/>
    <n v="-100948"/>
    <n v="418"/>
    <n v="727.005"/>
    <x v="1"/>
    <s v="USD"/>
    <x v="393"/>
    <x v="396"/>
    <b v="0"/>
    <b v="0"/>
    <x v="3"/>
    <x v="3"/>
    <x v="3"/>
  </r>
  <r>
    <x v="416"/>
    <s v="Stewart-Coleman"/>
    <s v="Customer-focused disintermediate toolset"/>
    <n v="134600"/>
    <n v="59007"/>
    <x v="0"/>
    <n v="-75593"/>
    <n v="1439"/>
    <n v="727.005"/>
    <x v="1"/>
    <s v="USD"/>
    <x v="394"/>
    <x v="397"/>
    <b v="0"/>
    <b v="1"/>
    <x v="4"/>
    <x v="4"/>
    <x v="4"/>
  </r>
  <r>
    <x v="417"/>
    <s v="Bradshaw, Smith and Ryan"/>
    <s v="Upgradable 24/7 emulation"/>
    <n v="1700"/>
    <n v="943"/>
    <x v="0"/>
    <n v="-757"/>
    <n v="15"/>
    <n v="727.005"/>
    <x v="1"/>
    <s v="USD"/>
    <x v="395"/>
    <x v="398"/>
    <b v="0"/>
    <b v="0"/>
    <x v="3"/>
    <x v="3"/>
    <x v="3"/>
  </r>
  <r>
    <x v="418"/>
    <s v="Jackson PLC"/>
    <s v="Quality-focused client-server core"/>
    <n v="163700"/>
    <n v="93963"/>
    <x v="0"/>
    <n v="-69737"/>
    <n v="1999"/>
    <n v="727.005"/>
    <x v="0"/>
    <s v="CAD"/>
    <x v="396"/>
    <x v="399"/>
    <b v="0"/>
    <b v="0"/>
    <x v="4"/>
    <x v="4"/>
    <x v="4"/>
  </r>
  <r>
    <x v="419"/>
    <s v="Ware-Arias"/>
    <s v="Upgradable maximized protocol"/>
    <n v="113800"/>
    <n v="140469"/>
    <x v="1"/>
    <n v="26669"/>
    <n v="5203"/>
    <n v="727.005"/>
    <x v="1"/>
    <s v="USD"/>
    <x v="397"/>
    <x v="348"/>
    <b v="0"/>
    <b v="0"/>
    <x v="2"/>
    <x v="2"/>
    <x v="2"/>
  </r>
  <r>
    <x v="420"/>
    <s v="Blair, Reyes and Woods"/>
    <s v="Cross-platform interactive synergy"/>
    <n v="5000"/>
    <n v="6423"/>
    <x v="1"/>
    <n v="1423"/>
    <n v="94"/>
    <n v="727.005"/>
    <x v="1"/>
    <s v="USD"/>
    <x v="398"/>
    <x v="400"/>
    <b v="0"/>
    <b v="0"/>
    <x v="3"/>
    <x v="3"/>
    <x v="3"/>
  </r>
  <r>
    <x v="421"/>
    <s v="Thomas-Lopez"/>
    <s v="User-centric fault-tolerant archive"/>
    <n v="9400"/>
    <n v="6015"/>
    <x v="0"/>
    <n v="-3385"/>
    <n v="118"/>
    <n v="727.005"/>
    <x v="1"/>
    <s v="USD"/>
    <x v="399"/>
    <x v="401"/>
    <b v="0"/>
    <b v="1"/>
    <x v="8"/>
    <x v="2"/>
    <x v="8"/>
  </r>
  <r>
    <x v="422"/>
    <s v="Brown, Davies and Pacheco"/>
    <s v="Reverse-engineered regional knowledge user"/>
    <n v="8700"/>
    <n v="11075"/>
    <x v="1"/>
    <n v="2375"/>
    <n v="205"/>
    <n v="727.005"/>
    <x v="1"/>
    <s v="USD"/>
    <x v="400"/>
    <x v="402"/>
    <b v="0"/>
    <b v="1"/>
    <x v="3"/>
    <x v="3"/>
    <x v="3"/>
  </r>
  <r>
    <x v="423"/>
    <s v="Jones-Riddle"/>
    <s v="Self-enabling real-time definition"/>
    <n v="147800"/>
    <n v="15723"/>
    <x v="0"/>
    <n v="-132077"/>
    <n v="162"/>
    <n v="727.005"/>
    <x v="1"/>
    <s v="USD"/>
    <x v="116"/>
    <x v="403"/>
    <b v="0"/>
    <b v="1"/>
    <x v="0"/>
    <x v="0"/>
    <x v="0"/>
  </r>
  <r>
    <x v="424"/>
    <s v="Schmidt-Gomez"/>
    <s v="User-centric impactful projection"/>
    <n v="5100"/>
    <n v="2064"/>
    <x v="0"/>
    <n v="-3036"/>
    <n v="83"/>
    <n v="727.005"/>
    <x v="1"/>
    <s v="USD"/>
    <x v="401"/>
    <x v="404"/>
    <b v="0"/>
    <b v="0"/>
    <x v="7"/>
    <x v="1"/>
    <x v="7"/>
  </r>
  <r>
    <x v="425"/>
    <s v="Sullivan, Davis and Booth"/>
    <s v="Vision-oriented actuating hardware"/>
    <n v="2700"/>
    <n v="7767"/>
    <x v="1"/>
    <n v="5067"/>
    <n v="92"/>
    <n v="727.005"/>
    <x v="1"/>
    <s v="USD"/>
    <x v="402"/>
    <x v="405"/>
    <b v="0"/>
    <b v="0"/>
    <x v="14"/>
    <x v="7"/>
    <x v="14"/>
  </r>
  <r>
    <x v="426"/>
    <s v="Edwards-Kane"/>
    <s v="Virtual leadingedge framework"/>
    <n v="1800"/>
    <n v="10313"/>
    <x v="1"/>
    <n v="8513"/>
    <n v="219"/>
    <n v="727.005"/>
    <x v="1"/>
    <s v="USD"/>
    <x v="403"/>
    <x v="406"/>
    <b v="0"/>
    <b v="0"/>
    <x v="3"/>
    <x v="3"/>
    <x v="3"/>
  </r>
  <r>
    <x v="427"/>
    <s v="Hicks, Wall and Webb"/>
    <s v="Managed discrete framework"/>
    <n v="174500"/>
    <n v="197018"/>
    <x v="1"/>
    <n v="22518"/>
    <n v="2526"/>
    <n v="727.005"/>
    <x v="1"/>
    <s v="USD"/>
    <x v="404"/>
    <x v="407"/>
    <b v="0"/>
    <b v="1"/>
    <x v="3"/>
    <x v="3"/>
    <x v="3"/>
  </r>
  <r>
    <x v="428"/>
    <s v="Mayer-Richmond"/>
    <s v="Progressive zero-defect capability"/>
    <n v="101400"/>
    <n v="47037"/>
    <x v="0"/>
    <n v="-54363"/>
    <n v="747"/>
    <n v="727.005"/>
    <x v="1"/>
    <s v="USD"/>
    <x v="405"/>
    <x v="408"/>
    <b v="0"/>
    <b v="0"/>
    <x v="10"/>
    <x v="4"/>
    <x v="10"/>
  </r>
  <r>
    <x v="429"/>
    <s v="Robles Ltd"/>
    <s v="Right-sized demand-driven adapter"/>
    <n v="191000"/>
    <n v="173191"/>
    <x v="3"/>
    <n v="-17809"/>
    <n v="2138"/>
    <n v="727.005"/>
    <x v="1"/>
    <s v="USD"/>
    <x v="406"/>
    <x v="409"/>
    <b v="0"/>
    <b v="1"/>
    <x v="14"/>
    <x v="7"/>
    <x v="14"/>
  </r>
  <r>
    <x v="430"/>
    <s v="Cochran Ltd"/>
    <s v="Re-engineered attitude-oriented frame"/>
    <n v="8100"/>
    <n v="5487"/>
    <x v="0"/>
    <n v="-2613"/>
    <n v="84"/>
    <n v="727.005"/>
    <x v="1"/>
    <s v="USD"/>
    <x v="407"/>
    <x v="410"/>
    <b v="0"/>
    <b v="0"/>
    <x v="3"/>
    <x v="3"/>
    <x v="3"/>
  </r>
  <r>
    <x v="431"/>
    <s v="Rosales LLC"/>
    <s v="Compatible multimedia utilization"/>
    <n v="5100"/>
    <n v="9817"/>
    <x v="1"/>
    <n v="4717"/>
    <n v="94"/>
    <n v="727.005"/>
    <x v="1"/>
    <s v="USD"/>
    <x v="408"/>
    <x v="312"/>
    <b v="1"/>
    <b v="0"/>
    <x v="3"/>
    <x v="3"/>
    <x v="3"/>
  </r>
  <r>
    <x v="432"/>
    <s v="Harper-Bryan"/>
    <s v="Re-contextualized dedicated hardware"/>
    <n v="7700"/>
    <n v="6369"/>
    <x v="0"/>
    <n v="-1331"/>
    <n v="91"/>
    <n v="727.005"/>
    <x v="1"/>
    <s v="USD"/>
    <x v="409"/>
    <x v="411"/>
    <b v="0"/>
    <b v="0"/>
    <x v="3"/>
    <x v="3"/>
    <x v="3"/>
  </r>
  <r>
    <x v="433"/>
    <s v="Potter, Harper and Everett"/>
    <s v="Decentralized composite paradigm"/>
    <n v="121400"/>
    <n v="65755"/>
    <x v="0"/>
    <n v="-55645"/>
    <n v="792"/>
    <n v="727.005"/>
    <x v="1"/>
    <s v="USD"/>
    <x v="410"/>
    <x v="412"/>
    <b v="0"/>
    <b v="1"/>
    <x v="4"/>
    <x v="4"/>
    <x v="4"/>
  </r>
  <r>
    <x v="434"/>
    <s v="Floyd-Sims"/>
    <s v="Cloned transitional hierarchy"/>
    <n v="5400"/>
    <n v="903"/>
    <x v="3"/>
    <n v="-4497"/>
    <n v="10"/>
    <n v="727.005"/>
    <x v="0"/>
    <s v="CAD"/>
    <x v="411"/>
    <x v="413"/>
    <b v="1"/>
    <b v="0"/>
    <x v="3"/>
    <x v="3"/>
    <x v="3"/>
  </r>
  <r>
    <x v="435"/>
    <s v="Spence, Jackson and Kelly"/>
    <s v="Advanced discrete leverage"/>
    <n v="152400"/>
    <n v="178120"/>
    <x v="1"/>
    <n v="25720"/>
    <n v="1713"/>
    <n v="727.005"/>
    <x v="6"/>
    <s v="EUR"/>
    <x v="412"/>
    <x v="414"/>
    <b v="0"/>
    <b v="1"/>
    <x v="3"/>
    <x v="3"/>
    <x v="3"/>
  </r>
  <r>
    <x v="436"/>
    <s v="King-Nguyen"/>
    <s v="Open-source incremental throughput"/>
    <n v="1300"/>
    <n v="13678"/>
    <x v="1"/>
    <n v="12378"/>
    <n v="249"/>
    <n v="727.005"/>
    <x v="1"/>
    <s v="USD"/>
    <x v="413"/>
    <x v="354"/>
    <b v="0"/>
    <b v="0"/>
    <x v="17"/>
    <x v="1"/>
    <x v="17"/>
  </r>
  <r>
    <x v="437"/>
    <s v="Hansen Group"/>
    <s v="Centralized regional interface"/>
    <n v="8100"/>
    <n v="9969"/>
    <x v="1"/>
    <n v="1869"/>
    <n v="192"/>
    <n v="727.005"/>
    <x v="1"/>
    <s v="USD"/>
    <x v="414"/>
    <x v="415"/>
    <b v="0"/>
    <b v="1"/>
    <x v="10"/>
    <x v="4"/>
    <x v="10"/>
  </r>
  <r>
    <x v="438"/>
    <s v="Mathis, Hall and Hansen"/>
    <s v="Streamlined web-enabled knowledgebase"/>
    <n v="8300"/>
    <n v="14827"/>
    <x v="1"/>
    <n v="6527"/>
    <n v="247"/>
    <n v="727.005"/>
    <x v="1"/>
    <s v="USD"/>
    <x v="415"/>
    <x v="416"/>
    <b v="0"/>
    <b v="0"/>
    <x v="3"/>
    <x v="3"/>
    <x v="3"/>
  </r>
  <r>
    <x v="439"/>
    <s v="Cummings Inc"/>
    <s v="Digitized transitional monitoring"/>
    <n v="28400"/>
    <n v="100900"/>
    <x v="1"/>
    <n v="72500"/>
    <n v="2293"/>
    <n v="727.005"/>
    <x v="1"/>
    <s v="USD"/>
    <x v="416"/>
    <x v="417"/>
    <b v="0"/>
    <b v="0"/>
    <x v="22"/>
    <x v="4"/>
    <x v="22"/>
  </r>
  <r>
    <x v="440"/>
    <s v="Miller-Poole"/>
    <s v="Networked optimal adapter"/>
    <n v="102500"/>
    <n v="165954"/>
    <x v="1"/>
    <n v="63454"/>
    <n v="3131"/>
    <n v="727.005"/>
    <x v="1"/>
    <s v="USD"/>
    <x v="417"/>
    <x v="418"/>
    <b v="0"/>
    <b v="0"/>
    <x v="19"/>
    <x v="4"/>
    <x v="19"/>
  </r>
  <r>
    <x v="441"/>
    <s v="Rodriguez-West"/>
    <s v="Automated optimal function"/>
    <n v="7000"/>
    <n v="1744"/>
    <x v="0"/>
    <n v="-5256"/>
    <n v="32"/>
    <n v="727.005"/>
    <x v="1"/>
    <s v="USD"/>
    <x v="418"/>
    <x v="419"/>
    <b v="0"/>
    <b v="0"/>
    <x v="8"/>
    <x v="2"/>
    <x v="8"/>
  </r>
  <r>
    <x v="442"/>
    <s v="Calderon, Bradford and Dean"/>
    <s v="Devolved system-worthy framework"/>
    <n v="5400"/>
    <n v="10731"/>
    <x v="1"/>
    <n v="5331"/>
    <n v="143"/>
    <n v="727.005"/>
    <x v="6"/>
    <s v="EUR"/>
    <x v="419"/>
    <x v="420"/>
    <b v="0"/>
    <b v="0"/>
    <x v="3"/>
    <x v="3"/>
    <x v="3"/>
  </r>
  <r>
    <x v="443"/>
    <s v="Clark-Bowman"/>
    <s v="Stand-alone user-facing service-desk"/>
    <n v="9300"/>
    <n v="3232"/>
    <x v="3"/>
    <n v="-6068"/>
    <n v="90"/>
    <n v="727.005"/>
    <x v="1"/>
    <s v="USD"/>
    <x v="420"/>
    <x v="421"/>
    <b v="0"/>
    <b v="0"/>
    <x v="3"/>
    <x v="3"/>
    <x v="3"/>
  </r>
  <r>
    <x v="444"/>
    <s v="Hensley Ltd"/>
    <s v="Versatile global attitude"/>
    <n v="6200"/>
    <n v="10938"/>
    <x v="1"/>
    <n v="4738"/>
    <n v="296"/>
    <n v="727.005"/>
    <x v="1"/>
    <s v="USD"/>
    <x v="421"/>
    <x v="422"/>
    <b v="0"/>
    <b v="1"/>
    <x v="7"/>
    <x v="1"/>
    <x v="7"/>
  </r>
  <r>
    <x v="445"/>
    <s v="Anderson-Pearson"/>
    <s v="Intuitive demand-driven Local Area Network"/>
    <n v="2100"/>
    <n v="10739"/>
    <x v="1"/>
    <n v="8639"/>
    <n v="170"/>
    <n v="727.005"/>
    <x v="1"/>
    <s v="USD"/>
    <x v="422"/>
    <x v="423"/>
    <b v="0"/>
    <b v="1"/>
    <x v="3"/>
    <x v="3"/>
    <x v="3"/>
  </r>
  <r>
    <x v="446"/>
    <s v="Martin, Martin and Solis"/>
    <s v="Assimilated uniform methodology"/>
    <n v="6800"/>
    <n v="5579"/>
    <x v="0"/>
    <n v="-1221"/>
    <n v="186"/>
    <n v="727.005"/>
    <x v="1"/>
    <s v="USD"/>
    <x v="423"/>
    <x v="424"/>
    <b v="0"/>
    <b v="0"/>
    <x v="8"/>
    <x v="2"/>
    <x v="8"/>
  </r>
  <r>
    <x v="447"/>
    <s v="Harrington-Harper"/>
    <s v="Self-enabling next generation algorithm"/>
    <n v="155200"/>
    <n v="37754"/>
    <x v="3"/>
    <n v="-117446"/>
    <n v="439"/>
    <n v="727.005"/>
    <x v="4"/>
    <s v="GBP"/>
    <x v="424"/>
    <x v="425"/>
    <b v="0"/>
    <b v="0"/>
    <x v="19"/>
    <x v="4"/>
    <x v="19"/>
  </r>
  <r>
    <x v="448"/>
    <s v="Price and Sons"/>
    <s v="Object-based demand-driven strategy"/>
    <n v="89900"/>
    <n v="45384"/>
    <x v="0"/>
    <n v="-44516"/>
    <n v="605"/>
    <n v="727.005"/>
    <x v="1"/>
    <s v="USD"/>
    <x v="425"/>
    <x v="426"/>
    <b v="0"/>
    <b v="1"/>
    <x v="11"/>
    <x v="6"/>
    <x v="11"/>
  </r>
  <r>
    <x v="449"/>
    <s v="Cuevas-Morales"/>
    <s v="Public-key coherent ability"/>
    <n v="900"/>
    <n v="8703"/>
    <x v="1"/>
    <n v="7803"/>
    <n v="86"/>
    <n v="727.005"/>
    <x v="3"/>
    <s v="DKK"/>
    <x v="426"/>
    <x v="427"/>
    <b v="0"/>
    <b v="0"/>
    <x v="11"/>
    <x v="6"/>
    <x v="11"/>
  </r>
  <r>
    <x v="450"/>
    <s v="Delgado-Hatfield"/>
    <s v="Up-sized composite success"/>
    <n v="100"/>
    <n v="4"/>
    <x v="0"/>
    <n v="-96"/>
    <n v="1"/>
    <n v="727.005"/>
    <x v="0"/>
    <s v="CAD"/>
    <x v="427"/>
    <x v="428"/>
    <b v="0"/>
    <b v="0"/>
    <x v="10"/>
    <x v="4"/>
    <x v="10"/>
  </r>
  <r>
    <x v="451"/>
    <s v="Padilla-Porter"/>
    <s v="Innovative exuding matrix"/>
    <n v="148400"/>
    <n v="182302"/>
    <x v="1"/>
    <n v="33902"/>
    <n v="6286"/>
    <n v="727.005"/>
    <x v="1"/>
    <s v="USD"/>
    <x v="428"/>
    <x v="429"/>
    <b v="0"/>
    <b v="0"/>
    <x v="1"/>
    <x v="1"/>
    <x v="1"/>
  </r>
  <r>
    <x v="452"/>
    <s v="Morris Group"/>
    <s v="Realigned impactful artificial intelligence"/>
    <n v="4800"/>
    <n v="3045"/>
    <x v="0"/>
    <n v="-1755"/>
    <n v="31"/>
    <n v="727.005"/>
    <x v="1"/>
    <s v="USD"/>
    <x v="429"/>
    <x v="430"/>
    <b v="0"/>
    <b v="0"/>
    <x v="6"/>
    <x v="4"/>
    <x v="6"/>
  </r>
  <r>
    <x v="453"/>
    <s v="Saunders Ltd"/>
    <s v="Multi-layered multi-tasking secured line"/>
    <n v="182400"/>
    <n v="102749"/>
    <x v="0"/>
    <n v="-79651"/>
    <n v="1181"/>
    <n v="727.005"/>
    <x v="1"/>
    <s v="USD"/>
    <x v="411"/>
    <x v="431"/>
    <b v="0"/>
    <b v="0"/>
    <x v="22"/>
    <x v="4"/>
    <x v="22"/>
  </r>
  <r>
    <x v="454"/>
    <s v="Woods Inc"/>
    <s v="Upgradable upward-trending portal"/>
    <n v="4000"/>
    <n v="1763"/>
    <x v="0"/>
    <n v="-2237"/>
    <n v="39"/>
    <n v="727.005"/>
    <x v="1"/>
    <s v="USD"/>
    <x v="430"/>
    <x v="432"/>
    <b v="0"/>
    <b v="1"/>
    <x v="6"/>
    <x v="4"/>
    <x v="6"/>
  </r>
  <r>
    <x v="455"/>
    <s v="Villanueva, Wright and Richardson"/>
    <s v="Profit-focused global product"/>
    <n v="116500"/>
    <n v="137904"/>
    <x v="1"/>
    <n v="21404"/>
    <n v="3727"/>
    <n v="727.005"/>
    <x v="1"/>
    <s v="USD"/>
    <x v="431"/>
    <x v="433"/>
    <b v="0"/>
    <b v="0"/>
    <x v="3"/>
    <x v="3"/>
    <x v="3"/>
  </r>
  <r>
    <x v="456"/>
    <s v="Wilson, Brooks and Clark"/>
    <s v="Operative well-modulated data-warehouse"/>
    <n v="146400"/>
    <n v="152438"/>
    <x v="1"/>
    <n v="6038"/>
    <n v="1605"/>
    <n v="727.005"/>
    <x v="1"/>
    <s v="USD"/>
    <x v="432"/>
    <x v="434"/>
    <b v="0"/>
    <b v="1"/>
    <x v="7"/>
    <x v="1"/>
    <x v="7"/>
  </r>
  <r>
    <x v="457"/>
    <s v="Sheppard, Smith and Spence"/>
    <s v="Cloned asymmetric functionalities"/>
    <n v="5000"/>
    <n v="1332"/>
    <x v="0"/>
    <n v="-3668"/>
    <n v="46"/>
    <n v="727.005"/>
    <x v="1"/>
    <s v="USD"/>
    <x v="433"/>
    <x v="435"/>
    <b v="0"/>
    <b v="0"/>
    <x v="3"/>
    <x v="3"/>
    <x v="3"/>
  </r>
  <r>
    <x v="458"/>
    <s v="Wise, Thompson and Allen"/>
    <s v="Pre-emptive neutral portal"/>
    <n v="33800"/>
    <n v="118706"/>
    <x v="1"/>
    <n v="84906"/>
    <n v="2120"/>
    <n v="727.005"/>
    <x v="1"/>
    <s v="USD"/>
    <x v="434"/>
    <x v="436"/>
    <b v="0"/>
    <b v="0"/>
    <x v="3"/>
    <x v="3"/>
    <x v="3"/>
  </r>
  <r>
    <x v="459"/>
    <s v="Lane, Ryan and Chapman"/>
    <s v="Switchable demand-driven help-desk"/>
    <n v="6300"/>
    <n v="5674"/>
    <x v="0"/>
    <n v="-626"/>
    <n v="105"/>
    <n v="727.005"/>
    <x v="1"/>
    <s v="USD"/>
    <x v="435"/>
    <x v="437"/>
    <b v="0"/>
    <b v="0"/>
    <x v="4"/>
    <x v="4"/>
    <x v="4"/>
  </r>
  <r>
    <x v="460"/>
    <s v="Rich, Alvarez and King"/>
    <s v="Business-focused static ability"/>
    <n v="2400"/>
    <n v="4119"/>
    <x v="1"/>
    <n v="1719"/>
    <n v="50"/>
    <n v="727.005"/>
    <x v="1"/>
    <s v="USD"/>
    <x v="8"/>
    <x v="438"/>
    <b v="0"/>
    <b v="0"/>
    <x v="3"/>
    <x v="3"/>
    <x v="3"/>
  </r>
  <r>
    <x v="461"/>
    <s v="Terry-Salinas"/>
    <s v="Networked secondary structure"/>
    <n v="98800"/>
    <n v="139354"/>
    <x v="1"/>
    <n v="40554"/>
    <n v="2080"/>
    <n v="727.005"/>
    <x v="1"/>
    <s v="USD"/>
    <x v="436"/>
    <x v="439"/>
    <b v="0"/>
    <b v="0"/>
    <x v="6"/>
    <x v="4"/>
    <x v="6"/>
  </r>
  <r>
    <x v="462"/>
    <s v="Wang-Rodriguez"/>
    <s v="Total multimedia website"/>
    <n v="188800"/>
    <n v="57734"/>
    <x v="0"/>
    <n v="-131066"/>
    <n v="535"/>
    <n v="727.005"/>
    <x v="1"/>
    <s v="USD"/>
    <x v="385"/>
    <x v="440"/>
    <b v="0"/>
    <b v="0"/>
    <x v="20"/>
    <x v="6"/>
    <x v="20"/>
  </r>
  <r>
    <x v="463"/>
    <s v="Mckee-Hill"/>
    <s v="Cross-platform upward-trending parallelism"/>
    <n v="134300"/>
    <n v="145265"/>
    <x v="1"/>
    <n v="10965"/>
    <n v="2105"/>
    <n v="727.005"/>
    <x v="1"/>
    <s v="USD"/>
    <x v="437"/>
    <x v="441"/>
    <b v="0"/>
    <b v="0"/>
    <x v="10"/>
    <x v="4"/>
    <x v="10"/>
  </r>
  <r>
    <x v="464"/>
    <s v="Gomez LLC"/>
    <s v="Pre-emptive mission-critical hardware"/>
    <n v="71200"/>
    <n v="95020"/>
    <x v="1"/>
    <n v="23820"/>
    <n v="2436"/>
    <n v="727.005"/>
    <x v="1"/>
    <s v="USD"/>
    <x v="438"/>
    <x v="442"/>
    <b v="0"/>
    <b v="0"/>
    <x v="3"/>
    <x v="3"/>
    <x v="3"/>
  </r>
  <r>
    <x v="465"/>
    <s v="Gonzalez-Robbins"/>
    <s v="Up-sized responsive protocol"/>
    <n v="4700"/>
    <n v="8829"/>
    <x v="1"/>
    <n v="4129"/>
    <n v="80"/>
    <n v="727.005"/>
    <x v="1"/>
    <s v="USD"/>
    <x v="439"/>
    <x v="443"/>
    <b v="0"/>
    <b v="0"/>
    <x v="18"/>
    <x v="5"/>
    <x v="18"/>
  </r>
  <r>
    <x v="466"/>
    <s v="Obrien and Sons"/>
    <s v="Pre-emptive transitional frame"/>
    <n v="1200"/>
    <n v="3984"/>
    <x v="1"/>
    <n v="2784"/>
    <n v="42"/>
    <n v="727.005"/>
    <x v="1"/>
    <s v="USD"/>
    <x v="440"/>
    <x v="444"/>
    <b v="0"/>
    <b v="1"/>
    <x v="8"/>
    <x v="2"/>
    <x v="8"/>
  </r>
  <r>
    <x v="467"/>
    <s v="Shaw Ltd"/>
    <s v="Profit-focused content-based application"/>
    <n v="1400"/>
    <n v="8053"/>
    <x v="1"/>
    <n v="6653"/>
    <n v="139"/>
    <n v="727.005"/>
    <x v="0"/>
    <s v="CAD"/>
    <x v="441"/>
    <x v="445"/>
    <b v="0"/>
    <b v="1"/>
    <x v="2"/>
    <x v="2"/>
    <x v="2"/>
  </r>
  <r>
    <x v="468"/>
    <s v="Hughes Inc"/>
    <s v="Streamlined neutral analyzer"/>
    <n v="4000"/>
    <n v="1620"/>
    <x v="0"/>
    <n v="-2380"/>
    <n v="16"/>
    <n v="727.005"/>
    <x v="1"/>
    <s v="USD"/>
    <x v="442"/>
    <x v="368"/>
    <b v="0"/>
    <b v="0"/>
    <x v="3"/>
    <x v="3"/>
    <x v="3"/>
  </r>
  <r>
    <x v="469"/>
    <s v="Olsen-Ryan"/>
    <s v="Assimilated neutral utilization"/>
    <n v="5600"/>
    <n v="10328"/>
    <x v="1"/>
    <n v="4728"/>
    <n v="159"/>
    <n v="727.005"/>
    <x v="1"/>
    <s v="USD"/>
    <x v="443"/>
    <x v="446"/>
    <b v="0"/>
    <b v="0"/>
    <x v="6"/>
    <x v="4"/>
    <x v="6"/>
  </r>
  <r>
    <x v="470"/>
    <s v="Grimes, Holland and Sloan"/>
    <s v="Extended dedicated archive"/>
    <n v="3600"/>
    <n v="10289"/>
    <x v="1"/>
    <n v="6689"/>
    <n v="381"/>
    <n v="727.005"/>
    <x v="1"/>
    <s v="USD"/>
    <x v="315"/>
    <x v="447"/>
    <b v="0"/>
    <b v="0"/>
    <x v="8"/>
    <x v="2"/>
    <x v="8"/>
  </r>
  <r>
    <x v="471"/>
    <s v="Perry and Sons"/>
    <s v="Configurable static help-desk"/>
    <n v="3100"/>
    <n v="9889"/>
    <x v="1"/>
    <n v="6789"/>
    <n v="194"/>
    <n v="727.005"/>
    <x v="4"/>
    <s v="GBP"/>
    <x v="444"/>
    <x v="448"/>
    <b v="0"/>
    <b v="1"/>
    <x v="0"/>
    <x v="0"/>
    <x v="0"/>
  </r>
  <r>
    <x v="472"/>
    <s v="Turner, Young and Collins"/>
    <s v="Self-enabling clear-thinking framework"/>
    <n v="153800"/>
    <n v="60342"/>
    <x v="0"/>
    <n v="-93458"/>
    <n v="575"/>
    <n v="727.005"/>
    <x v="1"/>
    <s v="USD"/>
    <x v="445"/>
    <x v="178"/>
    <b v="0"/>
    <b v="0"/>
    <x v="1"/>
    <x v="1"/>
    <x v="1"/>
  </r>
  <r>
    <x v="473"/>
    <s v="Richardson Inc"/>
    <s v="Assimilated fault-tolerant capacity"/>
    <n v="5000"/>
    <n v="8907"/>
    <x v="1"/>
    <n v="3907"/>
    <n v="106"/>
    <n v="727.005"/>
    <x v="1"/>
    <s v="USD"/>
    <x v="446"/>
    <x v="449"/>
    <b v="0"/>
    <b v="0"/>
    <x v="5"/>
    <x v="1"/>
    <x v="5"/>
  </r>
  <r>
    <x v="474"/>
    <s v="Santos-Young"/>
    <s v="Enhanced neutral ability"/>
    <n v="4000"/>
    <n v="14606"/>
    <x v="1"/>
    <n v="10606"/>
    <n v="142"/>
    <n v="727.005"/>
    <x v="1"/>
    <s v="USD"/>
    <x v="447"/>
    <x v="450"/>
    <b v="0"/>
    <b v="0"/>
    <x v="19"/>
    <x v="4"/>
    <x v="19"/>
  </r>
  <r>
    <x v="475"/>
    <s v="Nichols Ltd"/>
    <s v="Function-based attitude-oriented groupware"/>
    <n v="7400"/>
    <n v="8432"/>
    <x v="1"/>
    <n v="1032"/>
    <n v="211"/>
    <n v="727.005"/>
    <x v="1"/>
    <s v="USD"/>
    <x v="448"/>
    <x v="451"/>
    <b v="0"/>
    <b v="1"/>
    <x v="18"/>
    <x v="5"/>
    <x v="18"/>
  </r>
  <r>
    <x v="476"/>
    <s v="Murphy PLC"/>
    <s v="Optional solution-oriented instruction set"/>
    <n v="191500"/>
    <n v="57122"/>
    <x v="0"/>
    <n v="-134378"/>
    <n v="1120"/>
    <n v="727.005"/>
    <x v="1"/>
    <s v="USD"/>
    <x v="342"/>
    <x v="452"/>
    <b v="0"/>
    <b v="0"/>
    <x v="13"/>
    <x v="5"/>
    <x v="13"/>
  </r>
  <r>
    <x v="477"/>
    <s v="Hogan, Porter and Rivera"/>
    <s v="Organic object-oriented core"/>
    <n v="8500"/>
    <n v="4613"/>
    <x v="0"/>
    <n v="-3887"/>
    <n v="113"/>
    <n v="727.005"/>
    <x v="1"/>
    <s v="USD"/>
    <x v="449"/>
    <x v="453"/>
    <b v="0"/>
    <b v="0"/>
    <x v="22"/>
    <x v="4"/>
    <x v="22"/>
  </r>
  <r>
    <x v="478"/>
    <s v="Lyons LLC"/>
    <s v="Balanced impactful circuit"/>
    <n v="68800"/>
    <n v="162603"/>
    <x v="1"/>
    <n v="93803"/>
    <n v="2756"/>
    <n v="727.005"/>
    <x v="1"/>
    <s v="USD"/>
    <x v="450"/>
    <x v="454"/>
    <b v="0"/>
    <b v="0"/>
    <x v="8"/>
    <x v="2"/>
    <x v="8"/>
  </r>
  <r>
    <x v="479"/>
    <s v="Long-Greene"/>
    <s v="Future-proofed heuristic encryption"/>
    <n v="2400"/>
    <n v="12310"/>
    <x v="1"/>
    <n v="9910"/>
    <n v="173"/>
    <n v="727.005"/>
    <x v="4"/>
    <s v="GBP"/>
    <x v="451"/>
    <x v="455"/>
    <b v="0"/>
    <b v="0"/>
    <x v="0"/>
    <x v="0"/>
    <x v="0"/>
  </r>
  <r>
    <x v="480"/>
    <s v="Robles-Hudson"/>
    <s v="Balanced bifurcated leverage"/>
    <n v="8600"/>
    <n v="8656"/>
    <x v="1"/>
    <n v="56"/>
    <n v="87"/>
    <n v="727.005"/>
    <x v="1"/>
    <s v="USD"/>
    <x v="452"/>
    <x v="456"/>
    <b v="0"/>
    <b v="1"/>
    <x v="14"/>
    <x v="7"/>
    <x v="14"/>
  </r>
  <r>
    <x v="481"/>
    <s v="Mcclure LLC"/>
    <s v="Sharable discrete budgetary management"/>
    <n v="196600"/>
    <n v="159931"/>
    <x v="0"/>
    <n v="-36669"/>
    <n v="1538"/>
    <n v="727.005"/>
    <x v="1"/>
    <s v="USD"/>
    <x v="453"/>
    <x v="457"/>
    <b v="0"/>
    <b v="1"/>
    <x v="3"/>
    <x v="3"/>
    <x v="3"/>
  </r>
  <r>
    <x v="482"/>
    <s v="Martin, Russell and Baker"/>
    <s v="Focused solution-oriented instruction set"/>
    <n v="4200"/>
    <n v="689"/>
    <x v="0"/>
    <n v="-3511"/>
    <n v="9"/>
    <n v="727.005"/>
    <x v="1"/>
    <s v="USD"/>
    <x v="454"/>
    <x v="458"/>
    <b v="0"/>
    <b v="1"/>
    <x v="13"/>
    <x v="5"/>
    <x v="13"/>
  </r>
  <r>
    <x v="483"/>
    <s v="Rice-Parker"/>
    <s v="Down-sized actuating infrastructure"/>
    <n v="91400"/>
    <n v="48236"/>
    <x v="0"/>
    <n v="-43164"/>
    <n v="554"/>
    <n v="727.005"/>
    <x v="1"/>
    <s v="USD"/>
    <x v="455"/>
    <x v="459"/>
    <b v="0"/>
    <b v="0"/>
    <x v="3"/>
    <x v="3"/>
    <x v="3"/>
  </r>
  <r>
    <x v="484"/>
    <s v="Landry Inc"/>
    <s v="Synergistic cohesive adapter"/>
    <n v="29600"/>
    <n v="77021"/>
    <x v="1"/>
    <n v="47421"/>
    <n v="1572"/>
    <n v="727.005"/>
    <x v="4"/>
    <s v="GBP"/>
    <x v="456"/>
    <x v="460"/>
    <b v="0"/>
    <b v="1"/>
    <x v="0"/>
    <x v="0"/>
    <x v="0"/>
  </r>
  <r>
    <x v="485"/>
    <s v="Richards-Davis"/>
    <s v="Quality-focused mission-critical structure"/>
    <n v="90600"/>
    <n v="27844"/>
    <x v="0"/>
    <n v="-62756"/>
    <n v="648"/>
    <n v="727.005"/>
    <x v="4"/>
    <s v="GBP"/>
    <x v="457"/>
    <x v="461"/>
    <b v="0"/>
    <b v="0"/>
    <x v="3"/>
    <x v="3"/>
    <x v="3"/>
  </r>
  <r>
    <x v="486"/>
    <s v="Davis, Cox and Fox"/>
    <s v="Compatible exuding Graphical User Interface"/>
    <n v="5200"/>
    <n v="702"/>
    <x v="0"/>
    <n v="-4498"/>
    <n v="21"/>
    <n v="727.005"/>
    <x v="4"/>
    <s v="GBP"/>
    <x v="458"/>
    <x v="462"/>
    <b v="0"/>
    <b v="1"/>
    <x v="18"/>
    <x v="5"/>
    <x v="18"/>
  </r>
  <r>
    <x v="487"/>
    <s v="Smith-Wallace"/>
    <s v="Monitored 24/7 time-frame"/>
    <n v="110300"/>
    <n v="197024"/>
    <x v="1"/>
    <n v="86724"/>
    <n v="2346"/>
    <n v="727.005"/>
    <x v="1"/>
    <s v="USD"/>
    <x v="459"/>
    <x v="463"/>
    <b v="0"/>
    <b v="0"/>
    <x v="3"/>
    <x v="3"/>
    <x v="3"/>
  </r>
  <r>
    <x v="488"/>
    <s v="Cordova, Shaw and Wang"/>
    <s v="Virtual secondary open architecture"/>
    <n v="5300"/>
    <n v="11663"/>
    <x v="1"/>
    <n v="6363"/>
    <n v="115"/>
    <n v="727.005"/>
    <x v="1"/>
    <s v="USD"/>
    <x v="460"/>
    <x v="464"/>
    <b v="0"/>
    <b v="0"/>
    <x v="3"/>
    <x v="3"/>
    <x v="3"/>
  </r>
  <r>
    <x v="489"/>
    <s v="Clark Inc"/>
    <s v="Down-sized mobile time-frame"/>
    <n v="9200"/>
    <n v="9339"/>
    <x v="1"/>
    <n v="139"/>
    <n v="85"/>
    <n v="727.005"/>
    <x v="6"/>
    <s v="EUR"/>
    <x v="461"/>
    <x v="465"/>
    <b v="0"/>
    <b v="0"/>
    <x v="8"/>
    <x v="2"/>
    <x v="8"/>
  </r>
  <r>
    <x v="490"/>
    <s v="Young and Sons"/>
    <s v="Innovative disintermediate encryption"/>
    <n v="2400"/>
    <n v="4596"/>
    <x v="1"/>
    <n v="2196"/>
    <n v="144"/>
    <n v="727.005"/>
    <x v="1"/>
    <s v="USD"/>
    <x v="462"/>
    <x v="466"/>
    <b v="0"/>
    <b v="0"/>
    <x v="23"/>
    <x v="8"/>
    <x v="23"/>
  </r>
  <r>
    <x v="491"/>
    <s v="Henson PLC"/>
    <s v="Universal contextually-based knowledgebase"/>
    <n v="56800"/>
    <n v="173437"/>
    <x v="1"/>
    <n v="116637"/>
    <n v="2443"/>
    <n v="727.005"/>
    <x v="1"/>
    <s v="USD"/>
    <x v="463"/>
    <x v="467"/>
    <b v="0"/>
    <b v="1"/>
    <x v="0"/>
    <x v="0"/>
    <x v="0"/>
  </r>
  <r>
    <x v="492"/>
    <s v="Garcia Group"/>
    <s v="Persevering interactive matrix"/>
    <n v="191000"/>
    <n v="45831"/>
    <x v="3"/>
    <n v="-145169"/>
    <n v="595"/>
    <n v="727.005"/>
    <x v="1"/>
    <s v="USD"/>
    <x v="464"/>
    <x v="468"/>
    <b v="1"/>
    <b v="1"/>
    <x v="12"/>
    <x v="4"/>
    <x v="12"/>
  </r>
  <r>
    <x v="493"/>
    <s v="Adams, Walker and Wong"/>
    <s v="Seamless background framework"/>
    <n v="900"/>
    <n v="6514"/>
    <x v="1"/>
    <n v="5614"/>
    <n v="64"/>
    <n v="727.005"/>
    <x v="1"/>
    <s v="USD"/>
    <x v="465"/>
    <x v="469"/>
    <b v="0"/>
    <b v="0"/>
    <x v="14"/>
    <x v="7"/>
    <x v="14"/>
  </r>
  <r>
    <x v="494"/>
    <s v="Hopkins-Browning"/>
    <s v="Balanced upward-trending productivity"/>
    <n v="2500"/>
    <n v="13684"/>
    <x v="1"/>
    <n v="11184"/>
    <n v="268"/>
    <n v="727.005"/>
    <x v="1"/>
    <s v="USD"/>
    <x v="466"/>
    <x v="470"/>
    <b v="0"/>
    <b v="0"/>
    <x v="8"/>
    <x v="2"/>
    <x v="8"/>
  </r>
  <r>
    <x v="495"/>
    <s v="Bell, Edwards and Andersen"/>
    <s v="Centralized clear-thinking solution"/>
    <n v="3200"/>
    <n v="13264"/>
    <x v="1"/>
    <n v="10064"/>
    <n v="195"/>
    <n v="727.005"/>
    <x v="3"/>
    <s v="DKK"/>
    <x v="467"/>
    <x v="471"/>
    <b v="0"/>
    <b v="0"/>
    <x v="3"/>
    <x v="3"/>
    <x v="3"/>
  </r>
  <r>
    <x v="496"/>
    <s v="Morales Group"/>
    <s v="Optimized bi-directional extranet"/>
    <n v="183800"/>
    <n v="1667"/>
    <x v="0"/>
    <n v="-182133"/>
    <n v="54"/>
    <n v="727.005"/>
    <x v="1"/>
    <s v="USD"/>
    <x v="468"/>
    <x v="472"/>
    <b v="0"/>
    <b v="0"/>
    <x v="10"/>
    <x v="4"/>
    <x v="10"/>
  </r>
  <r>
    <x v="497"/>
    <s v="Lucero Group"/>
    <s v="Intuitive actuating benchmark"/>
    <n v="9800"/>
    <n v="3349"/>
    <x v="0"/>
    <n v="-6451"/>
    <n v="120"/>
    <n v="727.005"/>
    <x v="1"/>
    <s v="USD"/>
    <x v="469"/>
    <x v="473"/>
    <b v="0"/>
    <b v="1"/>
    <x v="8"/>
    <x v="2"/>
    <x v="8"/>
  </r>
  <r>
    <x v="498"/>
    <s v="Smith, Brown and Davis"/>
    <s v="Devolved background project"/>
    <n v="193400"/>
    <n v="46317"/>
    <x v="0"/>
    <n v="-147083"/>
    <n v="579"/>
    <n v="727.005"/>
    <x v="3"/>
    <s v="DKK"/>
    <x v="470"/>
    <x v="474"/>
    <b v="0"/>
    <b v="0"/>
    <x v="2"/>
    <x v="2"/>
    <x v="2"/>
  </r>
  <r>
    <x v="499"/>
    <s v="Hunt Group"/>
    <s v="Reverse-engineered executive emulation"/>
    <n v="163800"/>
    <n v="78743"/>
    <x v="0"/>
    <n v="-85057"/>
    <n v="2072"/>
    <n v="727.005"/>
    <x v="1"/>
    <s v="USD"/>
    <x v="471"/>
    <x v="475"/>
    <b v="0"/>
    <b v="1"/>
    <x v="4"/>
    <x v="4"/>
    <x v="4"/>
  </r>
  <r>
    <x v="500"/>
    <s v="Valdez Ltd"/>
    <s v="Team-oriented clear-thinking matrix"/>
    <n v="100"/>
    <n v="0"/>
    <x v="0"/>
    <n v="-100"/>
    <n v="0"/>
    <n v="727.005"/>
    <x v="1"/>
    <s v="USD"/>
    <x v="472"/>
    <x v="380"/>
    <b v="0"/>
    <b v="1"/>
    <x v="3"/>
    <x v="3"/>
    <x v="3"/>
  </r>
  <r>
    <x v="501"/>
    <s v="Mccann-Le"/>
    <s v="Focused coherent methodology"/>
    <n v="153600"/>
    <n v="107743"/>
    <x v="0"/>
    <n v="-45857"/>
    <n v="1796"/>
    <n v="727.005"/>
    <x v="1"/>
    <s v="USD"/>
    <x v="473"/>
    <x v="353"/>
    <b v="0"/>
    <b v="0"/>
    <x v="4"/>
    <x v="4"/>
    <x v="4"/>
  </r>
  <r>
    <x v="502"/>
    <s v="Johnson Inc"/>
    <s v="Reduced context-sensitive complexity"/>
    <n v="1300"/>
    <n v="6889"/>
    <x v="1"/>
    <n v="5589"/>
    <n v="186"/>
    <n v="727.005"/>
    <x v="2"/>
    <s v="AUD"/>
    <x v="474"/>
    <x v="476"/>
    <b v="0"/>
    <b v="1"/>
    <x v="11"/>
    <x v="6"/>
    <x v="11"/>
  </r>
  <r>
    <x v="503"/>
    <s v="Collins LLC"/>
    <s v="Decentralized 4thgeneration time-frame"/>
    <n v="25500"/>
    <n v="45983"/>
    <x v="1"/>
    <n v="20483"/>
    <n v="460"/>
    <n v="727.005"/>
    <x v="1"/>
    <s v="USD"/>
    <x v="72"/>
    <x v="477"/>
    <b v="0"/>
    <b v="0"/>
    <x v="6"/>
    <x v="4"/>
    <x v="6"/>
  </r>
  <r>
    <x v="504"/>
    <s v="Smith-Miller"/>
    <s v="De-engineered cohesive moderator"/>
    <n v="7500"/>
    <n v="6924"/>
    <x v="0"/>
    <n v="-576"/>
    <n v="62"/>
    <n v="727.005"/>
    <x v="6"/>
    <s v="EUR"/>
    <x v="443"/>
    <x v="478"/>
    <b v="0"/>
    <b v="0"/>
    <x v="1"/>
    <x v="1"/>
    <x v="1"/>
  </r>
  <r>
    <x v="505"/>
    <s v="Jensen-Vargas"/>
    <s v="Ameliorated explicit parallelism"/>
    <n v="89900"/>
    <n v="12497"/>
    <x v="0"/>
    <n v="-77403"/>
    <n v="347"/>
    <n v="727.005"/>
    <x v="1"/>
    <s v="USD"/>
    <x v="475"/>
    <x v="479"/>
    <b v="0"/>
    <b v="1"/>
    <x v="15"/>
    <x v="5"/>
    <x v="15"/>
  </r>
  <r>
    <x v="506"/>
    <s v="Robles, Bell and Gonzalez"/>
    <s v="Customizable background monitoring"/>
    <n v="18000"/>
    <n v="166874"/>
    <x v="1"/>
    <n v="148874"/>
    <n v="2528"/>
    <n v="727.005"/>
    <x v="1"/>
    <s v="USD"/>
    <x v="81"/>
    <x v="480"/>
    <b v="0"/>
    <b v="1"/>
    <x v="3"/>
    <x v="3"/>
    <x v="3"/>
  </r>
  <r>
    <x v="507"/>
    <s v="Turner, Miller and Francis"/>
    <s v="Compatible well-modulated budgetary management"/>
    <n v="2100"/>
    <n v="837"/>
    <x v="0"/>
    <n v="-1263"/>
    <n v="19"/>
    <n v="727.005"/>
    <x v="1"/>
    <s v="USD"/>
    <x v="476"/>
    <x v="481"/>
    <b v="0"/>
    <b v="1"/>
    <x v="2"/>
    <x v="2"/>
    <x v="2"/>
  </r>
  <r>
    <x v="508"/>
    <s v="Roberts Group"/>
    <s v="Up-sized radical pricing structure"/>
    <n v="172700"/>
    <n v="193820"/>
    <x v="1"/>
    <n v="21120"/>
    <n v="3657"/>
    <n v="727.005"/>
    <x v="1"/>
    <s v="USD"/>
    <x v="192"/>
    <x v="482"/>
    <b v="0"/>
    <b v="0"/>
    <x v="3"/>
    <x v="3"/>
    <x v="3"/>
  </r>
  <r>
    <x v="509"/>
    <s v="White LLC"/>
    <s v="Robust zero-defect project"/>
    <n v="168500"/>
    <n v="119510"/>
    <x v="0"/>
    <n v="-48990"/>
    <n v="1258"/>
    <n v="727.005"/>
    <x v="1"/>
    <s v="USD"/>
    <x v="477"/>
    <x v="483"/>
    <b v="0"/>
    <b v="0"/>
    <x v="3"/>
    <x v="3"/>
    <x v="3"/>
  </r>
  <r>
    <x v="510"/>
    <s v="Best, Miller and Thomas"/>
    <s v="Re-engineered mobile task-force"/>
    <n v="7800"/>
    <n v="9289"/>
    <x v="1"/>
    <n v="1489"/>
    <n v="131"/>
    <n v="727.005"/>
    <x v="2"/>
    <s v="AUD"/>
    <x v="478"/>
    <x v="484"/>
    <b v="0"/>
    <b v="0"/>
    <x v="6"/>
    <x v="4"/>
    <x v="6"/>
  </r>
  <r>
    <x v="511"/>
    <s v="Smith-Mullins"/>
    <s v="User-centric intangible neural-net"/>
    <n v="147800"/>
    <n v="35498"/>
    <x v="0"/>
    <n v="-112302"/>
    <n v="362"/>
    <n v="727.005"/>
    <x v="1"/>
    <s v="USD"/>
    <x v="479"/>
    <x v="265"/>
    <b v="0"/>
    <b v="0"/>
    <x v="3"/>
    <x v="3"/>
    <x v="3"/>
  </r>
  <r>
    <x v="512"/>
    <s v="Williams-Walsh"/>
    <s v="Organized explicit core"/>
    <n v="9100"/>
    <n v="12678"/>
    <x v="1"/>
    <n v="3578"/>
    <n v="239"/>
    <n v="727.005"/>
    <x v="1"/>
    <s v="USD"/>
    <x v="480"/>
    <x v="485"/>
    <b v="0"/>
    <b v="1"/>
    <x v="11"/>
    <x v="6"/>
    <x v="11"/>
  </r>
  <r>
    <x v="513"/>
    <s v="Harrison, Blackwell and Mendez"/>
    <s v="Synchronized 6thgeneration adapter"/>
    <n v="8300"/>
    <n v="3260"/>
    <x v="3"/>
    <n v="-5040"/>
    <n v="35"/>
    <n v="727.005"/>
    <x v="1"/>
    <s v="USD"/>
    <x v="180"/>
    <x v="486"/>
    <b v="0"/>
    <b v="0"/>
    <x v="19"/>
    <x v="4"/>
    <x v="19"/>
  </r>
  <r>
    <x v="514"/>
    <s v="Sanchez, Bradley and Flores"/>
    <s v="Centralized motivating capacity"/>
    <n v="138700"/>
    <n v="31123"/>
    <x v="3"/>
    <n v="-107577"/>
    <n v="528"/>
    <n v="727.005"/>
    <x v="5"/>
    <s v="CHF"/>
    <x v="481"/>
    <x v="412"/>
    <b v="0"/>
    <b v="1"/>
    <x v="1"/>
    <x v="1"/>
    <x v="1"/>
  </r>
  <r>
    <x v="515"/>
    <s v="Cox LLC"/>
    <s v="Phased 24hour flexibility"/>
    <n v="8600"/>
    <n v="4797"/>
    <x v="0"/>
    <n v="-3803"/>
    <n v="133"/>
    <n v="727.005"/>
    <x v="0"/>
    <s v="CAD"/>
    <x v="482"/>
    <x v="487"/>
    <b v="0"/>
    <b v="1"/>
    <x v="3"/>
    <x v="3"/>
    <x v="3"/>
  </r>
  <r>
    <x v="516"/>
    <s v="Morales-Odonnell"/>
    <s v="Exclusive 5thgeneration structure"/>
    <n v="125400"/>
    <n v="53324"/>
    <x v="0"/>
    <n v="-72076"/>
    <n v="846"/>
    <n v="727.005"/>
    <x v="1"/>
    <s v="USD"/>
    <x v="194"/>
    <x v="488"/>
    <b v="0"/>
    <b v="0"/>
    <x v="9"/>
    <x v="5"/>
    <x v="9"/>
  </r>
  <r>
    <x v="517"/>
    <s v="Ramirez LLC"/>
    <s v="Multi-tiered maximized orchestration"/>
    <n v="5900"/>
    <n v="6608"/>
    <x v="1"/>
    <n v="708"/>
    <n v="78"/>
    <n v="727.005"/>
    <x v="1"/>
    <s v="USD"/>
    <x v="483"/>
    <x v="489"/>
    <b v="0"/>
    <b v="0"/>
    <x v="0"/>
    <x v="0"/>
    <x v="0"/>
  </r>
  <r>
    <x v="518"/>
    <s v="Ramirez Group"/>
    <s v="Open-architected uniform instruction set"/>
    <n v="8800"/>
    <n v="622"/>
    <x v="0"/>
    <n v="-8178"/>
    <n v="10"/>
    <n v="727.005"/>
    <x v="1"/>
    <s v="USD"/>
    <x v="484"/>
    <x v="442"/>
    <b v="0"/>
    <b v="1"/>
    <x v="10"/>
    <x v="4"/>
    <x v="10"/>
  </r>
  <r>
    <x v="519"/>
    <s v="Marsh-Coleman"/>
    <s v="Exclusive asymmetric analyzer"/>
    <n v="177700"/>
    <n v="180802"/>
    <x v="1"/>
    <n v="3102"/>
    <n v="1773"/>
    <n v="727.005"/>
    <x v="1"/>
    <s v="USD"/>
    <x v="355"/>
    <x v="437"/>
    <b v="0"/>
    <b v="1"/>
    <x v="1"/>
    <x v="1"/>
    <x v="1"/>
  </r>
  <r>
    <x v="520"/>
    <s v="Frederick, Jenkins and Collins"/>
    <s v="Organic radical collaboration"/>
    <n v="800"/>
    <n v="3406"/>
    <x v="1"/>
    <n v="2606"/>
    <n v="32"/>
    <n v="727.005"/>
    <x v="1"/>
    <s v="USD"/>
    <x v="485"/>
    <x v="490"/>
    <b v="0"/>
    <b v="0"/>
    <x v="3"/>
    <x v="3"/>
    <x v="3"/>
  </r>
  <r>
    <x v="521"/>
    <s v="Wilson Ltd"/>
    <s v="Function-based multi-state software"/>
    <n v="7600"/>
    <n v="11061"/>
    <x v="1"/>
    <n v="3461"/>
    <n v="369"/>
    <n v="727.005"/>
    <x v="1"/>
    <s v="USD"/>
    <x v="486"/>
    <x v="491"/>
    <b v="0"/>
    <b v="1"/>
    <x v="6"/>
    <x v="4"/>
    <x v="6"/>
  </r>
  <r>
    <x v="522"/>
    <s v="Cline, Peterson and Lowery"/>
    <s v="Innovative static budgetary management"/>
    <n v="50500"/>
    <n v="16389"/>
    <x v="0"/>
    <n v="-34111"/>
    <n v="191"/>
    <n v="727.005"/>
    <x v="1"/>
    <s v="USD"/>
    <x v="487"/>
    <x v="163"/>
    <b v="0"/>
    <b v="0"/>
    <x v="12"/>
    <x v="4"/>
    <x v="12"/>
  </r>
  <r>
    <x v="523"/>
    <s v="Underwood, James and Jones"/>
    <s v="Triple-buffered holistic ability"/>
    <n v="900"/>
    <n v="6303"/>
    <x v="1"/>
    <n v="5403"/>
    <n v="89"/>
    <n v="727.005"/>
    <x v="1"/>
    <s v="USD"/>
    <x v="488"/>
    <x v="492"/>
    <b v="0"/>
    <b v="0"/>
    <x v="12"/>
    <x v="4"/>
    <x v="12"/>
  </r>
  <r>
    <x v="524"/>
    <s v="Johnson-Contreras"/>
    <s v="Diverse scalable superstructure"/>
    <n v="96700"/>
    <n v="81136"/>
    <x v="0"/>
    <n v="-15564"/>
    <n v="1979"/>
    <n v="727.005"/>
    <x v="1"/>
    <s v="USD"/>
    <x v="489"/>
    <x v="493"/>
    <b v="0"/>
    <b v="0"/>
    <x v="3"/>
    <x v="3"/>
    <x v="3"/>
  </r>
  <r>
    <x v="525"/>
    <s v="Greene, Lloyd and Sims"/>
    <s v="Balanced leadingedge data-warehouse"/>
    <n v="2100"/>
    <n v="1768"/>
    <x v="0"/>
    <n v="-332"/>
    <n v="63"/>
    <n v="727.005"/>
    <x v="1"/>
    <s v="USD"/>
    <x v="490"/>
    <x v="494"/>
    <b v="0"/>
    <b v="0"/>
    <x v="8"/>
    <x v="2"/>
    <x v="8"/>
  </r>
  <r>
    <x v="526"/>
    <s v="Smith-Sparks"/>
    <s v="Digitized bandwidth-monitored open architecture"/>
    <n v="8300"/>
    <n v="12944"/>
    <x v="1"/>
    <n v="4644"/>
    <n v="147"/>
    <n v="727.005"/>
    <x v="1"/>
    <s v="USD"/>
    <x v="312"/>
    <x v="495"/>
    <b v="0"/>
    <b v="1"/>
    <x v="3"/>
    <x v="3"/>
    <x v="3"/>
  </r>
  <r>
    <x v="527"/>
    <s v="Rosario-Smith"/>
    <s v="Enterprise-wide intermediate portal"/>
    <n v="189200"/>
    <n v="188480"/>
    <x v="0"/>
    <n v="-720"/>
    <n v="6080"/>
    <n v="727.005"/>
    <x v="0"/>
    <s v="CAD"/>
    <x v="491"/>
    <x v="496"/>
    <b v="0"/>
    <b v="0"/>
    <x v="10"/>
    <x v="4"/>
    <x v="10"/>
  </r>
  <r>
    <x v="528"/>
    <s v="Avila, Ford and Welch"/>
    <s v="Focused leadingedge matrix"/>
    <n v="9000"/>
    <n v="7227"/>
    <x v="0"/>
    <n v="-1773"/>
    <n v="80"/>
    <n v="727.005"/>
    <x v="4"/>
    <s v="GBP"/>
    <x v="492"/>
    <x v="497"/>
    <b v="0"/>
    <b v="0"/>
    <x v="7"/>
    <x v="1"/>
    <x v="7"/>
  </r>
  <r>
    <x v="529"/>
    <s v="Gallegos Inc"/>
    <s v="Seamless logistical encryption"/>
    <n v="5100"/>
    <n v="574"/>
    <x v="0"/>
    <n v="-4526"/>
    <n v="9"/>
    <n v="727.005"/>
    <x v="1"/>
    <s v="USD"/>
    <x v="493"/>
    <x v="180"/>
    <b v="0"/>
    <b v="0"/>
    <x v="11"/>
    <x v="6"/>
    <x v="11"/>
  </r>
  <r>
    <x v="530"/>
    <s v="Morrow, Santiago and Soto"/>
    <s v="Stand-alone human-resource workforce"/>
    <n v="105000"/>
    <n v="96328"/>
    <x v="0"/>
    <n v="-8672"/>
    <n v="1784"/>
    <n v="727.005"/>
    <x v="1"/>
    <s v="USD"/>
    <x v="494"/>
    <x v="498"/>
    <b v="0"/>
    <b v="1"/>
    <x v="13"/>
    <x v="5"/>
    <x v="13"/>
  </r>
  <r>
    <x v="531"/>
    <s v="Berry-Richardson"/>
    <s v="Automated zero tolerance implementation"/>
    <n v="186700"/>
    <n v="178338"/>
    <x v="2"/>
    <n v="-8362"/>
    <n v="3640"/>
    <n v="727.005"/>
    <x v="5"/>
    <s v="CHF"/>
    <x v="495"/>
    <x v="499"/>
    <b v="0"/>
    <b v="0"/>
    <x v="11"/>
    <x v="6"/>
    <x v="11"/>
  </r>
  <r>
    <x v="532"/>
    <s v="Cordova-Torres"/>
    <s v="Pre-emptive grid-enabled contingency"/>
    <n v="1600"/>
    <n v="8046"/>
    <x v="1"/>
    <n v="6446"/>
    <n v="126"/>
    <n v="727.005"/>
    <x v="0"/>
    <s v="CAD"/>
    <x v="496"/>
    <x v="500"/>
    <b v="0"/>
    <b v="0"/>
    <x v="3"/>
    <x v="3"/>
    <x v="3"/>
  </r>
  <r>
    <x v="533"/>
    <s v="Holt, Bernard and Johnson"/>
    <s v="Multi-lateral didactic encoding"/>
    <n v="115600"/>
    <n v="184086"/>
    <x v="1"/>
    <n v="68486"/>
    <n v="2218"/>
    <n v="727.005"/>
    <x v="4"/>
    <s v="GBP"/>
    <x v="497"/>
    <x v="50"/>
    <b v="0"/>
    <b v="0"/>
    <x v="7"/>
    <x v="1"/>
    <x v="7"/>
  </r>
  <r>
    <x v="534"/>
    <s v="Clark, Mccormick and Mendoza"/>
    <s v="Self-enabling didactic orchestration"/>
    <n v="89100"/>
    <n v="13385"/>
    <x v="0"/>
    <n v="-75715"/>
    <n v="243"/>
    <n v="727.005"/>
    <x v="1"/>
    <s v="USD"/>
    <x v="498"/>
    <x v="501"/>
    <b v="0"/>
    <b v="1"/>
    <x v="6"/>
    <x v="4"/>
    <x v="6"/>
  </r>
  <r>
    <x v="535"/>
    <s v="Garrison LLC"/>
    <s v="Profit-focused 24/7 data-warehouse"/>
    <n v="2600"/>
    <n v="12533"/>
    <x v="1"/>
    <n v="9933"/>
    <n v="202"/>
    <n v="727.005"/>
    <x v="6"/>
    <s v="EUR"/>
    <x v="499"/>
    <x v="502"/>
    <b v="0"/>
    <b v="1"/>
    <x v="3"/>
    <x v="3"/>
    <x v="3"/>
  </r>
  <r>
    <x v="536"/>
    <s v="Shannon-Olson"/>
    <s v="Enhanced methodical middleware"/>
    <n v="9800"/>
    <n v="14697"/>
    <x v="1"/>
    <n v="4897"/>
    <n v="140"/>
    <n v="727.005"/>
    <x v="6"/>
    <s v="EUR"/>
    <x v="500"/>
    <x v="52"/>
    <b v="0"/>
    <b v="0"/>
    <x v="13"/>
    <x v="5"/>
    <x v="13"/>
  </r>
  <r>
    <x v="537"/>
    <s v="Murillo-Mcfarland"/>
    <s v="Synchronized client-driven projection"/>
    <n v="84400"/>
    <n v="98935"/>
    <x v="1"/>
    <n v="14535"/>
    <n v="1052"/>
    <n v="727.005"/>
    <x v="3"/>
    <s v="DKK"/>
    <x v="501"/>
    <x v="503"/>
    <b v="1"/>
    <b v="1"/>
    <x v="4"/>
    <x v="4"/>
    <x v="4"/>
  </r>
  <r>
    <x v="538"/>
    <s v="Young, Gilbert and Escobar"/>
    <s v="Networked didactic time-frame"/>
    <n v="151300"/>
    <n v="57034"/>
    <x v="0"/>
    <n v="-94266"/>
    <n v="1296"/>
    <n v="727.005"/>
    <x v="1"/>
    <s v="USD"/>
    <x v="502"/>
    <x v="504"/>
    <b v="0"/>
    <b v="0"/>
    <x v="20"/>
    <x v="6"/>
    <x v="20"/>
  </r>
  <r>
    <x v="539"/>
    <s v="Thomas, Welch and Santana"/>
    <s v="Assimilated exuding toolset"/>
    <n v="9800"/>
    <n v="7120"/>
    <x v="0"/>
    <n v="-2680"/>
    <n v="77"/>
    <n v="727.005"/>
    <x v="1"/>
    <s v="USD"/>
    <x v="503"/>
    <x v="505"/>
    <b v="0"/>
    <b v="1"/>
    <x v="0"/>
    <x v="0"/>
    <x v="0"/>
  </r>
  <r>
    <x v="540"/>
    <s v="Brown-Pena"/>
    <s v="Front-line client-server secured line"/>
    <n v="5300"/>
    <n v="14097"/>
    <x v="1"/>
    <n v="8797"/>
    <n v="247"/>
    <n v="727.005"/>
    <x v="1"/>
    <s v="USD"/>
    <x v="504"/>
    <x v="506"/>
    <b v="0"/>
    <b v="0"/>
    <x v="14"/>
    <x v="7"/>
    <x v="14"/>
  </r>
  <r>
    <x v="541"/>
    <s v="Holder, Caldwell and Vance"/>
    <s v="Polarized systemic Internet solution"/>
    <n v="178000"/>
    <n v="43086"/>
    <x v="0"/>
    <n v="-134914"/>
    <n v="395"/>
    <n v="727.005"/>
    <x v="6"/>
    <s v="EUR"/>
    <x v="505"/>
    <x v="507"/>
    <b v="0"/>
    <b v="0"/>
    <x v="20"/>
    <x v="6"/>
    <x v="20"/>
  </r>
  <r>
    <x v="542"/>
    <s v="Harrison-Bridges"/>
    <s v="Profit-focused exuding moderator"/>
    <n v="77000"/>
    <n v="1930"/>
    <x v="0"/>
    <n v="-75070"/>
    <n v="49"/>
    <n v="727.005"/>
    <x v="4"/>
    <s v="GBP"/>
    <x v="506"/>
    <x v="508"/>
    <b v="0"/>
    <b v="0"/>
    <x v="7"/>
    <x v="1"/>
    <x v="7"/>
  </r>
  <r>
    <x v="543"/>
    <s v="Johnson, Murphy and Peterson"/>
    <s v="Cross-group high-level moderator"/>
    <n v="84900"/>
    <n v="13864"/>
    <x v="0"/>
    <n v="-71036"/>
    <n v="180"/>
    <n v="727.005"/>
    <x v="1"/>
    <s v="USD"/>
    <x v="507"/>
    <x v="509"/>
    <b v="0"/>
    <b v="0"/>
    <x v="11"/>
    <x v="6"/>
    <x v="11"/>
  </r>
  <r>
    <x v="544"/>
    <s v="Taylor Inc"/>
    <s v="Public-key 3rdgeneration system engine"/>
    <n v="2800"/>
    <n v="7742"/>
    <x v="1"/>
    <n v="4942"/>
    <n v="84"/>
    <n v="727.005"/>
    <x v="1"/>
    <s v="USD"/>
    <x v="508"/>
    <x v="510"/>
    <b v="0"/>
    <b v="0"/>
    <x v="1"/>
    <x v="1"/>
    <x v="1"/>
  </r>
  <r>
    <x v="545"/>
    <s v="Deleon and Sons"/>
    <s v="Organized value-added access"/>
    <n v="184800"/>
    <n v="164109"/>
    <x v="0"/>
    <n v="-20691"/>
    <n v="2690"/>
    <n v="727.005"/>
    <x v="1"/>
    <s v="USD"/>
    <x v="509"/>
    <x v="511"/>
    <b v="0"/>
    <b v="0"/>
    <x v="3"/>
    <x v="3"/>
    <x v="3"/>
  </r>
  <r>
    <x v="546"/>
    <s v="Benjamin, Paul and Ferguson"/>
    <s v="Cloned global Graphical User Interface"/>
    <n v="4200"/>
    <n v="6870"/>
    <x v="1"/>
    <n v="2670"/>
    <n v="88"/>
    <n v="727.005"/>
    <x v="1"/>
    <s v="USD"/>
    <x v="510"/>
    <x v="512"/>
    <b v="0"/>
    <b v="1"/>
    <x v="3"/>
    <x v="3"/>
    <x v="3"/>
  </r>
  <r>
    <x v="547"/>
    <s v="Hardin-Dixon"/>
    <s v="Focused solution-oriented matrix"/>
    <n v="1300"/>
    <n v="12597"/>
    <x v="1"/>
    <n v="11297"/>
    <n v="156"/>
    <n v="727.005"/>
    <x v="1"/>
    <s v="USD"/>
    <x v="511"/>
    <x v="513"/>
    <b v="0"/>
    <b v="0"/>
    <x v="6"/>
    <x v="4"/>
    <x v="6"/>
  </r>
  <r>
    <x v="548"/>
    <s v="York-Pitts"/>
    <s v="Monitored discrete toolset"/>
    <n v="66100"/>
    <n v="179074"/>
    <x v="1"/>
    <n v="112974"/>
    <n v="2985"/>
    <n v="727.005"/>
    <x v="1"/>
    <s v="USD"/>
    <x v="512"/>
    <x v="514"/>
    <b v="0"/>
    <b v="0"/>
    <x v="3"/>
    <x v="3"/>
    <x v="3"/>
  </r>
  <r>
    <x v="549"/>
    <s v="Jarvis and Sons"/>
    <s v="Business-focused intermediate system engine"/>
    <n v="29500"/>
    <n v="83843"/>
    <x v="1"/>
    <n v="54343"/>
    <n v="762"/>
    <n v="727.005"/>
    <x v="1"/>
    <s v="USD"/>
    <x v="513"/>
    <x v="515"/>
    <b v="0"/>
    <b v="0"/>
    <x v="8"/>
    <x v="2"/>
    <x v="8"/>
  </r>
  <r>
    <x v="550"/>
    <s v="Morrison-Henderson"/>
    <s v="De-engineered disintermediate encoding"/>
    <n v="100"/>
    <n v="4"/>
    <x v="3"/>
    <n v="-96"/>
    <n v="1"/>
    <n v="727.005"/>
    <x v="5"/>
    <s v="CHF"/>
    <x v="514"/>
    <x v="516"/>
    <b v="0"/>
    <b v="0"/>
    <x v="7"/>
    <x v="1"/>
    <x v="7"/>
  </r>
  <r>
    <x v="551"/>
    <s v="Martin-James"/>
    <s v="Streamlined upward-trending analyzer"/>
    <n v="180100"/>
    <n v="105598"/>
    <x v="0"/>
    <n v="-74502"/>
    <n v="2779"/>
    <n v="727.005"/>
    <x v="2"/>
    <s v="AUD"/>
    <x v="515"/>
    <x v="517"/>
    <b v="0"/>
    <b v="1"/>
    <x v="2"/>
    <x v="2"/>
    <x v="2"/>
  </r>
  <r>
    <x v="552"/>
    <s v="Mercer, Solomon and Singleton"/>
    <s v="Distributed human-resource policy"/>
    <n v="9000"/>
    <n v="8866"/>
    <x v="0"/>
    <n v="-134"/>
    <n v="92"/>
    <n v="727.005"/>
    <x v="1"/>
    <s v="USD"/>
    <x v="516"/>
    <x v="518"/>
    <b v="0"/>
    <b v="0"/>
    <x v="3"/>
    <x v="3"/>
    <x v="3"/>
  </r>
  <r>
    <x v="553"/>
    <s v="Dougherty, Austin and Mills"/>
    <s v="De-engineered 5thgeneration contingency"/>
    <n v="170600"/>
    <n v="75022"/>
    <x v="0"/>
    <n v="-95578"/>
    <n v="1028"/>
    <n v="727.005"/>
    <x v="1"/>
    <s v="USD"/>
    <x v="517"/>
    <x v="519"/>
    <b v="0"/>
    <b v="0"/>
    <x v="1"/>
    <x v="1"/>
    <x v="1"/>
  </r>
  <r>
    <x v="554"/>
    <s v="Ritter PLC"/>
    <s v="Multi-channeled upward-trending application"/>
    <n v="9500"/>
    <n v="14408"/>
    <x v="1"/>
    <n v="4908"/>
    <n v="554"/>
    <n v="727.005"/>
    <x v="0"/>
    <s v="CAD"/>
    <x v="518"/>
    <x v="520"/>
    <b v="0"/>
    <b v="0"/>
    <x v="7"/>
    <x v="1"/>
    <x v="7"/>
  </r>
  <r>
    <x v="555"/>
    <s v="Anderson Group"/>
    <s v="Organic maximized database"/>
    <n v="6300"/>
    <n v="14089"/>
    <x v="1"/>
    <n v="7789"/>
    <n v="135"/>
    <n v="727.005"/>
    <x v="3"/>
    <s v="DKK"/>
    <x v="519"/>
    <x v="219"/>
    <b v="0"/>
    <b v="0"/>
    <x v="1"/>
    <x v="1"/>
    <x v="1"/>
  </r>
  <r>
    <x v="556"/>
    <s v="Smith and Sons"/>
    <s v="Grass-roots 24/7 attitude"/>
    <n v="5200"/>
    <n v="12467"/>
    <x v="1"/>
    <n v="7267"/>
    <n v="122"/>
    <n v="727.005"/>
    <x v="1"/>
    <s v="USD"/>
    <x v="520"/>
    <x v="521"/>
    <b v="0"/>
    <b v="1"/>
    <x v="18"/>
    <x v="5"/>
    <x v="18"/>
  </r>
  <r>
    <x v="557"/>
    <s v="Lam-Hamilton"/>
    <s v="Team-oriented global strategy"/>
    <n v="6000"/>
    <n v="11960"/>
    <x v="1"/>
    <n v="5960"/>
    <n v="221"/>
    <n v="727.005"/>
    <x v="1"/>
    <s v="USD"/>
    <x v="521"/>
    <x v="522"/>
    <b v="0"/>
    <b v="1"/>
    <x v="22"/>
    <x v="4"/>
    <x v="22"/>
  </r>
  <r>
    <x v="558"/>
    <s v="Ho Ltd"/>
    <s v="Enhanced client-driven capacity"/>
    <n v="5800"/>
    <n v="7966"/>
    <x v="1"/>
    <n v="2166"/>
    <n v="126"/>
    <n v="727.005"/>
    <x v="1"/>
    <s v="USD"/>
    <x v="522"/>
    <x v="523"/>
    <b v="0"/>
    <b v="0"/>
    <x v="3"/>
    <x v="3"/>
    <x v="3"/>
  </r>
  <r>
    <x v="559"/>
    <s v="Brown, Estrada and Jensen"/>
    <s v="Exclusive systematic productivity"/>
    <n v="105300"/>
    <n v="106321"/>
    <x v="1"/>
    <n v="1021"/>
    <n v="1022"/>
    <n v="727.005"/>
    <x v="1"/>
    <s v="USD"/>
    <x v="523"/>
    <x v="524"/>
    <b v="0"/>
    <b v="0"/>
    <x v="3"/>
    <x v="3"/>
    <x v="3"/>
  </r>
  <r>
    <x v="560"/>
    <s v="Hunt LLC"/>
    <s v="Re-engineered radical policy"/>
    <n v="20000"/>
    <n v="158832"/>
    <x v="1"/>
    <n v="138832"/>
    <n v="3177"/>
    <n v="727.005"/>
    <x v="1"/>
    <s v="USD"/>
    <x v="524"/>
    <x v="348"/>
    <b v="0"/>
    <b v="0"/>
    <x v="10"/>
    <x v="4"/>
    <x v="10"/>
  </r>
  <r>
    <x v="561"/>
    <s v="Fowler-Smith"/>
    <s v="Down-sized logistical adapter"/>
    <n v="3000"/>
    <n v="11091"/>
    <x v="1"/>
    <n v="8091"/>
    <n v="198"/>
    <n v="727.005"/>
    <x v="5"/>
    <s v="CHF"/>
    <x v="525"/>
    <x v="280"/>
    <b v="0"/>
    <b v="0"/>
    <x v="3"/>
    <x v="3"/>
    <x v="3"/>
  </r>
  <r>
    <x v="562"/>
    <s v="Blair Inc"/>
    <s v="Configurable bandwidth-monitored throughput"/>
    <n v="9900"/>
    <n v="1269"/>
    <x v="0"/>
    <n v="-8631"/>
    <n v="26"/>
    <n v="727.005"/>
    <x v="5"/>
    <s v="CHF"/>
    <x v="188"/>
    <x v="525"/>
    <b v="0"/>
    <b v="0"/>
    <x v="1"/>
    <x v="1"/>
    <x v="1"/>
  </r>
  <r>
    <x v="563"/>
    <s v="Kelley, Stanton and Sanchez"/>
    <s v="Optional tangible pricing structure"/>
    <n v="3700"/>
    <n v="5107"/>
    <x v="1"/>
    <n v="1407"/>
    <n v="85"/>
    <n v="727.005"/>
    <x v="2"/>
    <s v="AUD"/>
    <x v="526"/>
    <x v="526"/>
    <b v="0"/>
    <b v="0"/>
    <x v="4"/>
    <x v="4"/>
    <x v="4"/>
  </r>
  <r>
    <x v="564"/>
    <s v="Hernandez-Macdonald"/>
    <s v="Organic high-level implementation"/>
    <n v="168700"/>
    <n v="141393"/>
    <x v="0"/>
    <n v="-27307"/>
    <n v="1790"/>
    <n v="727.005"/>
    <x v="1"/>
    <s v="USD"/>
    <x v="527"/>
    <x v="527"/>
    <b v="0"/>
    <b v="0"/>
    <x v="3"/>
    <x v="3"/>
    <x v="3"/>
  </r>
  <r>
    <x v="565"/>
    <s v="Joseph LLC"/>
    <s v="Decentralized logistical collaboration"/>
    <n v="94900"/>
    <n v="194166"/>
    <x v="1"/>
    <n v="99266"/>
    <n v="3596"/>
    <n v="727.005"/>
    <x v="1"/>
    <s v="USD"/>
    <x v="528"/>
    <x v="528"/>
    <b v="0"/>
    <b v="0"/>
    <x v="3"/>
    <x v="3"/>
    <x v="3"/>
  </r>
  <r>
    <x v="566"/>
    <s v="Webb-Smith"/>
    <s v="Advanced content-based installation"/>
    <n v="9300"/>
    <n v="4124"/>
    <x v="0"/>
    <n v="-5176"/>
    <n v="37"/>
    <n v="727.005"/>
    <x v="1"/>
    <s v="USD"/>
    <x v="522"/>
    <x v="529"/>
    <b v="0"/>
    <b v="1"/>
    <x v="5"/>
    <x v="1"/>
    <x v="5"/>
  </r>
  <r>
    <x v="567"/>
    <s v="Johns PLC"/>
    <s v="Distributed high-level open architecture"/>
    <n v="6800"/>
    <n v="14865"/>
    <x v="1"/>
    <n v="8065"/>
    <n v="244"/>
    <n v="727.005"/>
    <x v="1"/>
    <s v="USD"/>
    <x v="529"/>
    <x v="360"/>
    <b v="0"/>
    <b v="0"/>
    <x v="1"/>
    <x v="1"/>
    <x v="1"/>
  </r>
  <r>
    <x v="568"/>
    <s v="Hardin-Foley"/>
    <s v="Synergized zero tolerance help-desk"/>
    <n v="72400"/>
    <n v="134688"/>
    <x v="1"/>
    <n v="62288"/>
    <n v="5180"/>
    <n v="727.005"/>
    <x v="1"/>
    <s v="USD"/>
    <x v="530"/>
    <x v="254"/>
    <b v="0"/>
    <b v="0"/>
    <x v="3"/>
    <x v="3"/>
    <x v="3"/>
  </r>
  <r>
    <x v="569"/>
    <s v="Fischer, Fowler and Arnold"/>
    <s v="Extended multi-tasking definition"/>
    <n v="20100"/>
    <n v="47705"/>
    <x v="1"/>
    <n v="27605"/>
    <n v="589"/>
    <n v="727.005"/>
    <x v="6"/>
    <s v="EUR"/>
    <x v="531"/>
    <x v="530"/>
    <b v="0"/>
    <b v="0"/>
    <x v="10"/>
    <x v="4"/>
    <x v="10"/>
  </r>
  <r>
    <x v="570"/>
    <s v="Martinez-Juarez"/>
    <s v="Realigned uniform knowledge user"/>
    <n v="31200"/>
    <n v="95364"/>
    <x v="1"/>
    <n v="64164"/>
    <n v="2725"/>
    <n v="727.005"/>
    <x v="1"/>
    <s v="USD"/>
    <x v="515"/>
    <x v="531"/>
    <b v="0"/>
    <b v="1"/>
    <x v="1"/>
    <x v="1"/>
    <x v="1"/>
  </r>
  <r>
    <x v="571"/>
    <s v="Wilson and Sons"/>
    <s v="Monitored grid-enabled model"/>
    <n v="3500"/>
    <n v="3295"/>
    <x v="0"/>
    <n v="-205"/>
    <n v="35"/>
    <n v="727.005"/>
    <x v="6"/>
    <s v="EUR"/>
    <x v="532"/>
    <x v="532"/>
    <b v="0"/>
    <b v="0"/>
    <x v="12"/>
    <x v="4"/>
    <x v="12"/>
  </r>
  <r>
    <x v="572"/>
    <s v="Clements Group"/>
    <s v="Assimilated actuating policy"/>
    <n v="9000"/>
    <n v="4896"/>
    <x v="3"/>
    <n v="-4104"/>
    <n v="94"/>
    <n v="727.005"/>
    <x v="1"/>
    <s v="USD"/>
    <x v="533"/>
    <x v="533"/>
    <b v="0"/>
    <b v="1"/>
    <x v="1"/>
    <x v="1"/>
    <x v="1"/>
  </r>
  <r>
    <x v="573"/>
    <s v="Valenzuela-Cook"/>
    <s v="Total incremental productivity"/>
    <n v="6700"/>
    <n v="7496"/>
    <x v="1"/>
    <n v="796"/>
    <n v="300"/>
    <n v="727.005"/>
    <x v="1"/>
    <s v="USD"/>
    <x v="409"/>
    <x v="534"/>
    <b v="0"/>
    <b v="0"/>
    <x v="23"/>
    <x v="8"/>
    <x v="23"/>
  </r>
  <r>
    <x v="574"/>
    <s v="Parker, Haley and Foster"/>
    <s v="Adaptive local task-force"/>
    <n v="2700"/>
    <n v="9967"/>
    <x v="1"/>
    <n v="7267"/>
    <n v="144"/>
    <n v="727.005"/>
    <x v="1"/>
    <s v="USD"/>
    <x v="534"/>
    <x v="535"/>
    <b v="0"/>
    <b v="1"/>
    <x v="0"/>
    <x v="0"/>
    <x v="0"/>
  </r>
  <r>
    <x v="575"/>
    <s v="Fuentes LLC"/>
    <s v="Universal zero-defect concept"/>
    <n v="83300"/>
    <n v="52421"/>
    <x v="0"/>
    <n v="-30879"/>
    <n v="558"/>
    <n v="727.005"/>
    <x v="1"/>
    <s v="USD"/>
    <x v="53"/>
    <x v="536"/>
    <b v="0"/>
    <b v="1"/>
    <x v="3"/>
    <x v="3"/>
    <x v="3"/>
  </r>
  <r>
    <x v="576"/>
    <s v="Moran and Sons"/>
    <s v="Object-based bottom-line superstructure"/>
    <n v="9700"/>
    <n v="6298"/>
    <x v="0"/>
    <n v="-3402"/>
    <n v="64"/>
    <n v="727.005"/>
    <x v="1"/>
    <s v="USD"/>
    <x v="535"/>
    <x v="537"/>
    <b v="0"/>
    <b v="0"/>
    <x v="3"/>
    <x v="3"/>
    <x v="3"/>
  </r>
  <r>
    <x v="577"/>
    <s v="Stevens Inc"/>
    <s v="Adaptive 24hour projection"/>
    <n v="8200"/>
    <n v="1546"/>
    <x v="3"/>
    <n v="-6654"/>
    <n v="37"/>
    <n v="727.005"/>
    <x v="1"/>
    <s v="USD"/>
    <x v="536"/>
    <x v="538"/>
    <b v="0"/>
    <b v="0"/>
    <x v="17"/>
    <x v="1"/>
    <x v="17"/>
  </r>
  <r>
    <x v="578"/>
    <s v="Martinez-Johnson"/>
    <s v="Sharable radical toolset"/>
    <n v="96500"/>
    <n v="16168"/>
    <x v="0"/>
    <n v="-80332"/>
    <n v="245"/>
    <n v="727.005"/>
    <x v="1"/>
    <s v="USD"/>
    <x v="537"/>
    <x v="539"/>
    <b v="0"/>
    <b v="0"/>
    <x v="22"/>
    <x v="4"/>
    <x v="22"/>
  </r>
  <r>
    <x v="579"/>
    <s v="Franklin Inc"/>
    <s v="Focused multimedia knowledgebase"/>
    <n v="6200"/>
    <n v="6269"/>
    <x v="1"/>
    <n v="69"/>
    <n v="87"/>
    <n v="727.005"/>
    <x v="1"/>
    <s v="USD"/>
    <x v="538"/>
    <x v="540"/>
    <b v="0"/>
    <b v="0"/>
    <x v="17"/>
    <x v="1"/>
    <x v="17"/>
  </r>
  <r>
    <x v="580"/>
    <s v="Perez PLC"/>
    <s v="Seamless 6thgeneration extranet"/>
    <n v="43800"/>
    <n v="149578"/>
    <x v="1"/>
    <n v="105778"/>
    <n v="3116"/>
    <n v="727.005"/>
    <x v="1"/>
    <s v="USD"/>
    <x v="539"/>
    <x v="541"/>
    <b v="0"/>
    <b v="0"/>
    <x v="3"/>
    <x v="3"/>
    <x v="3"/>
  </r>
  <r>
    <x v="581"/>
    <s v="Sanchez, Cross and Savage"/>
    <s v="Sharable mobile knowledgebase"/>
    <n v="6000"/>
    <n v="3841"/>
    <x v="0"/>
    <n v="-2159"/>
    <n v="71"/>
    <n v="727.005"/>
    <x v="1"/>
    <s v="USD"/>
    <x v="540"/>
    <x v="542"/>
    <b v="0"/>
    <b v="0"/>
    <x v="2"/>
    <x v="2"/>
    <x v="2"/>
  </r>
  <r>
    <x v="582"/>
    <s v="Pineda Ltd"/>
    <s v="Cross-group global system engine"/>
    <n v="8700"/>
    <n v="4531"/>
    <x v="0"/>
    <n v="-4169"/>
    <n v="42"/>
    <n v="727.005"/>
    <x v="1"/>
    <s v="USD"/>
    <x v="505"/>
    <x v="543"/>
    <b v="0"/>
    <b v="1"/>
    <x v="11"/>
    <x v="6"/>
    <x v="11"/>
  </r>
  <r>
    <x v="583"/>
    <s v="Powell and Sons"/>
    <s v="Centralized clear-thinking conglomeration"/>
    <n v="18900"/>
    <n v="60934"/>
    <x v="1"/>
    <n v="42034"/>
    <n v="909"/>
    <n v="727.005"/>
    <x v="1"/>
    <s v="USD"/>
    <x v="541"/>
    <x v="544"/>
    <b v="0"/>
    <b v="0"/>
    <x v="4"/>
    <x v="4"/>
    <x v="4"/>
  </r>
  <r>
    <x v="584"/>
    <s v="Nunez-Richards"/>
    <s v="De-engineered cohesive system engine"/>
    <n v="86400"/>
    <n v="103255"/>
    <x v="1"/>
    <n v="16855"/>
    <n v="1613"/>
    <n v="727.005"/>
    <x v="1"/>
    <s v="USD"/>
    <x v="542"/>
    <x v="545"/>
    <b v="0"/>
    <b v="0"/>
    <x v="2"/>
    <x v="2"/>
    <x v="2"/>
  </r>
  <r>
    <x v="585"/>
    <s v="Pugh LLC"/>
    <s v="Reactive analyzing function"/>
    <n v="8900"/>
    <n v="13065"/>
    <x v="1"/>
    <n v="4165"/>
    <n v="136"/>
    <n v="727.005"/>
    <x v="1"/>
    <s v="USD"/>
    <x v="543"/>
    <x v="546"/>
    <b v="0"/>
    <b v="0"/>
    <x v="18"/>
    <x v="5"/>
    <x v="18"/>
  </r>
  <r>
    <x v="586"/>
    <s v="Rowe-Wong"/>
    <s v="Robust hybrid budgetary management"/>
    <n v="700"/>
    <n v="6654"/>
    <x v="1"/>
    <n v="5954"/>
    <n v="130"/>
    <n v="727.005"/>
    <x v="1"/>
    <s v="USD"/>
    <x v="544"/>
    <x v="547"/>
    <b v="0"/>
    <b v="0"/>
    <x v="1"/>
    <x v="1"/>
    <x v="1"/>
  </r>
  <r>
    <x v="587"/>
    <s v="Williams-Santos"/>
    <s v="Open-source analyzing monitoring"/>
    <n v="9400"/>
    <n v="6852"/>
    <x v="0"/>
    <n v="-2548"/>
    <n v="156"/>
    <n v="727.005"/>
    <x v="0"/>
    <s v="CAD"/>
    <x v="35"/>
    <x v="548"/>
    <b v="0"/>
    <b v="1"/>
    <x v="0"/>
    <x v="0"/>
    <x v="0"/>
  </r>
  <r>
    <x v="588"/>
    <s v="Weber Inc"/>
    <s v="Up-sized discrete firmware"/>
    <n v="157600"/>
    <n v="124517"/>
    <x v="0"/>
    <n v="-33083"/>
    <n v="1368"/>
    <n v="727.005"/>
    <x v="4"/>
    <s v="GBP"/>
    <x v="152"/>
    <x v="298"/>
    <b v="0"/>
    <b v="0"/>
    <x v="3"/>
    <x v="3"/>
    <x v="3"/>
  </r>
  <r>
    <x v="589"/>
    <s v="Avery, Brown and Parker"/>
    <s v="Exclusive intangible extranet"/>
    <n v="7900"/>
    <n v="5113"/>
    <x v="0"/>
    <n v="-2787"/>
    <n v="102"/>
    <n v="727.005"/>
    <x v="1"/>
    <s v="USD"/>
    <x v="545"/>
    <x v="549"/>
    <b v="0"/>
    <b v="0"/>
    <x v="4"/>
    <x v="4"/>
    <x v="4"/>
  </r>
  <r>
    <x v="590"/>
    <s v="Cox Group"/>
    <s v="Synergized analyzing process improvement"/>
    <n v="7100"/>
    <n v="5824"/>
    <x v="0"/>
    <n v="-1276"/>
    <n v="86"/>
    <n v="727.005"/>
    <x v="2"/>
    <s v="AUD"/>
    <x v="546"/>
    <x v="550"/>
    <b v="0"/>
    <b v="0"/>
    <x v="15"/>
    <x v="5"/>
    <x v="15"/>
  </r>
  <r>
    <x v="591"/>
    <s v="Jensen LLC"/>
    <s v="Realigned dedicated system engine"/>
    <n v="600"/>
    <n v="6226"/>
    <x v="1"/>
    <n v="5626"/>
    <n v="102"/>
    <n v="727.005"/>
    <x v="1"/>
    <s v="USD"/>
    <x v="547"/>
    <x v="551"/>
    <b v="0"/>
    <b v="0"/>
    <x v="11"/>
    <x v="6"/>
    <x v="11"/>
  </r>
  <r>
    <x v="592"/>
    <s v="Brown Inc"/>
    <s v="Object-based bandwidth-monitored concept"/>
    <n v="156800"/>
    <n v="20243"/>
    <x v="0"/>
    <n v="-136557"/>
    <n v="253"/>
    <n v="727.005"/>
    <x v="1"/>
    <s v="USD"/>
    <x v="548"/>
    <x v="552"/>
    <b v="0"/>
    <b v="0"/>
    <x v="3"/>
    <x v="3"/>
    <x v="3"/>
  </r>
  <r>
    <x v="593"/>
    <s v="Hale-Hayes"/>
    <s v="Ameliorated client-driven open system"/>
    <n v="121600"/>
    <n v="188288"/>
    <x v="1"/>
    <n v="66688"/>
    <n v="4006"/>
    <n v="727.005"/>
    <x v="1"/>
    <s v="USD"/>
    <x v="549"/>
    <x v="238"/>
    <b v="0"/>
    <b v="0"/>
    <x v="10"/>
    <x v="4"/>
    <x v="10"/>
  </r>
  <r>
    <x v="594"/>
    <s v="Mcbride PLC"/>
    <s v="Upgradable leadingedge Local Area Network"/>
    <n v="157300"/>
    <n v="11167"/>
    <x v="0"/>
    <n v="-146133"/>
    <n v="157"/>
    <n v="727.005"/>
    <x v="1"/>
    <s v="USD"/>
    <x v="550"/>
    <x v="553"/>
    <b v="0"/>
    <b v="1"/>
    <x v="3"/>
    <x v="3"/>
    <x v="3"/>
  </r>
  <r>
    <x v="595"/>
    <s v="Harris-Jennings"/>
    <s v="Customizable intermediate data-warehouse"/>
    <n v="70300"/>
    <n v="146595"/>
    <x v="1"/>
    <n v="76295"/>
    <n v="1629"/>
    <n v="727.005"/>
    <x v="1"/>
    <s v="USD"/>
    <x v="551"/>
    <x v="554"/>
    <b v="0"/>
    <b v="1"/>
    <x v="3"/>
    <x v="3"/>
    <x v="3"/>
  </r>
  <r>
    <x v="596"/>
    <s v="Becker-Scott"/>
    <s v="Managed optimizing archive"/>
    <n v="7900"/>
    <n v="7875"/>
    <x v="0"/>
    <n v="-25"/>
    <n v="183"/>
    <n v="727.005"/>
    <x v="1"/>
    <s v="USD"/>
    <x v="552"/>
    <x v="496"/>
    <b v="0"/>
    <b v="1"/>
    <x v="6"/>
    <x v="4"/>
    <x v="6"/>
  </r>
  <r>
    <x v="597"/>
    <s v="Todd, Freeman and Henry"/>
    <s v="Diverse systematic projection"/>
    <n v="73800"/>
    <n v="148779"/>
    <x v="1"/>
    <n v="74979"/>
    <n v="2188"/>
    <n v="727.005"/>
    <x v="1"/>
    <s v="USD"/>
    <x v="462"/>
    <x v="555"/>
    <b v="0"/>
    <b v="0"/>
    <x v="3"/>
    <x v="3"/>
    <x v="3"/>
  </r>
  <r>
    <x v="598"/>
    <s v="Martinez, Garza and Young"/>
    <s v="Up-sized web-enabled info-mediaries"/>
    <n v="108500"/>
    <n v="175868"/>
    <x v="1"/>
    <n v="67368"/>
    <n v="2409"/>
    <n v="727.005"/>
    <x v="6"/>
    <s v="EUR"/>
    <x v="553"/>
    <x v="556"/>
    <b v="0"/>
    <b v="0"/>
    <x v="1"/>
    <x v="1"/>
    <x v="1"/>
  </r>
  <r>
    <x v="599"/>
    <s v="Smith-Ramos"/>
    <s v="Persevering optimizing Graphical User Interface"/>
    <n v="140300"/>
    <n v="5112"/>
    <x v="0"/>
    <n v="-135188"/>
    <n v="82"/>
    <n v="727.005"/>
    <x v="3"/>
    <s v="DKK"/>
    <x v="554"/>
    <x v="557"/>
    <b v="0"/>
    <b v="0"/>
    <x v="4"/>
    <x v="4"/>
    <x v="4"/>
  </r>
  <r>
    <x v="600"/>
    <s v="Brown-George"/>
    <s v="Cross-platform tertiary array"/>
    <n v="100"/>
    <n v="5"/>
    <x v="0"/>
    <n v="-95"/>
    <n v="1"/>
    <n v="727.005"/>
    <x v="4"/>
    <s v="GBP"/>
    <x v="555"/>
    <x v="558"/>
    <b v="0"/>
    <b v="0"/>
    <x v="0"/>
    <x v="0"/>
    <x v="0"/>
  </r>
  <r>
    <x v="601"/>
    <s v="Waters and Sons"/>
    <s v="Inverse neutral structure"/>
    <n v="6300"/>
    <n v="13018"/>
    <x v="1"/>
    <n v="6718"/>
    <n v="194"/>
    <n v="727.005"/>
    <x v="1"/>
    <s v="USD"/>
    <x v="548"/>
    <x v="559"/>
    <b v="1"/>
    <b v="0"/>
    <x v="8"/>
    <x v="2"/>
    <x v="8"/>
  </r>
  <r>
    <x v="602"/>
    <s v="Brown Ltd"/>
    <s v="Quality-focused system-worthy support"/>
    <n v="71100"/>
    <n v="91176"/>
    <x v="1"/>
    <n v="20076"/>
    <n v="1140"/>
    <n v="727.005"/>
    <x v="1"/>
    <s v="USD"/>
    <x v="62"/>
    <x v="560"/>
    <b v="0"/>
    <b v="0"/>
    <x v="3"/>
    <x v="3"/>
    <x v="3"/>
  </r>
  <r>
    <x v="603"/>
    <s v="Christian, Yates and Greer"/>
    <s v="Vision-oriented 5thgeneration array"/>
    <n v="5300"/>
    <n v="6342"/>
    <x v="1"/>
    <n v="1042"/>
    <n v="102"/>
    <n v="727.005"/>
    <x v="1"/>
    <s v="USD"/>
    <x v="556"/>
    <x v="561"/>
    <b v="0"/>
    <b v="0"/>
    <x v="3"/>
    <x v="3"/>
    <x v="3"/>
  </r>
  <r>
    <x v="604"/>
    <s v="Cole, Hernandez and Rodriguez"/>
    <s v="Cross-platform logistical circuit"/>
    <n v="88700"/>
    <n v="151438"/>
    <x v="1"/>
    <n v="62738"/>
    <n v="2857"/>
    <n v="727.005"/>
    <x v="1"/>
    <s v="USD"/>
    <x v="557"/>
    <x v="562"/>
    <b v="0"/>
    <b v="0"/>
    <x v="3"/>
    <x v="3"/>
    <x v="3"/>
  </r>
  <r>
    <x v="605"/>
    <s v="Ortiz, Valenzuela and Collins"/>
    <s v="Profound solution-oriented matrix"/>
    <n v="3300"/>
    <n v="6178"/>
    <x v="1"/>
    <n v="2878"/>
    <n v="107"/>
    <n v="727.005"/>
    <x v="1"/>
    <s v="USD"/>
    <x v="27"/>
    <x v="563"/>
    <b v="0"/>
    <b v="0"/>
    <x v="9"/>
    <x v="5"/>
    <x v="9"/>
  </r>
  <r>
    <x v="606"/>
    <s v="Valencia PLC"/>
    <s v="Extended asynchronous initiative"/>
    <n v="3400"/>
    <n v="6405"/>
    <x v="1"/>
    <n v="3005"/>
    <n v="160"/>
    <n v="727.005"/>
    <x v="4"/>
    <s v="GBP"/>
    <x v="558"/>
    <x v="529"/>
    <b v="0"/>
    <b v="0"/>
    <x v="1"/>
    <x v="1"/>
    <x v="1"/>
  </r>
  <r>
    <x v="607"/>
    <s v="Gordon, Mendez and Johnson"/>
    <s v="Fundamental needs-based frame"/>
    <n v="137600"/>
    <n v="180667"/>
    <x v="1"/>
    <n v="43067"/>
    <n v="2230"/>
    <n v="727.005"/>
    <x v="1"/>
    <s v="USD"/>
    <x v="559"/>
    <x v="564"/>
    <b v="0"/>
    <b v="0"/>
    <x v="0"/>
    <x v="0"/>
    <x v="0"/>
  </r>
  <r>
    <x v="608"/>
    <s v="Johnson Group"/>
    <s v="Compatible full-range leverage"/>
    <n v="3900"/>
    <n v="11075"/>
    <x v="1"/>
    <n v="7175"/>
    <n v="316"/>
    <n v="727.005"/>
    <x v="1"/>
    <s v="USD"/>
    <x v="426"/>
    <x v="565"/>
    <b v="0"/>
    <b v="1"/>
    <x v="17"/>
    <x v="1"/>
    <x v="17"/>
  </r>
  <r>
    <x v="609"/>
    <s v="Rose-Fuller"/>
    <s v="Upgradable holistic system engine"/>
    <n v="10000"/>
    <n v="12042"/>
    <x v="1"/>
    <n v="2042"/>
    <n v="117"/>
    <n v="727.005"/>
    <x v="1"/>
    <s v="USD"/>
    <x v="560"/>
    <x v="566"/>
    <b v="0"/>
    <b v="0"/>
    <x v="22"/>
    <x v="4"/>
    <x v="22"/>
  </r>
  <r>
    <x v="610"/>
    <s v="Hughes, Mendez and Patterson"/>
    <s v="Stand-alone multi-state data-warehouse"/>
    <n v="42800"/>
    <n v="179356"/>
    <x v="1"/>
    <n v="136556"/>
    <n v="6406"/>
    <n v="727.005"/>
    <x v="1"/>
    <s v="USD"/>
    <x v="561"/>
    <x v="567"/>
    <b v="0"/>
    <b v="0"/>
    <x v="3"/>
    <x v="3"/>
    <x v="3"/>
  </r>
  <r>
    <x v="611"/>
    <s v="Brady, Cortez and Rodriguez"/>
    <s v="Multi-lateral maximized core"/>
    <n v="8200"/>
    <n v="1136"/>
    <x v="3"/>
    <n v="-7064"/>
    <n v="15"/>
    <n v="727.005"/>
    <x v="1"/>
    <s v="USD"/>
    <x v="562"/>
    <x v="568"/>
    <b v="0"/>
    <b v="0"/>
    <x v="3"/>
    <x v="3"/>
    <x v="3"/>
  </r>
  <r>
    <x v="612"/>
    <s v="Wang, Nguyen and Horton"/>
    <s v="Innovative holistic hub"/>
    <n v="6200"/>
    <n v="8645"/>
    <x v="1"/>
    <n v="2445"/>
    <n v="192"/>
    <n v="727.005"/>
    <x v="1"/>
    <s v="USD"/>
    <x v="563"/>
    <x v="569"/>
    <b v="0"/>
    <b v="0"/>
    <x v="5"/>
    <x v="1"/>
    <x v="5"/>
  </r>
  <r>
    <x v="613"/>
    <s v="Santos, Williams and Brown"/>
    <s v="Reverse-engineered 24/7 methodology"/>
    <n v="1100"/>
    <n v="1914"/>
    <x v="1"/>
    <n v="814"/>
    <n v="26"/>
    <n v="727.005"/>
    <x v="0"/>
    <s v="CAD"/>
    <x v="564"/>
    <x v="570"/>
    <b v="0"/>
    <b v="0"/>
    <x v="3"/>
    <x v="3"/>
    <x v="3"/>
  </r>
  <r>
    <x v="614"/>
    <s v="Barnett and Sons"/>
    <s v="Business-focused dynamic info-mediaries"/>
    <n v="26500"/>
    <n v="41205"/>
    <x v="1"/>
    <n v="14705"/>
    <n v="723"/>
    <n v="727.005"/>
    <x v="1"/>
    <s v="USD"/>
    <x v="565"/>
    <x v="571"/>
    <b v="0"/>
    <b v="0"/>
    <x v="3"/>
    <x v="3"/>
    <x v="3"/>
  </r>
  <r>
    <x v="615"/>
    <s v="Petersen-Rodriguez"/>
    <s v="Digitized clear-thinking installation"/>
    <n v="8500"/>
    <n v="14488"/>
    <x v="1"/>
    <n v="5988"/>
    <n v="170"/>
    <n v="727.005"/>
    <x v="6"/>
    <s v="EUR"/>
    <x v="566"/>
    <x v="572"/>
    <b v="0"/>
    <b v="0"/>
    <x v="3"/>
    <x v="3"/>
    <x v="3"/>
  </r>
  <r>
    <x v="616"/>
    <s v="Burnett-Mora"/>
    <s v="Quality-focused 24/7 superstructure"/>
    <n v="6400"/>
    <n v="12129"/>
    <x v="1"/>
    <n v="5729"/>
    <n v="238"/>
    <n v="727.005"/>
    <x v="4"/>
    <s v="GBP"/>
    <x v="567"/>
    <x v="573"/>
    <b v="0"/>
    <b v="1"/>
    <x v="7"/>
    <x v="1"/>
    <x v="7"/>
  </r>
  <r>
    <x v="617"/>
    <s v="King LLC"/>
    <s v="Multi-channeled local intranet"/>
    <n v="1400"/>
    <n v="3496"/>
    <x v="1"/>
    <n v="2096"/>
    <n v="55"/>
    <n v="727.005"/>
    <x v="1"/>
    <s v="USD"/>
    <x v="568"/>
    <x v="471"/>
    <b v="0"/>
    <b v="0"/>
    <x v="3"/>
    <x v="3"/>
    <x v="3"/>
  </r>
  <r>
    <x v="618"/>
    <s v="Miller Ltd"/>
    <s v="Open-architected mobile emulation"/>
    <n v="198600"/>
    <n v="97037"/>
    <x v="0"/>
    <n v="-101563"/>
    <n v="1198"/>
    <n v="727.005"/>
    <x v="1"/>
    <s v="USD"/>
    <x v="569"/>
    <x v="574"/>
    <b v="0"/>
    <b v="0"/>
    <x v="9"/>
    <x v="5"/>
    <x v="9"/>
  </r>
  <r>
    <x v="619"/>
    <s v="Case LLC"/>
    <s v="Ameliorated foreground methodology"/>
    <n v="195900"/>
    <n v="55757"/>
    <x v="0"/>
    <n v="-140143"/>
    <n v="648"/>
    <n v="727.005"/>
    <x v="1"/>
    <s v="USD"/>
    <x v="570"/>
    <x v="575"/>
    <b v="1"/>
    <b v="1"/>
    <x v="3"/>
    <x v="3"/>
    <x v="3"/>
  </r>
  <r>
    <x v="620"/>
    <s v="Swanson, Wilson and Baker"/>
    <s v="Synergized well-modulated project"/>
    <n v="4300"/>
    <n v="11525"/>
    <x v="1"/>
    <n v="7225"/>
    <n v="128"/>
    <n v="727.005"/>
    <x v="2"/>
    <s v="AUD"/>
    <x v="571"/>
    <x v="576"/>
    <b v="0"/>
    <b v="0"/>
    <x v="14"/>
    <x v="7"/>
    <x v="14"/>
  </r>
  <r>
    <x v="621"/>
    <s v="Dean, Fox and Phillips"/>
    <s v="Extended context-sensitive forecast"/>
    <n v="25600"/>
    <n v="158669"/>
    <x v="1"/>
    <n v="133069"/>
    <n v="2144"/>
    <n v="727.005"/>
    <x v="1"/>
    <s v="USD"/>
    <x v="572"/>
    <x v="577"/>
    <b v="0"/>
    <b v="0"/>
    <x v="3"/>
    <x v="3"/>
    <x v="3"/>
  </r>
  <r>
    <x v="622"/>
    <s v="Smith-Smith"/>
    <s v="Total leadingedge neural-net"/>
    <n v="189000"/>
    <n v="5916"/>
    <x v="0"/>
    <n v="-183084"/>
    <n v="64"/>
    <n v="727.005"/>
    <x v="1"/>
    <s v="USD"/>
    <x v="573"/>
    <x v="578"/>
    <b v="0"/>
    <b v="0"/>
    <x v="7"/>
    <x v="1"/>
    <x v="7"/>
  </r>
  <r>
    <x v="623"/>
    <s v="Smith, Scott and Rodriguez"/>
    <s v="Organic actuating protocol"/>
    <n v="94300"/>
    <n v="150806"/>
    <x v="1"/>
    <n v="56506"/>
    <n v="2693"/>
    <n v="727.005"/>
    <x v="4"/>
    <s v="GBP"/>
    <x v="574"/>
    <x v="477"/>
    <b v="0"/>
    <b v="0"/>
    <x v="3"/>
    <x v="3"/>
    <x v="3"/>
  </r>
  <r>
    <x v="624"/>
    <s v="White, Robertson and Roberts"/>
    <s v="Down-sized national software"/>
    <n v="5100"/>
    <n v="14249"/>
    <x v="1"/>
    <n v="9149"/>
    <n v="432"/>
    <n v="727.005"/>
    <x v="1"/>
    <s v="USD"/>
    <x v="511"/>
    <x v="579"/>
    <b v="0"/>
    <b v="0"/>
    <x v="14"/>
    <x v="7"/>
    <x v="14"/>
  </r>
  <r>
    <x v="625"/>
    <s v="Martinez Inc"/>
    <s v="Organic upward-trending Graphical User Interface"/>
    <n v="7500"/>
    <n v="5803"/>
    <x v="0"/>
    <n v="-1697"/>
    <n v="62"/>
    <n v="727.005"/>
    <x v="1"/>
    <s v="USD"/>
    <x v="575"/>
    <x v="580"/>
    <b v="0"/>
    <b v="0"/>
    <x v="3"/>
    <x v="3"/>
    <x v="3"/>
  </r>
  <r>
    <x v="626"/>
    <s v="Tucker, Mccoy and Marquez"/>
    <s v="Synergistic tertiary budgetary management"/>
    <n v="6400"/>
    <n v="13205"/>
    <x v="1"/>
    <n v="6805"/>
    <n v="189"/>
    <n v="727.005"/>
    <x v="1"/>
    <s v="USD"/>
    <x v="576"/>
    <x v="581"/>
    <b v="0"/>
    <b v="1"/>
    <x v="3"/>
    <x v="3"/>
    <x v="3"/>
  </r>
  <r>
    <x v="627"/>
    <s v="Martin, Lee and Armstrong"/>
    <s v="Open-architected incremental ability"/>
    <n v="1600"/>
    <n v="11108"/>
    <x v="1"/>
    <n v="9508"/>
    <n v="154"/>
    <n v="727.005"/>
    <x v="4"/>
    <s v="GBP"/>
    <x v="577"/>
    <x v="582"/>
    <b v="1"/>
    <b v="0"/>
    <x v="0"/>
    <x v="0"/>
    <x v="0"/>
  </r>
  <r>
    <x v="628"/>
    <s v="Dunn, Moreno and Green"/>
    <s v="Intuitive object-oriented task-force"/>
    <n v="1900"/>
    <n v="2884"/>
    <x v="1"/>
    <n v="984"/>
    <n v="96"/>
    <n v="727.005"/>
    <x v="1"/>
    <s v="USD"/>
    <x v="578"/>
    <x v="581"/>
    <b v="0"/>
    <b v="0"/>
    <x v="7"/>
    <x v="1"/>
    <x v="7"/>
  </r>
  <r>
    <x v="629"/>
    <s v="Jackson, Martinez and Ray"/>
    <s v="Multi-tiered executive toolset"/>
    <n v="85900"/>
    <n v="55476"/>
    <x v="0"/>
    <n v="-30424"/>
    <n v="750"/>
    <n v="727.005"/>
    <x v="1"/>
    <s v="USD"/>
    <x v="579"/>
    <x v="583"/>
    <b v="0"/>
    <b v="1"/>
    <x v="3"/>
    <x v="3"/>
    <x v="3"/>
  </r>
  <r>
    <x v="630"/>
    <s v="Patterson-Johnson"/>
    <s v="Grass-roots directional workforce"/>
    <n v="9500"/>
    <n v="5973"/>
    <x v="3"/>
    <n v="-3527"/>
    <n v="87"/>
    <n v="727.005"/>
    <x v="1"/>
    <s v="USD"/>
    <x v="580"/>
    <x v="584"/>
    <b v="0"/>
    <b v="1"/>
    <x v="3"/>
    <x v="3"/>
    <x v="3"/>
  </r>
  <r>
    <x v="631"/>
    <s v="Carlson-Hernandez"/>
    <s v="Quality-focused real-time solution"/>
    <n v="59200"/>
    <n v="183756"/>
    <x v="1"/>
    <n v="124556"/>
    <n v="3063"/>
    <n v="727.005"/>
    <x v="1"/>
    <s v="USD"/>
    <x v="581"/>
    <x v="585"/>
    <b v="0"/>
    <b v="0"/>
    <x v="3"/>
    <x v="3"/>
    <x v="3"/>
  </r>
  <r>
    <x v="632"/>
    <s v="Parker PLC"/>
    <s v="Reduced interactive matrix"/>
    <n v="72100"/>
    <n v="30902"/>
    <x v="2"/>
    <n v="-41198"/>
    <n v="278"/>
    <n v="727.005"/>
    <x v="1"/>
    <s v="USD"/>
    <x v="582"/>
    <x v="586"/>
    <b v="0"/>
    <b v="0"/>
    <x v="3"/>
    <x v="3"/>
    <x v="3"/>
  </r>
  <r>
    <x v="633"/>
    <s v="Yu and Sons"/>
    <s v="Adaptive context-sensitive architecture"/>
    <n v="6700"/>
    <n v="5569"/>
    <x v="0"/>
    <n v="-1131"/>
    <n v="105"/>
    <n v="727.005"/>
    <x v="1"/>
    <s v="USD"/>
    <x v="336"/>
    <x v="587"/>
    <b v="0"/>
    <b v="0"/>
    <x v="10"/>
    <x v="4"/>
    <x v="10"/>
  </r>
  <r>
    <x v="634"/>
    <s v="Taylor, Johnson and Hernandez"/>
    <s v="Polarized incremental portal"/>
    <n v="118200"/>
    <n v="92824"/>
    <x v="3"/>
    <n v="-25376"/>
    <n v="1658"/>
    <n v="727.005"/>
    <x v="1"/>
    <s v="USD"/>
    <x v="583"/>
    <x v="588"/>
    <b v="0"/>
    <b v="0"/>
    <x v="19"/>
    <x v="4"/>
    <x v="19"/>
  </r>
  <r>
    <x v="635"/>
    <s v="Mack Ltd"/>
    <s v="Reactive regional access"/>
    <n v="139000"/>
    <n v="158590"/>
    <x v="1"/>
    <n v="19590"/>
    <n v="2266"/>
    <n v="727.005"/>
    <x v="1"/>
    <s v="USD"/>
    <x v="584"/>
    <x v="589"/>
    <b v="0"/>
    <b v="0"/>
    <x v="19"/>
    <x v="4"/>
    <x v="19"/>
  </r>
  <r>
    <x v="636"/>
    <s v="Lamb-Sanders"/>
    <s v="Stand-alone reciprocal frame"/>
    <n v="197700"/>
    <n v="127591"/>
    <x v="0"/>
    <n v="-70109"/>
    <n v="2604"/>
    <n v="727.005"/>
    <x v="3"/>
    <s v="DKK"/>
    <x v="585"/>
    <x v="590"/>
    <b v="0"/>
    <b v="1"/>
    <x v="10"/>
    <x v="4"/>
    <x v="10"/>
  </r>
  <r>
    <x v="637"/>
    <s v="Williams-Ramirez"/>
    <s v="Open-architected 24/7 throughput"/>
    <n v="8500"/>
    <n v="6750"/>
    <x v="0"/>
    <n v="-1750"/>
    <n v="65"/>
    <n v="727.005"/>
    <x v="1"/>
    <s v="USD"/>
    <x v="586"/>
    <x v="591"/>
    <b v="0"/>
    <b v="0"/>
    <x v="3"/>
    <x v="3"/>
    <x v="3"/>
  </r>
  <r>
    <x v="638"/>
    <s v="Weaver Ltd"/>
    <s v="Monitored 24/7 approach"/>
    <n v="81600"/>
    <n v="9318"/>
    <x v="0"/>
    <n v="-72282"/>
    <n v="94"/>
    <n v="727.005"/>
    <x v="1"/>
    <s v="USD"/>
    <x v="587"/>
    <x v="592"/>
    <b v="0"/>
    <b v="1"/>
    <x v="3"/>
    <x v="3"/>
    <x v="3"/>
  </r>
  <r>
    <x v="639"/>
    <s v="Barnes-Williams"/>
    <s v="Upgradable explicit forecast"/>
    <n v="8600"/>
    <n v="4832"/>
    <x v="2"/>
    <n v="-3768"/>
    <n v="45"/>
    <n v="727.005"/>
    <x v="1"/>
    <s v="USD"/>
    <x v="588"/>
    <x v="593"/>
    <b v="0"/>
    <b v="1"/>
    <x v="6"/>
    <x v="4"/>
    <x v="6"/>
  </r>
  <r>
    <x v="640"/>
    <s v="Richardson, Woodward and Hansen"/>
    <s v="Pre-emptive context-sensitive support"/>
    <n v="119800"/>
    <n v="19769"/>
    <x v="0"/>
    <n v="-100031"/>
    <n v="257"/>
    <n v="727.005"/>
    <x v="1"/>
    <s v="USD"/>
    <x v="589"/>
    <x v="510"/>
    <b v="0"/>
    <b v="0"/>
    <x v="3"/>
    <x v="3"/>
    <x v="3"/>
  </r>
  <r>
    <x v="641"/>
    <s v="Hunt, Barker and Baker"/>
    <s v="Business-focused leadingedge instruction set"/>
    <n v="9400"/>
    <n v="11277"/>
    <x v="1"/>
    <n v="1877"/>
    <n v="194"/>
    <n v="727.005"/>
    <x v="5"/>
    <s v="CHF"/>
    <x v="590"/>
    <x v="594"/>
    <b v="0"/>
    <b v="0"/>
    <x v="3"/>
    <x v="3"/>
    <x v="3"/>
  </r>
  <r>
    <x v="642"/>
    <s v="Ramos, Moreno and Lewis"/>
    <s v="Extended multi-state knowledge user"/>
    <n v="9200"/>
    <n v="13382"/>
    <x v="1"/>
    <n v="4182"/>
    <n v="129"/>
    <n v="727.005"/>
    <x v="0"/>
    <s v="CAD"/>
    <x v="591"/>
    <x v="595"/>
    <b v="0"/>
    <b v="0"/>
    <x v="8"/>
    <x v="2"/>
    <x v="8"/>
  </r>
  <r>
    <x v="643"/>
    <s v="Harris Inc"/>
    <s v="Future-proofed modular groupware"/>
    <n v="14900"/>
    <n v="32986"/>
    <x v="1"/>
    <n v="18086"/>
    <n v="375"/>
    <n v="727.005"/>
    <x v="1"/>
    <s v="USD"/>
    <x v="592"/>
    <x v="596"/>
    <b v="0"/>
    <b v="0"/>
    <x v="3"/>
    <x v="3"/>
    <x v="3"/>
  </r>
  <r>
    <x v="644"/>
    <s v="Peters-Nelson"/>
    <s v="Distributed real-time algorithm"/>
    <n v="169400"/>
    <n v="81984"/>
    <x v="0"/>
    <n v="-87416"/>
    <n v="2928"/>
    <n v="727.005"/>
    <x v="0"/>
    <s v="CAD"/>
    <x v="593"/>
    <x v="597"/>
    <b v="0"/>
    <b v="0"/>
    <x v="3"/>
    <x v="3"/>
    <x v="3"/>
  </r>
  <r>
    <x v="645"/>
    <s v="Ferguson, Murphy and Bright"/>
    <s v="Multi-lateral heuristic throughput"/>
    <n v="192100"/>
    <n v="178483"/>
    <x v="0"/>
    <n v="-13617"/>
    <n v="4697"/>
    <n v="727.005"/>
    <x v="1"/>
    <s v="USD"/>
    <x v="594"/>
    <x v="598"/>
    <b v="0"/>
    <b v="1"/>
    <x v="1"/>
    <x v="1"/>
    <x v="1"/>
  </r>
  <r>
    <x v="646"/>
    <s v="Robinson Group"/>
    <s v="Switchable reciprocal middleware"/>
    <n v="98700"/>
    <n v="87448"/>
    <x v="0"/>
    <n v="-11252"/>
    <n v="2915"/>
    <n v="727.005"/>
    <x v="1"/>
    <s v="USD"/>
    <x v="595"/>
    <x v="599"/>
    <b v="0"/>
    <b v="0"/>
    <x v="11"/>
    <x v="6"/>
    <x v="11"/>
  </r>
  <r>
    <x v="647"/>
    <s v="Jordan-Wolfe"/>
    <s v="Inverse multimedia Graphic Interface"/>
    <n v="4500"/>
    <n v="1863"/>
    <x v="0"/>
    <n v="-2637"/>
    <n v="18"/>
    <n v="727.005"/>
    <x v="1"/>
    <s v="USD"/>
    <x v="596"/>
    <x v="600"/>
    <b v="0"/>
    <b v="0"/>
    <x v="18"/>
    <x v="5"/>
    <x v="18"/>
  </r>
  <r>
    <x v="648"/>
    <s v="Vargas-Cox"/>
    <s v="Vision-oriented local contingency"/>
    <n v="98600"/>
    <n v="62174"/>
    <x v="3"/>
    <n v="-36426"/>
    <n v="723"/>
    <n v="727.005"/>
    <x v="1"/>
    <s v="USD"/>
    <x v="597"/>
    <x v="601"/>
    <b v="1"/>
    <b v="0"/>
    <x v="0"/>
    <x v="0"/>
    <x v="0"/>
  </r>
  <r>
    <x v="649"/>
    <s v="Yang and Sons"/>
    <s v="Reactive 6thgeneration hub"/>
    <n v="121700"/>
    <n v="59003"/>
    <x v="0"/>
    <n v="-62697"/>
    <n v="602"/>
    <n v="727.005"/>
    <x v="5"/>
    <s v="CHF"/>
    <x v="598"/>
    <x v="602"/>
    <b v="1"/>
    <b v="1"/>
    <x v="3"/>
    <x v="3"/>
    <x v="3"/>
  </r>
  <r>
    <x v="650"/>
    <s v="Wilson, Wilson and Mathis"/>
    <s v="Optional asymmetric success"/>
    <n v="100"/>
    <n v="2"/>
    <x v="0"/>
    <n v="-98"/>
    <n v="1"/>
    <n v="727.005"/>
    <x v="1"/>
    <s v="USD"/>
    <x v="599"/>
    <x v="603"/>
    <b v="0"/>
    <b v="0"/>
    <x v="17"/>
    <x v="1"/>
    <x v="17"/>
  </r>
  <r>
    <x v="651"/>
    <s v="Wang, Koch and Weaver"/>
    <s v="Digitized analyzing capacity"/>
    <n v="196700"/>
    <n v="174039"/>
    <x v="0"/>
    <n v="-22661"/>
    <n v="3868"/>
    <n v="727.005"/>
    <x v="6"/>
    <s v="EUR"/>
    <x v="600"/>
    <x v="604"/>
    <b v="0"/>
    <b v="0"/>
    <x v="12"/>
    <x v="4"/>
    <x v="12"/>
  </r>
  <r>
    <x v="652"/>
    <s v="Cisneros Ltd"/>
    <s v="Vision-oriented regional hub"/>
    <n v="10000"/>
    <n v="12684"/>
    <x v="1"/>
    <n v="2684"/>
    <n v="409"/>
    <n v="727.005"/>
    <x v="1"/>
    <s v="USD"/>
    <x v="601"/>
    <x v="292"/>
    <b v="0"/>
    <b v="0"/>
    <x v="2"/>
    <x v="2"/>
    <x v="2"/>
  </r>
  <r>
    <x v="653"/>
    <s v="Williams-Jones"/>
    <s v="Monitored incremental info-mediaries"/>
    <n v="600"/>
    <n v="14033"/>
    <x v="1"/>
    <n v="13433"/>
    <n v="234"/>
    <n v="727.005"/>
    <x v="1"/>
    <s v="USD"/>
    <x v="602"/>
    <x v="605"/>
    <b v="0"/>
    <b v="0"/>
    <x v="2"/>
    <x v="2"/>
    <x v="2"/>
  </r>
  <r>
    <x v="654"/>
    <s v="Roberts, Hinton and Williams"/>
    <s v="Programmable static middleware"/>
    <n v="35000"/>
    <n v="177936"/>
    <x v="1"/>
    <n v="142936"/>
    <n v="3016"/>
    <n v="727.005"/>
    <x v="1"/>
    <s v="USD"/>
    <x v="335"/>
    <x v="606"/>
    <b v="0"/>
    <b v="0"/>
    <x v="16"/>
    <x v="1"/>
    <x v="16"/>
  </r>
  <r>
    <x v="655"/>
    <s v="Gonzalez, Williams and Benson"/>
    <s v="Multi-layered bottom-line encryption"/>
    <n v="6900"/>
    <n v="13212"/>
    <x v="1"/>
    <n v="6312"/>
    <n v="264"/>
    <n v="727.005"/>
    <x v="1"/>
    <s v="USD"/>
    <x v="603"/>
    <x v="607"/>
    <b v="1"/>
    <b v="0"/>
    <x v="14"/>
    <x v="7"/>
    <x v="14"/>
  </r>
  <r>
    <x v="656"/>
    <s v="Hobbs, Brown and Lee"/>
    <s v="Vision-oriented systematic Graphical User Interface"/>
    <n v="118400"/>
    <n v="49879"/>
    <x v="0"/>
    <n v="-68521"/>
    <n v="504"/>
    <n v="727.005"/>
    <x v="2"/>
    <s v="AUD"/>
    <x v="604"/>
    <x v="608"/>
    <b v="0"/>
    <b v="0"/>
    <x v="0"/>
    <x v="0"/>
    <x v="0"/>
  </r>
  <r>
    <x v="657"/>
    <s v="Russo, Kim and Mccoy"/>
    <s v="Balanced optimal hardware"/>
    <n v="10000"/>
    <n v="824"/>
    <x v="0"/>
    <n v="-9176"/>
    <n v="14"/>
    <n v="727.005"/>
    <x v="1"/>
    <s v="USD"/>
    <x v="605"/>
    <x v="609"/>
    <b v="0"/>
    <b v="0"/>
    <x v="22"/>
    <x v="4"/>
    <x v="22"/>
  </r>
  <r>
    <x v="658"/>
    <s v="Howell, Myers and Olson"/>
    <s v="Self-enabling mission-critical success"/>
    <n v="52600"/>
    <n v="31594"/>
    <x v="3"/>
    <n v="-21006"/>
    <n v="390"/>
    <n v="727.005"/>
    <x v="1"/>
    <s v="USD"/>
    <x v="606"/>
    <x v="610"/>
    <b v="0"/>
    <b v="0"/>
    <x v="1"/>
    <x v="1"/>
    <x v="1"/>
  </r>
  <r>
    <x v="659"/>
    <s v="Bailey and Sons"/>
    <s v="Grass-roots dynamic emulation"/>
    <n v="120700"/>
    <n v="57010"/>
    <x v="0"/>
    <n v="-63690"/>
    <n v="750"/>
    <n v="727.005"/>
    <x v="4"/>
    <s v="GBP"/>
    <x v="65"/>
    <x v="611"/>
    <b v="0"/>
    <b v="0"/>
    <x v="4"/>
    <x v="4"/>
    <x v="4"/>
  </r>
  <r>
    <x v="660"/>
    <s v="Jensen-Brown"/>
    <s v="Fundamental disintermediate matrix"/>
    <n v="9100"/>
    <n v="7438"/>
    <x v="0"/>
    <n v="-1662"/>
    <n v="77"/>
    <n v="727.005"/>
    <x v="1"/>
    <s v="USD"/>
    <x v="607"/>
    <x v="612"/>
    <b v="1"/>
    <b v="0"/>
    <x v="3"/>
    <x v="3"/>
    <x v="3"/>
  </r>
  <r>
    <x v="661"/>
    <s v="Smith Group"/>
    <s v="Right-sized secondary challenge"/>
    <n v="106800"/>
    <n v="57872"/>
    <x v="0"/>
    <n v="-48928"/>
    <n v="752"/>
    <n v="727.005"/>
    <x v="3"/>
    <s v="DKK"/>
    <x v="608"/>
    <x v="613"/>
    <b v="0"/>
    <b v="0"/>
    <x v="17"/>
    <x v="1"/>
    <x v="17"/>
  </r>
  <r>
    <x v="662"/>
    <s v="Murphy-Farrell"/>
    <s v="Implemented exuding software"/>
    <n v="9100"/>
    <n v="8906"/>
    <x v="0"/>
    <n v="-194"/>
    <n v="131"/>
    <n v="727.005"/>
    <x v="1"/>
    <s v="USD"/>
    <x v="609"/>
    <x v="614"/>
    <b v="0"/>
    <b v="0"/>
    <x v="3"/>
    <x v="3"/>
    <x v="3"/>
  </r>
  <r>
    <x v="663"/>
    <s v="Everett-Wolfe"/>
    <s v="Total optimizing software"/>
    <n v="10000"/>
    <n v="7724"/>
    <x v="0"/>
    <n v="-2276"/>
    <n v="87"/>
    <n v="727.005"/>
    <x v="1"/>
    <s v="USD"/>
    <x v="610"/>
    <x v="615"/>
    <b v="0"/>
    <b v="0"/>
    <x v="3"/>
    <x v="3"/>
    <x v="3"/>
  </r>
  <r>
    <x v="664"/>
    <s v="Young PLC"/>
    <s v="Optional maximized attitude"/>
    <n v="79400"/>
    <n v="26571"/>
    <x v="0"/>
    <n v="-52829"/>
    <n v="1063"/>
    <n v="727.005"/>
    <x v="1"/>
    <s v="USD"/>
    <x v="541"/>
    <x v="616"/>
    <b v="0"/>
    <b v="0"/>
    <x v="17"/>
    <x v="1"/>
    <x v="17"/>
  </r>
  <r>
    <x v="665"/>
    <s v="Park-Goodman"/>
    <s v="Customer-focused impactful extranet"/>
    <n v="5100"/>
    <n v="12219"/>
    <x v="1"/>
    <n v="7119"/>
    <n v="272"/>
    <n v="727.005"/>
    <x v="1"/>
    <s v="USD"/>
    <x v="611"/>
    <x v="453"/>
    <b v="0"/>
    <b v="1"/>
    <x v="4"/>
    <x v="4"/>
    <x v="4"/>
  </r>
  <r>
    <x v="666"/>
    <s v="York, Barr and Grant"/>
    <s v="Cloned bottom-line success"/>
    <n v="3100"/>
    <n v="1985"/>
    <x v="3"/>
    <n v="-1115"/>
    <n v="25"/>
    <n v="727.005"/>
    <x v="1"/>
    <s v="USD"/>
    <x v="612"/>
    <x v="617"/>
    <b v="0"/>
    <b v="1"/>
    <x v="3"/>
    <x v="3"/>
    <x v="3"/>
  </r>
  <r>
    <x v="667"/>
    <s v="Little Ltd"/>
    <s v="Decentralized bandwidth-monitored ability"/>
    <n v="6900"/>
    <n v="12155"/>
    <x v="1"/>
    <n v="5255"/>
    <n v="419"/>
    <n v="727.005"/>
    <x v="1"/>
    <s v="USD"/>
    <x v="613"/>
    <x v="618"/>
    <b v="0"/>
    <b v="0"/>
    <x v="23"/>
    <x v="8"/>
    <x v="23"/>
  </r>
  <r>
    <x v="668"/>
    <s v="Brown and Sons"/>
    <s v="Programmable leadingedge budgetary management"/>
    <n v="27500"/>
    <n v="5593"/>
    <x v="0"/>
    <n v="-21907"/>
    <n v="76"/>
    <n v="727.005"/>
    <x v="1"/>
    <s v="USD"/>
    <x v="614"/>
    <x v="619"/>
    <b v="0"/>
    <b v="0"/>
    <x v="3"/>
    <x v="3"/>
    <x v="3"/>
  </r>
  <r>
    <x v="669"/>
    <s v="Payne, Garrett and Thomas"/>
    <s v="Upgradable bi-directional concept"/>
    <n v="48800"/>
    <n v="175020"/>
    <x v="1"/>
    <n v="126220"/>
    <n v="1621"/>
    <n v="727.005"/>
    <x v="6"/>
    <s v="EUR"/>
    <x v="615"/>
    <x v="620"/>
    <b v="0"/>
    <b v="0"/>
    <x v="3"/>
    <x v="3"/>
    <x v="3"/>
  </r>
  <r>
    <x v="670"/>
    <s v="Robinson Group"/>
    <s v="Re-contextualized homogeneous flexibility"/>
    <n v="16200"/>
    <n v="75955"/>
    <x v="1"/>
    <n v="59755"/>
    <n v="1101"/>
    <n v="727.005"/>
    <x v="1"/>
    <s v="USD"/>
    <x v="90"/>
    <x v="621"/>
    <b v="0"/>
    <b v="0"/>
    <x v="7"/>
    <x v="1"/>
    <x v="7"/>
  </r>
  <r>
    <x v="671"/>
    <s v="Robinson-Kelly"/>
    <s v="Monitored bi-directional standardization"/>
    <n v="97600"/>
    <n v="119127"/>
    <x v="1"/>
    <n v="21527"/>
    <n v="1073"/>
    <n v="727.005"/>
    <x v="1"/>
    <s v="USD"/>
    <x v="616"/>
    <x v="622"/>
    <b v="0"/>
    <b v="1"/>
    <x v="3"/>
    <x v="3"/>
    <x v="3"/>
  </r>
  <r>
    <x v="672"/>
    <s v="Kelly-Colon"/>
    <s v="Stand-alone grid-enabled leverage"/>
    <n v="197900"/>
    <n v="110689"/>
    <x v="0"/>
    <n v="-87211"/>
    <n v="4428"/>
    <n v="727.005"/>
    <x v="2"/>
    <s v="AUD"/>
    <x v="617"/>
    <x v="623"/>
    <b v="0"/>
    <b v="0"/>
    <x v="3"/>
    <x v="3"/>
    <x v="3"/>
  </r>
  <r>
    <x v="673"/>
    <s v="Turner, Scott and Gentry"/>
    <s v="Assimilated regional groupware"/>
    <n v="5600"/>
    <n v="2445"/>
    <x v="0"/>
    <n v="-3155"/>
    <n v="58"/>
    <n v="727.005"/>
    <x v="6"/>
    <s v="EUR"/>
    <x v="618"/>
    <x v="624"/>
    <b v="0"/>
    <b v="0"/>
    <x v="7"/>
    <x v="1"/>
    <x v="7"/>
  </r>
  <r>
    <x v="674"/>
    <s v="Sanchez Ltd"/>
    <s v="Up-sized 24hour instruction set"/>
    <n v="170700"/>
    <n v="57250"/>
    <x v="3"/>
    <n v="-113450"/>
    <n v="1218"/>
    <n v="727.005"/>
    <x v="1"/>
    <s v="USD"/>
    <x v="619"/>
    <x v="625"/>
    <b v="0"/>
    <b v="0"/>
    <x v="14"/>
    <x v="7"/>
    <x v="14"/>
  </r>
  <r>
    <x v="675"/>
    <s v="Giles-Smith"/>
    <s v="Right-sized web-enabled intranet"/>
    <n v="9700"/>
    <n v="11929"/>
    <x v="1"/>
    <n v="2229"/>
    <n v="331"/>
    <n v="727.005"/>
    <x v="1"/>
    <s v="USD"/>
    <x v="620"/>
    <x v="626"/>
    <b v="0"/>
    <b v="0"/>
    <x v="23"/>
    <x v="8"/>
    <x v="23"/>
  </r>
  <r>
    <x v="676"/>
    <s v="Thompson-Moreno"/>
    <s v="Expanded needs-based orchestration"/>
    <n v="62300"/>
    <n v="118214"/>
    <x v="1"/>
    <n v="55914"/>
    <n v="1170"/>
    <n v="727.005"/>
    <x v="1"/>
    <s v="USD"/>
    <x v="621"/>
    <x v="627"/>
    <b v="0"/>
    <b v="0"/>
    <x v="14"/>
    <x v="7"/>
    <x v="14"/>
  </r>
  <r>
    <x v="677"/>
    <s v="Murphy-Fox"/>
    <s v="Organic system-worthy orchestration"/>
    <n v="5300"/>
    <n v="4432"/>
    <x v="0"/>
    <n v="-868"/>
    <n v="111"/>
    <n v="727.005"/>
    <x v="1"/>
    <s v="USD"/>
    <x v="622"/>
    <x v="491"/>
    <b v="0"/>
    <b v="0"/>
    <x v="13"/>
    <x v="5"/>
    <x v="13"/>
  </r>
  <r>
    <x v="678"/>
    <s v="Rodriguez-Patterson"/>
    <s v="Inverse static standardization"/>
    <n v="99500"/>
    <n v="17879"/>
    <x v="3"/>
    <n v="-81621"/>
    <n v="215"/>
    <n v="727.005"/>
    <x v="1"/>
    <s v="USD"/>
    <x v="35"/>
    <x v="628"/>
    <b v="0"/>
    <b v="0"/>
    <x v="6"/>
    <x v="4"/>
    <x v="6"/>
  </r>
  <r>
    <x v="679"/>
    <s v="Davis Ltd"/>
    <s v="Synchronized motivating solution"/>
    <n v="1400"/>
    <n v="14511"/>
    <x v="1"/>
    <n v="13111"/>
    <n v="363"/>
    <n v="727.005"/>
    <x v="1"/>
    <s v="USD"/>
    <x v="623"/>
    <x v="629"/>
    <b v="0"/>
    <b v="1"/>
    <x v="0"/>
    <x v="0"/>
    <x v="0"/>
  </r>
  <r>
    <x v="680"/>
    <s v="Nelson-Valdez"/>
    <s v="Open-source 4thgeneration open system"/>
    <n v="145600"/>
    <n v="141822"/>
    <x v="0"/>
    <n v="-3778"/>
    <n v="2955"/>
    <n v="727.005"/>
    <x v="1"/>
    <s v="USD"/>
    <x v="624"/>
    <x v="630"/>
    <b v="0"/>
    <b v="1"/>
    <x v="20"/>
    <x v="6"/>
    <x v="20"/>
  </r>
  <r>
    <x v="681"/>
    <s v="Kelly PLC"/>
    <s v="Decentralized context-sensitive superstructure"/>
    <n v="184100"/>
    <n v="159037"/>
    <x v="0"/>
    <n v="-25063"/>
    <n v="1657"/>
    <n v="727.005"/>
    <x v="1"/>
    <s v="USD"/>
    <x v="625"/>
    <x v="631"/>
    <b v="0"/>
    <b v="0"/>
    <x v="3"/>
    <x v="3"/>
    <x v="3"/>
  </r>
  <r>
    <x v="682"/>
    <s v="Nguyen and Sons"/>
    <s v="Compatible 5thgeneration concept"/>
    <n v="5400"/>
    <n v="8109"/>
    <x v="1"/>
    <n v="2709"/>
    <n v="103"/>
    <n v="727.005"/>
    <x v="1"/>
    <s v="USD"/>
    <x v="626"/>
    <x v="632"/>
    <b v="0"/>
    <b v="0"/>
    <x v="3"/>
    <x v="3"/>
    <x v="3"/>
  </r>
  <r>
    <x v="683"/>
    <s v="Jones PLC"/>
    <s v="Virtual systemic intranet"/>
    <n v="2300"/>
    <n v="8244"/>
    <x v="1"/>
    <n v="5944"/>
    <n v="147"/>
    <n v="727.005"/>
    <x v="1"/>
    <s v="USD"/>
    <x v="627"/>
    <x v="633"/>
    <b v="0"/>
    <b v="0"/>
    <x v="3"/>
    <x v="3"/>
    <x v="3"/>
  </r>
  <r>
    <x v="684"/>
    <s v="Gilmore LLC"/>
    <s v="Optimized systemic algorithm"/>
    <n v="1400"/>
    <n v="7600"/>
    <x v="1"/>
    <n v="6200"/>
    <n v="110"/>
    <n v="727.005"/>
    <x v="0"/>
    <s v="CAD"/>
    <x v="628"/>
    <x v="634"/>
    <b v="0"/>
    <b v="0"/>
    <x v="9"/>
    <x v="5"/>
    <x v="9"/>
  </r>
  <r>
    <x v="685"/>
    <s v="Lee-Cobb"/>
    <s v="Customizable homogeneous firmware"/>
    <n v="140000"/>
    <n v="94501"/>
    <x v="0"/>
    <n v="-45499"/>
    <n v="926"/>
    <n v="727.005"/>
    <x v="0"/>
    <s v="CAD"/>
    <x v="629"/>
    <x v="415"/>
    <b v="0"/>
    <b v="0"/>
    <x v="3"/>
    <x v="3"/>
    <x v="3"/>
  </r>
  <r>
    <x v="686"/>
    <s v="Jones, Wiley and Robbins"/>
    <s v="Front-line cohesive extranet"/>
    <n v="7500"/>
    <n v="14381"/>
    <x v="1"/>
    <n v="6881"/>
    <n v="134"/>
    <n v="727.005"/>
    <x v="1"/>
    <s v="USD"/>
    <x v="630"/>
    <x v="635"/>
    <b v="0"/>
    <b v="0"/>
    <x v="8"/>
    <x v="2"/>
    <x v="8"/>
  </r>
  <r>
    <x v="687"/>
    <s v="Martin, Gates and Holt"/>
    <s v="Distributed holistic neural-net"/>
    <n v="1500"/>
    <n v="13980"/>
    <x v="1"/>
    <n v="12480"/>
    <n v="269"/>
    <n v="727.005"/>
    <x v="1"/>
    <s v="USD"/>
    <x v="631"/>
    <x v="607"/>
    <b v="0"/>
    <b v="0"/>
    <x v="3"/>
    <x v="3"/>
    <x v="3"/>
  </r>
  <r>
    <x v="688"/>
    <s v="Bowen, Davies and Burns"/>
    <s v="Devolved client-server monitoring"/>
    <n v="2900"/>
    <n v="12449"/>
    <x v="1"/>
    <n v="9549"/>
    <n v="175"/>
    <n v="727.005"/>
    <x v="1"/>
    <s v="USD"/>
    <x v="632"/>
    <x v="636"/>
    <b v="0"/>
    <b v="1"/>
    <x v="19"/>
    <x v="4"/>
    <x v="19"/>
  </r>
  <r>
    <x v="689"/>
    <s v="Nguyen Inc"/>
    <s v="Seamless directional capacity"/>
    <n v="7300"/>
    <n v="7348"/>
    <x v="1"/>
    <n v="48"/>
    <n v="69"/>
    <n v="727.005"/>
    <x v="1"/>
    <s v="USD"/>
    <x v="633"/>
    <x v="637"/>
    <b v="0"/>
    <b v="0"/>
    <x v="2"/>
    <x v="2"/>
    <x v="2"/>
  </r>
  <r>
    <x v="690"/>
    <s v="Walsh-Watts"/>
    <s v="Polarized actuating implementation"/>
    <n v="3600"/>
    <n v="8158"/>
    <x v="1"/>
    <n v="4558"/>
    <n v="190"/>
    <n v="727.005"/>
    <x v="1"/>
    <s v="USD"/>
    <x v="634"/>
    <x v="638"/>
    <b v="0"/>
    <b v="1"/>
    <x v="4"/>
    <x v="4"/>
    <x v="4"/>
  </r>
  <r>
    <x v="691"/>
    <s v="Ray, Li and Li"/>
    <s v="Front-line disintermediate hub"/>
    <n v="5000"/>
    <n v="7119"/>
    <x v="1"/>
    <n v="2119"/>
    <n v="237"/>
    <n v="727.005"/>
    <x v="1"/>
    <s v="USD"/>
    <x v="635"/>
    <x v="639"/>
    <b v="1"/>
    <b v="1"/>
    <x v="4"/>
    <x v="4"/>
    <x v="4"/>
  </r>
  <r>
    <x v="692"/>
    <s v="Murray Ltd"/>
    <s v="Decentralized 4thgeneration challenge"/>
    <n v="6000"/>
    <n v="5438"/>
    <x v="0"/>
    <n v="-562"/>
    <n v="77"/>
    <n v="727.005"/>
    <x v="4"/>
    <s v="GBP"/>
    <x v="636"/>
    <x v="640"/>
    <b v="0"/>
    <b v="0"/>
    <x v="1"/>
    <x v="1"/>
    <x v="1"/>
  </r>
  <r>
    <x v="693"/>
    <s v="Bradford-Silva"/>
    <s v="Reverse-engineered composite hierarchy"/>
    <n v="180400"/>
    <n v="115396"/>
    <x v="0"/>
    <n v="-65004"/>
    <n v="1748"/>
    <n v="727.005"/>
    <x v="1"/>
    <s v="USD"/>
    <x v="637"/>
    <x v="641"/>
    <b v="0"/>
    <b v="0"/>
    <x v="3"/>
    <x v="3"/>
    <x v="3"/>
  </r>
  <r>
    <x v="694"/>
    <s v="Mora-Bradley"/>
    <s v="Programmable tangible ability"/>
    <n v="9100"/>
    <n v="7656"/>
    <x v="0"/>
    <n v="-1444"/>
    <n v="79"/>
    <n v="727.005"/>
    <x v="1"/>
    <s v="USD"/>
    <x v="638"/>
    <x v="642"/>
    <b v="0"/>
    <b v="0"/>
    <x v="3"/>
    <x v="3"/>
    <x v="3"/>
  </r>
  <r>
    <x v="695"/>
    <s v="Cardenas, Thompson and Carey"/>
    <s v="Configurable full-range emulation"/>
    <n v="9200"/>
    <n v="12322"/>
    <x v="1"/>
    <n v="3122"/>
    <n v="196"/>
    <n v="727.005"/>
    <x v="6"/>
    <s v="EUR"/>
    <x v="639"/>
    <x v="445"/>
    <b v="1"/>
    <b v="0"/>
    <x v="1"/>
    <x v="1"/>
    <x v="1"/>
  </r>
  <r>
    <x v="696"/>
    <s v="Lopez, Reid and Johnson"/>
    <s v="Total real-time hardware"/>
    <n v="164100"/>
    <n v="96888"/>
    <x v="0"/>
    <n v="-67212"/>
    <n v="889"/>
    <n v="727.005"/>
    <x v="1"/>
    <s v="USD"/>
    <x v="640"/>
    <x v="116"/>
    <b v="0"/>
    <b v="1"/>
    <x v="3"/>
    <x v="3"/>
    <x v="3"/>
  </r>
  <r>
    <x v="697"/>
    <s v="Fox-Williams"/>
    <s v="Profound system-worthy functionalities"/>
    <n v="128900"/>
    <n v="196960"/>
    <x v="1"/>
    <n v="68060"/>
    <n v="7295"/>
    <n v="727.005"/>
    <x v="1"/>
    <s v="USD"/>
    <x v="641"/>
    <x v="643"/>
    <b v="0"/>
    <b v="0"/>
    <x v="5"/>
    <x v="1"/>
    <x v="5"/>
  </r>
  <r>
    <x v="698"/>
    <s v="Taylor, Wood and Taylor"/>
    <s v="Cloned hybrid focus group"/>
    <n v="42100"/>
    <n v="188057"/>
    <x v="1"/>
    <n v="145957"/>
    <n v="2893"/>
    <n v="727.005"/>
    <x v="0"/>
    <s v="CAD"/>
    <x v="642"/>
    <x v="644"/>
    <b v="0"/>
    <b v="0"/>
    <x v="8"/>
    <x v="2"/>
    <x v="8"/>
  </r>
  <r>
    <x v="699"/>
    <s v="King Inc"/>
    <s v="Ergonomic dedicated focus group"/>
    <n v="7400"/>
    <n v="6245"/>
    <x v="0"/>
    <n v="-1155"/>
    <n v="56"/>
    <n v="727.005"/>
    <x v="1"/>
    <s v="USD"/>
    <x v="230"/>
    <x v="645"/>
    <b v="0"/>
    <b v="0"/>
    <x v="6"/>
    <x v="4"/>
    <x v="6"/>
  </r>
  <r>
    <x v="700"/>
    <s v="Cole, Petty and Cameron"/>
    <s v="Realigned zero administration paradigm"/>
    <n v="100"/>
    <n v="3"/>
    <x v="0"/>
    <n v="-97"/>
    <n v="1"/>
    <n v="727.005"/>
    <x v="1"/>
    <s v="USD"/>
    <x v="67"/>
    <x v="646"/>
    <b v="0"/>
    <b v="0"/>
    <x v="8"/>
    <x v="2"/>
    <x v="8"/>
  </r>
  <r>
    <x v="701"/>
    <s v="Mcclain LLC"/>
    <s v="Open-source multi-tasking methodology"/>
    <n v="52000"/>
    <n v="91014"/>
    <x v="1"/>
    <n v="39014"/>
    <n v="820"/>
    <n v="727.005"/>
    <x v="1"/>
    <s v="USD"/>
    <x v="643"/>
    <x v="647"/>
    <b v="1"/>
    <b v="0"/>
    <x v="3"/>
    <x v="3"/>
    <x v="3"/>
  </r>
  <r>
    <x v="702"/>
    <s v="Sims-Gross"/>
    <s v="Object-based attitude-oriented analyzer"/>
    <n v="8700"/>
    <n v="4710"/>
    <x v="0"/>
    <n v="-3990"/>
    <n v="83"/>
    <n v="727.005"/>
    <x v="1"/>
    <s v="USD"/>
    <x v="644"/>
    <x v="467"/>
    <b v="0"/>
    <b v="0"/>
    <x v="8"/>
    <x v="2"/>
    <x v="8"/>
  </r>
  <r>
    <x v="703"/>
    <s v="Perez Group"/>
    <s v="Cross-platform tertiary hub"/>
    <n v="63400"/>
    <n v="197728"/>
    <x v="1"/>
    <n v="134328"/>
    <n v="2038"/>
    <n v="727.005"/>
    <x v="1"/>
    <s v="USD"/>
    <x v="645"/>
    <x v="648"/>
    <b v="1"/>
    <b v="1"/>
    <x v="18"/>
    <x v="5"/>
    <x v="18"/>
  </r>
  <r>
    <x v="704"/>
    <s v="Haynes-Williams"/>
    <s v="Seamless clear-thinking artificial intelligence"/>
    <n v="8700"/>
    <n v="10682"/>
    <x v="1"/>
    <n v="1982"/>
    <n v="116"/>
    <n v="727.005"/>
    <x v="1"/>
    <s v="USD"/>
    <x v="646"/>
    <x v="649"/>
    <b v="0"/>
    <b v="0"/>
    <x v="10"/>
    <x v="4"/>
    <x v="10"/>
  </r>
  <r>
    <x v="705"/>
    <s v="Ford LLC"/>
    <s v="Centralized tangible success"/>
    <n v="169700"/>
    <n v="168048"/>
    <x v="0"/>
    <n v="-1652"/>
    <n v="2025"/>
    <n v="727.005"/>
    <x v="4"/>
    <s v="GBP"/>
    <x v="626"/>
    <x v="650"/>
    <b v="0"/>
    <b v="0"/>
    <x v="9"/>
    <x v="5"/>
    <x v="9"/>
  </r>
  <r>
    <x v="706"/>
    <s v="Moreno Ltd"/>
    <s v="Customer-focused multimedia methodology"/>
    <n v="108400"/>
    <n v="138586"/>
    <x v="1"/>
    <n v="30186"/>
    <n v="1345"/>
    <n v="727.005"/>
    <x v="2"/>
    <s v="AUD"/>
    <x v="647"/>
    <x v="651"/>
    <b v="0"/>
    <b v="1"/>
    <x v="2"/>
    <x v="2"/>
    <x v="2"/>
  </r>
  <r>
    <x v="707"/>
    <s v="Moore, Cook and Wright"/>
    <s v="Visionary maximized Local Area Network"/>
    <n v="7300"/>
    <n v="11579"/>
    <x v="1"/>
    <n v="4279"/>
    <n v="168"/>
    <n v="727.005"/>
    <x v="1"/>
    <s v="USD"/>
    <x v="159"/>
    <x v="652"/>
    <b v="0"/>
    <b v="0"/>
    <x v="6"/>
    <x v="4"/>
    <x v="6"/>
  </r>
  <r>
    <x v="708"/>
    <s v="Ortega LLC"/>
    <s v="Secured bifurcated intranet"/>
    <n v="1700"/>
    <n v="12020"/>
    <x v="1"/>
    <n v="10320"/>
    <n v="137"/>
    <n v="727.005"/>
    <x v="5"/>
    <s v="CHF"/>
    <x v="648"/>
    <x v="653"/>
    <b v="0"/>
    <b v="0"/>
    <x v="3"/>
    <x v="3"/>
    <x v="3"/>
  </r>
  <r>
    <x v="709"/>
    <s v="Silva, Walker and Martin"/>
    <s v="Grass-roots 4thgeneration product"/>
    <n v="9800"/>
    <n v="13954"/>
    <x v="1"/>
    <n v="4154"/>
    <n v="186"/>
    <n v="727.005"/>
    <x v="6"/>
    <s v="EUR"/>
    <x v="267"/>
    <x v="654"/>
    <b v="0"/>
    <b v="0"/>
    <x v="3"/>
    <x v="3"/>
    <x v="3"/>
  </r>
  <r>
    <x v="710"/>
    <s v="Huynh, Gallegos and Mills"/>
    <s v="Reduced next generation info-mediaries"/>
    <n v="4300"/>
    <n v="6358"/>
    <x v="1"/>
    <n v="2058"/>
    <n v="125"/>
    <n v="727.005"/>
    <x v="1"/>
    <s v="USD"/>
    <x v="649"/>
    <x v="655"/>
    <b v="0"/>
    <b v="1"/>
    <x v="3"/>
    <x v="3"/>
    <x v="3"/>
  </r>
  <r>
    <x v="711"/>
    <s v="Anderson LLC"/>
    <s v="Customizable full-range artificial intelligence"/>
    <n v="6200"/>
    <n v="1260"/>
    <x v="0"/>
    <n v="-4940"/>
    <n v="14"/>
    <n v="727.005"/>
    <x v="6"/>
    <s v="EUR"/>
    <x v="248"/>
    <x v="656"/>
    <b v="1"/>
    <b v="1"/>
    <x v="3"/>
    <x v="3"/>
    <x v="3"/>
  </r>
  <r>
    <x v="712"/>
    <s v="Garza-Bryant"/>
    <s v="Programmable leadingedge contingency"/>
    <n v="800"/>
    <n v="14725"/>
    <x v="1"/>
    <n v="13925"/>
    <n v="202"/>
    <n v="727.005"/>
    <x v="1"/>
    <s v="USD"/>
    <x v="571"/>
    <x v="657"/>
    <b v="0"/>
    <b v="0"/>
    <x v="3"/>
    <x v="3"/>
    <x v="3"/>
  </r>
  <r>
    <x v="713"/>
    <s v="Mays LLC"/>
    <s v="Multi-layered global groupware"/>
    <n v="6900"/>
    <n v="11174"/>
    <x v="1"/>
    <n v="4274"/>
    <n v="103"/>
    <n v="727.005"/>
    <x v="1"/>
    <s v="USD"/>
    <x v="650"/>
    <x v="89"/>
    <b v="0"/>
    <b v="0"/>
    <x v="15"/>
    <x v="5"/>
    <x v="15"/>
  </r>
  <r>
    <x v="714"/>
    <s v="Evans-Jones"/>
    <s v="Switchable methodical superstructure"/>
    <n v="38500"/>
    <n v="182036"/>
    <x v="1"/>
    <n v="143536"/>
    <n v="1785"/>
    <n v="727.005"/>
    <x v="1"/>
    <s v="USD"/>
    <x v="1"/>
    <x v="658"/>
    <b v="0"/>
    <b v="0"/>
    <x v="1"/>
    <x v="1"/>
    <x v="1"/>
  </r>
  <r>
    <x v="715"/>
    <s v="Fischer, Torres and Walker"/>
    <s v="Expanded even-keeled portal"/>
    <n v="118000"/>
    <n v="28870"/>
    <x v="0"/>
    <n v="-89130"/>
    <n v="656"/>
    <n v="727.005"/>
    <x v="1"/>
    <s v="USD"/>
    <x v="651"/>
    <x v="438"/>
    <b v="0"/>
    <b v="0"/>
    <x v="20"/>
    <x v="6"/>
    <x v="20"/>
  </r>
  <r>
    <x v="716"/>
    <s v="Tapia, Kramer and Hicks"/>
    <s v="Advanced modular moderator"/>
    <n v="2000"/>
    <n v="10353"/>
    <x v="1"/>
    <n v="8353"/>
    <n v="157"/>
    <n v="727.005"/>
    <x v="1"/>
    <s v="USD"/>
    <x v="652"/>
    <x v="659"/>
    <b v="0"/>
    <b v="1"/>
    <x v="3"/>
    <x v="3"/>
    <x v="3"/>
  </r>
  <r>
    <x v="717"/>
    <s v="Barnes, Wilcox and Riley"/>
    <s v="Reverse-engineered well-modulated ability"/>
    <n v="5600"/>
    <n v="13868"/>
    <x v="1"/>
    <n v="8268"/>
    <n v="555"/>
    <n v="727.005"/>
    <x v="1"/>
    <s v="USD"/>
    <x v="653"/>
    <x v="660"/>
    <b v="0"/>
    <b v="0"/>
    <x v="4"/>
    <x v="4"/>
    <x v="4"/>
  </r>
  <r>
    <x v="718"/>
    <s v="Reyes PLC"/>
    <s v="Expanded optimal pricing structure"/>
    <n v="8300"/>
    <n v="8317"/>
    <x v="1"/>
    <n v="17"/>
    <n v="297"/>
    <n v="727.005"/>
    <x v="1"/>
    <s v="USD"/>
    <x v="654"/>
    <x v="661"/>
    <b v="0"/>
    <b v="0"/>
    <x v="8"/>
    <x v="2"/>
    <x v="8"/>
  </r>
  <r>
    <x v="719"/>
    <s v="Pace, Simpson and Watkins"/>
    <s v="Down-sized uniform ability"/>
    <n v="6900"/>
    <n v="10557"/>
    <x v="1"/>
    <n v="3657"/>
    <n v="123"/>
    <n v="727.005"/>
    <x v="1"/>
    <s v="USD"/>
    <x v="655"/>
    <x v="662"/>
    <b v="0"/>
    <b v="0"/>
    <x v="13"/>
    <x v="5"/>
    <x v="13"/>
  </r>
  <r>
    <x v="720"/>
    <s v="Valenzuela, Davidson and Castro"/>
    <s v="Multi-layered upward-trending conglomeration"/>
    <n v="8700"/>
    <n v="3227"/>
    <x v="3"/>
    <n v="-5473"/>
    <n v="38"/>
    <n v="727.005"/>
    <x v="3"/>
    <s v="DKK"/>
    <x v="656"/>
    <x v="236"/>
    <b v="0"/>
    <b v="1"/>
    <x v="3"/>
    <x v="3"/>
    <x v="3"/>
  </r>
  <r>
    <x v="721"/>
    <s v="Dominguez-Owens"/>
    <s v="Open-architected systematic intranet"/>
    <n v="123600"/>
    <n v="5429"/>
    <x v="3"/>
    <n v="-118171"/>
    <n v="60"/>
    <n v="727.005"/>
    <x v="1"/>
    <s v="USD"/>
    <x v="657"/>
    <x v="663"/>
    <b v="0"/>
    <b v="0"/>
    <x v="1"/>
    <x v="1"/>
    <x v="1"/>
  </r>
  <r>
    <x v="722"/>
    <s v="Thomas-Simmons"/>
    <s v="Proactive 24hour frame"/>
    <n v="48500"/>
    <n v="75906"/>
    <x v="1"/>
    <n v="27406"/>
    <n v="3036"/>
    <n v="727.005"/>
    <x v="1"/>
    <s v="USD"/>
    <x v="265"/>
    <x v="202"/>
    <b v="0"/>
    <b v="0"/>
    <x v="4"/>
    <x v="4"/>
    <x v="4"/>
  </r>
  <r>
    <x v="723"/>
    <s v="Beck-Knight"/>
    <s v="Exclusive fresh-thinking model"/>
    <n v="4900"/>
    <n v="13250"/>
    <x v="1"/>
    <n v="8350"/>
    <n v="144"/>
    <n v="727.005"/>
    <x v="2"/>
    <s v="AUD"/>
    <x v="658"/>
    <x v="664"/>
    <b v="0"/>
    <b v="0"/>
    <x v="3"/>
    <x v="3"/>
    <x v="3"/>
  </r>
  <r>
    <x v="724"/>
    <s v="Mccoy Ltd"/>
    <s v="Business-focused encompassing intranet"/>
    <n v="8400"/>
    <n v="11261"/>
    <x v="1"/>
    <n v="2861"/>
    <n v="121"/>
    <n v="727.005"/>
    <x v="4"/>
    <s v="GBP"/>
    <x v="659"/>
    <x v="665"/>
    <b v="0"/>
    <b v="1"/>
    <x v="3"/>
    <x v="3"/>
    <x v="3"/>
  </r>
  <r>
    <x v="725"/>
    <s v="Dawson-Tyler"/>
    <s v="Optional 6thgeneration access"/>
    <n v="193200"/>
    <n v="97369"/>
    <x v="0"/>
    <n v="-95831"/>
    <n v="1596"/>
    <n v="727.005"/>
    <x v="1"/>
    <s v="USD"/>
    <x v="660"/>
    <x v="666"/>
    <b v="0"/>
    <b v="0"/>
    <x v="20"/>
    <x v="6"/>
    <x v="20"/>
  </r>
  <r>
    <x v="726"/>
    <s v="Johns-Thomas"/>
    <s v="Realigned web-enabled functionalities"/>
    <n v="54300"/>
    <n v="48227"/>
    <x v="3"/>
    <n v="-6073"/>
    <n v="524"/>
    <n v="727.005"/>
    <x v="1"/>
    <s v="USD"/>
    <x v="661"/>
    <x v="602"/>
    <b v="0"/>
    <b v="1"/>
    <x v="3"/>
    <x v="3"/>
    <x v="3"/>
  </r>
  <r>
    <x v="727"/>
    <s v="Quinn, Cruz and Schmidt"/>
    <s v="Enterprise-wide multimedia software"/>
    <n v="8900"/>
    <n v="14685"/>
    <x v="1"/>
    <n v="5785"/>
    <n v="181"/>
    <n v="727.005"/>
    <x v="1"/>
    <s v="USD"/>
    <x v="4"/>
    <x v="667"/>
    <b v="0"/>
    <b v="0"/>
    <x v="2"/>
    <x v="2"/>
    <x v="2"/>
  </r>
  <r>
    <x v="728"/>
    <s v="Stewart Inc"/>
    <s v="Versatile mission-critical knowledgebase"/>
    <n v="4200"/>
    <n v="735"/>
    <x v="0"/>
    <n v="-3465"/>
    <n v="10"/>
    <n v="727.005"/>
    <x v="1"/>
    <s v="USD"/>
    <x v="662"/>
    <x v="668"/>
    <b v="0"/>
    <b v="0"/>
    <x v="3"/>
    <x v="3"/>
    <x v="3"/>
  </r>
  <r>
    <x v="729"/>
    <s v="Moore Group"/>
    <s v="Multi-lateral object-oriented open system"/>
    <n v="5600"/>
    <n v="10397"/>
    <x v="1"/>
    <n v="4797"/>
    <n v="122"/>
    <n v="727.005"/>
    <x v="1"/>
    <s v="USD"/>
    <x v="663"/>
    <x v="669"/>
    <b v="0"/>
    <b v="0"/>
    <x v="6"/>
    <x v="4"/>
    <x v="6"/>
  </r>
  <r>
    <x v="730"/>
    <s v="Carson PLC"/>
    <s v="Visionary system-worthy attitude"/>
    <n v="28800"/>
    <n v="118847"/>
    <x v="1"/>
    <n v="90047"/>
    <n v="1071"/>
    <n v="727.005"/>
    <x v="0"/>
    <s v="CAD"/>
    <x v="664"/>
    <x v="670"/>
    <b v="0"/>
    <b v="0"/>
    <x v="8"/>
    <x v="2"/>
    <x v="8"/>
  </r>
  <r>
    <x v="731"/>
    <s v="Cruz, Hall and Mason"/>
    <s v="Synergized content-based hierarchy"/>
    <n v="8000"/>
    <n v="7220"/>
    <x v="3"/>
    <n v="-780"/>
    <n v="219"/>
    <n v="727.005"/>
    <x v="1"/>
    <s v="USD"/>
    <x v="665"/>
    <x v="601"/>
    <b v="0"/>
    <b v="0"/>
    <x v="2"/>
    <x v="2"/>
    <x v="2"/>
  </r>
  <r>
    <x v="732"/>
    <s v="Glass, Baker and Jones"/>
    <s v="Business-focused 24hour access"/>
    <n v="117000"/>
    <n v="107622"/>
    <x v="0"/>
    <n v="-9378"/>
    <n v="1121"/>
    <n v="727.005"/>
    <x v="1"/>
    <s v="USD"/>
    <x v="666"/>
    <x v="671"/>
    <b v="0"/>
    <b v="1"/>
    <x v="1"/>
    <x v="1"/>
    <x v="1"/>
  </r>
  <r>
    <x v="733"/>
    <s v="Marquez-Kerr"/>
    <s v="Automated hybrid orchestration"/>
    <n v="15800"/>
    <n v="83267"/>
    <x v="1"/>
    <n v="67467"/>
    <n v="980"/>
    <n v="727.005"/>
    <x v="1"/>
    <s v="USD"/>
    <x v="43"/>
    <x v="672"/>
    <b v="0"/>
    <b v="0"/>
    <x v="16"/>
    <x v="1"/>
    <x v="16"/>
  </r>
  <r>
    <x v="734"/>
    <s v="Stone PLC"/>
    <s v="Exclusive 5thgeneration leverage"/>
    <n v="4200"/>
    <n v="13404"/>
    <x v="1"/>
    <n v="9204"/>
    <n v="536"/>
    <n v="727.005"/>
    <x v="1"/>
    <s v="USD"/>
    <x v="667"/>
    <x v="673"/>
    <b v="0"/>
    <b v="1"/>
    <x v="3"/>
    <x v="3"/>
    <x v="3"/>
  </r>
  <r>
    <x v="735"/>
    <s v="Caldwell PLC"/>
    <s v="Grass-roots zero administration alliance"/>
    <n v="37100"/>
    <n v="131404"/>
    <x v="1"/>
    <n v="94304"/>
    <n v="1991"/>
    <n v="727.005"/>
    <x v="1"/>
    <s v="USD"/>
    <x v="668"/>
    <x v="674"/>
    <b v="0"/>
    <b v="0"/>
    <x v="14"/>
    <x v="7"/>
    <x v="14"/>
  </r>
  <r>
    <x v="736"/>
    <s v="Silva-Hawkins"/>
    <s v="Proactive heuristic orchestration"/>
    <n v="7700"/>
    <n v="2533"/>
    <x v="3"/>
    <n v="-5167"/>
    <n v="29"/>
    <n v="727.005"/>
    <x v="1"/>
    <s v="USD"/>
    <x v="669"/>
    <x v="675"/>
    <b v="0"/>
    <b v="0"/>
    <x v="9"/>
    <x v="5"/>
    <x v="9"/>
  </r>
  <r>
    <x v="737"/>
    <s v="Gardner Inc"/>
    <s v="Function-based systematic Graphical User Interface"/>
    <n v="3700"/>
    <n v="5028"/>
    <x v="1"/>
    <n v="1328"/>
    <n v="180"/>
    <n v="727.005"/>
    <x v="1"/>
    <s v="USD"/>
    <x v="670"/>
    <x v="676"/>
    <b v="0"/>
    <b v="0"/>
    <x v="7"/>
    <x v="1"/>
    <x v="7"/>
  </r>
  <r>
    <x v="738"/>
    <s v="Garcia Group"/>
    <s v="Extended zero administration software"/>
    <n v="74700"/>
    <n v="1557"/>
    <x v="0"/>
    <n v="-73143"/>
    <n v="15"/>
    <n v="727.005"/>
    <x v="1"/>
    <s v="USD"/>
    <x v="671"/>
    <x v="677"/>
    <b v="0"/>
    <b v="1"/>
    <x v="3"/>
    <x v="3"/>
    <x v="3"/>
  </r>
  <r>
    <x v="739"/>
    <s v="Meyer-Avila"/>
    <s v="Multi-tiered discrete support"/>
    <n v="10000"/>
    <n v="6100"/>
    <x v="0"/>
    <n v="-3900"/>
    <n v="191"/>
    <n v="727.005"/>
    <x v="1"/>
    <s v="USD"/>
    <x v="672"/>
    <x v="678"/>
    <b v="0"/>
    <b v="0"/>
    <x v="7"/>
    <x v="1"/>
    <x v="7"/>
  </r>
  <r>
    <x v="740"/>
    <s v="Nelson, Smith and Graham"/>
    <s v="Phased system-worthy conglomeration"/>
    <n v="5300"/>
    <n v="1592"/>
    <x v="0"/>
    <n v="-3708"/>
    <n v="16"/>
    <n v="727.005"/>
    <x v="1"/>
    <s v="USD"/>
    <x v="673"/>
    <x v="679"/>
    <b v="0"/>
    <b v="0"/>
    <x v="3"/>
    <x v="3"/>
    <x v="3"/>
  </r>
  <r>
    <x v="741"/>
    <s v="Garcia Ltd"/>
    <s v="Balanced mobile alliance"/>
    <n v="1200"/>
    <n v="14150"/>
    <x v="1"/>
    <n v="12950"/>
    <n v="130"/>
    <n v="727.005"/>
    <x v="1"/>
    <s v="USD"/>
    <x v="674"/>
    <x v="680"/>
    <b v="0"/>
    <b v="0"/>
    <x v="3"/>
    <x v="3"/>
    <x v="3"/>
  </r>
  <r>
    <x v="742"/>
    <s v="West-Stevens"/>
    <s v="Reactive solution-oriented groupware"/>
    <n v="1200"/>
    <n v="13513"/>
    <x v="1"/>
    <n v="12313"/>
    <n v="122"/>
    <n v="727.005"/>
    <x v="1"/>
    <s v="USD"/>
    <x v="675"/>
    <x v="681"/>
    <b v="0"/>
    <b v="0"/>
    <x v="5"/>
    <x v="1"/>
    <x v="5"/>
  </r>
  <r>
    <x v="743"/>
    <s v="Clark-Conrad"/>
    <s v="Exclusive bandwidth-monitored orchestration"/>
    <n v="3900"/>
    <n v="504"/>
    <x v="0"/>
    <n v="-3396"/>
    <n v="17"/>
    <n v="727.005"/>
    <x v="1"/>
    <s v="USD"/>
    <x v="676"/>
    <x v="682"/>
    <b v="0"/>
    <b v="1"/>
    <x v="3"/>
    <x v="3"/>
    <x v="3"/>
  </r>
  <r>
    <x v="744"/>
    <s v="Fitzgerald Group"/>
    <s v="Intuitive exuding initiative"/>
    <n v="2000"/>
    <n v="14240"/>
    <x v="1"/>
    <n v="12240"/>
    <n v="140"/>
    <n v="727.005"/>
    <x v="1"/>
    <s v="USD"/>
    <x v="342"/>
    <x v="683"/>
    <b v="0"/>
    <b v="1"/>
    <x v="3"/>
    <x v="3"/>
    <x v="3"/>
  </r>
  <r>
    <x v="745"/>
    <s v="Hill, Mccann and Moore"/>
    <s v="Streamlined needs-based knowledge user"/>
    <n v="6900"/>
    <n v="2091"/>
    <x v="0"/>
    <n v="-4809"/>
    <n v="34"/>
    <n v="727.005"/>
    <x v="1"/>
    <s v="USD"/>
    <x v="677"/>
    <x v="684"/>
    <b v="0"/>
    <b v="0"/>
    <x v="8"/>
    <x v="2"/>
    <x v="8"/>
  </r>
  <r>
    <x v="746"/>
    <s v="Edwards LLC"/>
    <s v="Automated system-worthy structure"/>
    <n v="55800"/>
    <n v="118580"/>
    <x v="1"/>
    <n v="62780"/>
    <n v="3388"/>
    <n v="727.005"/>
    <x v="1"/>
    <s v="USD"/>
    <x v="678"/>
    <x v="685"/>
    <b v="0"/>
    <b v="0"/>
    <x v="2"/>
    <x v="2"/>
    <x v="2"/>
  </r>
  <r>
    <x v="747"/>
    <s v="Greer and Sons"/>
    <s v="Secured clear-thinking intranet"/>
    <n v="4900"/>
    <n v="11214"/>
    <x v="1"/>
    <n v="6314"/>
    <n v="280"/>
    <n v="727.005"/>
    <x v="1"/>
    <s v="USD"/>
    <x v="679"/>
    <x v="488"/>
    <b v="0"/>
    <b v="0"/>
    <x v="3"/>
    <x v="3"/>
    <x v="3"/>
  </r>
  <r>
    <x v="748"/>
    <s v="Martinez PLC"/>
    <s v="Cloned actuating architecture"/>
    <n v="194900"/>
    <n v="68137"/>
    <x v="3"/>
    <n v="-126763"/>
    <n v="614"/>
    <n v="727.005"/>
    <x v="1"/>
    <s v="USD"/>
    <x v="680"/>
    <x v="686"/>
    <b v="0"/>
    <b v="1"/>
    <x v="10"/>
    <x v="4"/>
    <x v="10"/>
  </r>
  <r>
    <x v="749"/>
    <s v="Hunter-Logan"/>
    <s v="Down-sized needs-based task-force"/>
    <n v="8600"/>
    <n v="13527"/>
    <x v="1"/>
    <n v="4927"/>
    <n v="366"/>
    <n v="727.005"/>
    <x v="6"/>
    <s v="EUR"/>
    <x v="681"/>
    <x v="687"/>
    <b v="0"/>
    <b v="1"/>
    <x v="8"/>
    <x v="2"/>
    <x v="8"/>
  </r>
  <r>
    <x v="750"/>
    <s v="Ramos and Sons"/>
    <s v="Extended responsive Internet solution"/>
    <n v="100"/>
    <n v="1"/>
    <x v="0"/>
    <n v="-99"/>
    <n v="1"/>
    <n v="727.005"/>
    <x v="4"/>
    <s v="GBP"/>
    <x v="682"/>
    <x v="688"/>
    <b v="0"/>
    <b v="0"/>
    <x v="5"/>
    <x v="1"/>
    <x v="5"/>
  </r>
  <r>
    <x v="751"/>
    <s v="Lane-Barber"/>
    <s v="Universal value-added moderator"/>
    <n v="3600"/>
    <n v="8363"/>
    <x v="1"/>
    <n v="4763"/>
    <n v="270"/>
    <n v="727.005"/>
    <x v="1"/>
    <s v="USD"/>
    <x v="683"/>
    <x v="689"/>
    <b v="1"/>
    <b v="1"/>
    <x v="9"/>
    <x v="5"/>
    <x v="9"/>
  </r>
  <r>
    <x v="752"/>
    <s v="Lowery Group"/>
    <s v="Sharable motivating emulation"/>
    <n v="5800"/>
    <n v="5362"/>
    <x v="3"/>
    <n v="-438"/>
    <n v="114"/>
    <n v="727.005"/>
    <x v="1"/>
    <s v="USD"/>
    <x v="684"/>
    <x v="690"/>
    <b v="0"/>
    <b v="1"/>
    <x v="3"/>
    <x v="3"/>
    <x v="3"/>
  </r>
  <r>
    <x v="753"/>
    <s v="Guerrero-Griffin"/>
    <s v="Networked web-enabled product"/>
    <n v="4700"/>
    <n v="12065"/>
    <x v="1"/>
    <n v="7365"/>
    <n v="137"/>
    <n v="727.005"/>
    <x v="1"/>
    <s v="USD"/>
    <x v="674"/>
    <x v="691"/>
    <b v="0"/>
    <b v="0"/>
    <x v="14"/>
    <x v="7"/>
    <x v="14"/>
  </r>
  <r>
    <x v="754"/>
    <s v="Perez, Reed and Lee"/>
    <s v="Advanced dedicated encoding"/>
    <n v="70400"/>
    <n v="118603"/>
    <x v="1"/>
    <n v="48203"/>
    <n v="3205"/>
    <n v="727.005"/>
    <x v="1"/>
    <s v="USD"/>
    <x v="685"/>
    <x v="424"/>
    <b v="0"/>
    <b v="0"/>
    <x v="3"/>
    <x v="3"/>
    <x v="3"/>
  </r>
  <r>
    <x v="755"/>
    <s v="Chen, Pollard and Clarke"/>
    <s v="Stand-alone multi-state project"/>
    <n v="4500"/>
    <n v="7496"/>
    <x v="1"/>
    <n v="2996"/>
    <n v="288"/>
    <n v="727.005"/>
    <x v="3"/>
    <s v="DKK"/>
    <x v="605"/>
    <x v="231"/>
    <b v="0"/>
    <b v="1"/>
    <x v="3"/>
    <x v="3"/>
    <x v="3"/>
  </r>
  <r>
    <x v="756"/>
    <s v="Serrano, Gallagher and Griffith"/>
    <s v="Customizable bi-directional monitoring"/>
    <n v="1300"/>
    <n v="10037"/>
    <x v="1"/>
    <n v="8737"/>
    <n v="148"/>
    <n v="727.005"/>
    <x v="1"/>
    <s v="USD"/>
    <x v="686"/>
    <x v="692"/>
    <b v="0"/>
    <b v="0"/>
    <x v="3"/>
    <x v="3"/>
    <x v="3"/>
  </r>
  <r>
    <x v="757"/>
    <s v="Callahan-Gilbert"/>
    <s v="Profit-focused motivating function"/>
    <n v="1400"/>
    <n v="5696"/>
    <x v="1"/>
    <n v="4296"/>
    <n v="114"/>
    <n v="727.005"/>
    <x v="1"/>
    <s v="USD"/>
    <x v="687"/>
    <x v="693"/>
    <b v="0"/>
    <b v="0"/>
    <x v="6"/>
    <x v="4"/>
    <x v="6"/>
  </r>
  <r>
    <x v="758"/>
    <s v="Logan-Miranda"/>
    <s v="Proactive systemic firmware"/>
    <n v="29600"/>
    <n v="167005"/>
    <x v="1"/>
    <n v="137405"/>
    <n v="1518"/>
    <n v="727.005"/>
    <x v="0"/>
    <s v="CAD"/>
    <x v="688"/>
    <x v="694"/>
    <b v="0"/>
    <b v="0"/>
    <x v="1"/>
    <x v="1"/>
    <x v="1"/>
  </r>
  <r>
    <x v="759"/>
    <s v="Rodriguez PLC"/>
    <s v="Grass-roots upward-trending installation"/>
    <n v="167500"/>
    <n v="114615"/>
    <x v="0"/>
    <n v="-52885"/>
    <n v="1274"/>
    <n v="727.005"/>
    <x v="1"/>
    <s v="USD"/>
    <x v="689"/>
    <x v="236"/>
    <b v="0"/>
    <b v="0"/>
    <x v="5"/>
    <x v="1"/>
    <x v="5"/>
  </r>
  <r>
    <x v="760"/>
    <s v="Smith-Kennedy"/>
    <s v="Virtual heuristic hub"/>
    <n v="48300"/>
    <n v="16592"/>
    <x v="0"/>
    <n v="-31708"/>
    <n v="210"/>
    <n v="727.005"/>
    <x v="6"/>
    <s v="EUR"/>
    <x v="690"/>
    <x v="695"/>
    <b v="0"/>
    <b v="1"/>
    <x v="11"/>
    <x v="6"/>
    <x v="11"/>
  </r>
  <r>
    <x v="761"/>
    <s v="Mitchell-Lee"/>
    <s v="Customizable leadingedge model"/>
    <n v="2200"/>
    <n v="14420"/>
    <x v="1"/>
    <n v="12220"/>
    <n v="166"/>
    <n v="727.005"/>
    <x v="1"/>
    <s v="USD"/>
    <x v="691"/>
    <x v="696"/>
    <b v="0"/>
    <b v="0"/>
    <x v="1"/>
    <x v="1"/>
    <x v="1"/>
  </r>
  <r>
    <x v="762"/>
    <s v="Davis Ltd"/>
    <s v="Upgradable uniform service-desk"/>
    <n v="3500"/>
    <n v="6204"/>
    <x v="1"/>
    <n v="2704"/>
    <n v="100"/>
    <n v="727.005"/>
    <x v="2"/>
    <s v="AUD"/>
    <x v="692"/>
    <x v="697"/>
    <b v="0"/>
    <b v="0"/>
    <x v="17"/>
    <x v="1"/>
    <x v="17"/>
  </r>
  <r>
    <x v="763"/>
    <s v="Rowland PLC"/>
    <s v="Inverse client-driven product"/>
    <n v="5600"/>
    <n v="6338"/>
    <x v="1"/>
    <n v="738"/>
    <n v="235"/>
    <n v="727.005"/>
    <x v="1"/>
    <s v="USD"/>
    <x v="693"/>
    <x v="698"/>
    <b v="0"/>
    <b v="1"/>
    <x v="3"/>
    <x v="3"/>
    <x v="3"/>
  </r>
  <r>
    <x v="764"/>
    <s v="Shaffer-Mason"/>
    <s v="Managed bandwidth-monitored system engine"/>
    <n v="1100"/>
    <n v="8010"/>
    <x v="1"/>
    <n v="6910"/>
    <n v="148"/>
    <n v="727.005"/>
    <x v="1"/>
    <s v="USD"/>
    <x v="694"/>
    <x v="699"/>
    <b v="0"/>
    <b v="0"/>
    <x v="1"/>
    <x v="1"/>
    <x v="1"/>
  </r>
  <r>
    <x v="765"/>
    <s v="Matthews LLC"/>
    <s v="Advanced transitional help-desk"/>
    <n v="3900"/>
    <n v="8125"/>
    <x v="1"/>
    <n v="4225"/>
    <n v="198"/>
    <n v="727.005"/>
    <x v="1"/>
    <s v="USD"/>
    <x v="695"/>
    <x v="489"/>
    <b v="1"/>
    <b v="1"/>
    <x v="7"/>
    <x v="1"/>
    <x v="7"/>
  </r>
  <r>
    <x v="766"/>
    <s v="Montgomery-Castro"/>
    <s v="De-engineered disintermediate encryption"/>
    <n v="43800"/>
    <n v="13653"/>
    <x v="0"/>
    <n v="-30147"/>
    <n v="248"/>
    <n v="727.005"/>
    <x v="2"/>
    <s v="AUD"/>
    <x v="123"/>
    <x v="512"/>
    <b v="0"/>
    <b v="0"/>
    <x v="22"/>
    <x v="4"/>
    <x v="22"/>
  </r>
  <r>
    <x v="767"/>
    <s v="Hale, Pearson and Jenkins"/>
    <s v="Upgradable attitude-oriented project"/>
    <n v="97200"/>
    <n v="55372"/>
    <x v="0"/>
    <n v="-41828"/>
    <n v="513"/>
    <n v="727.005"/>
    <x v="1"/>
    <s v="USD"/>
    <x v="696"/>
    <x v="700"/>
    <b v="0"/>
    <b v="0"/>
    <x v="18"/>
    <x v="5"/>
    <x v="18"/>
  </r>
  <r>
    <x v="768"/>
    <s v="Ramirez-Calderon"/>
    <s v="Fundamental zero tolerance alliance"/>
    <n v="4800"/>
    <n v="11088"/>
    <x v="1"/>
    <n v="6288"/>
    <n v="150"/>
    <n v="727.005"/>
    <x v="1"/>
    <s v="USD"/>
    <x v="626"/>
    <x v="701"/>
    <b v="0"/>
    <b v="0"/>
    <x v="3"/>
    <x v="3"/>
    <x v="3"/>
  </r>
  <r>
    <x v="769"/>
    <s v="Johnson-Morales"/>
    <s v="Devolved 24hour forecast"/>
    <n v="125600"/>
    <n v="109106"/>
    <x v="0"/>
    <n v="-16494"/>
    <n v="3410"/>
    <n v="727.005"/>
    <x v="1"/>
    <s v="USD"/>
    <x v="697"/>
    <x v="340"/>
    <b v="0"/>
    <b v="0"/>
    <x v="11"/>
    <x v="6"/>
    <x v="11"/>
  </r>
  <r>
    <x v="770"/>
    <s v="Mathis-Rodriguez"/>
    <s v="User-centric attitude-oriented intranet"/>
    <n v="4300"/>
    <n v="11642"/>
    <x v="1"/>
    <n v="7342"/>
    <n v="216"/>
    <n v="727.005"/>
    <x v="6"/>
    <s v="EUR"/>
    <x v="698"/>
    <x v="702"/>
    <b v="0"/>
    <b v="1"/>
    <x v="3"/>
    <x v="3"/>
    <x v="3"/>
  </r>
  <r>
    <x v="771"/>
    <s v="Smith, Mack and Williams"/>
    <s v="Self-enabling 5thgeneration paradigm"/>
    <n v="5600"/>
    <n v="2769"/>
    <x v="3"/>
    <n v="-2831"/>
    <n v="26"/>
    <n v="727.005"/>
    <x v="1"/>
    <s v="USD"/>
    <x v="699"/>
    <x v="703"/>
    <b v="0"/>
    <b v="0"/>
    <x v="3"/>
    <x v="3"/>
    <x v="3"/>
  </r>
  <r>
    <x v="772"/>
    <s v="Johnson-Pace"/>
    <s v="Persistent 3rdgeneration moratorium"/>
    <n v="149600"/>
    <n v="169586"/>
    <x v="1"/>
    <n v="19986"/>
    <n v="5139"/>
    <n v="727.005"/>
    <x v="1"/>
    <s v="USD"/>
    <x v="700"/>
    <x v="704"/>
    <b v="0"/>
    <b v="0"/>
    <x v="7"/>
    <x v="1"/>
    <x v="7"/>
  </r>
  <r>
    <x v="773"/>
    <s v="Meza, Kirby and Patel"/>
    <s v="Cross-platform empowering project"/>
    <n v="53100"/>
    <n v="101185"/>
    <x v="1"/>
    <n v="48085"/>
    <n v="2353"/>
    <n v="727.005"/>
    <x v="1"/>
    <s v="USD"/>
    <x v="701"/>
    <x v="705"/>
    <b v="0"/>
    <b v="0"/>
    <x v="3"/>
    <x v="3"/>
    <x v="3"/>
  </r>
  <r>
    <x v="774"/>
    <s v="Gonzalez-Snow"/>
    <s v="Polarized user-facing interface"/>
    <n v="5000"/>
    <n v="6775"/>
    <x v="1"/>
    <n v="1775"/>
    <n v="78"/>
    <n v="727.005"/>
    <x v="6"/>
    <s v="EUR"/>
    <x v="702"/>
    <x v="706"/>
    <b v="0"/>
    <b v="0"/>
    <x v="2"/>
    <x v="2"/>
    <x v="2"/>
  </r>
  <r>
    <x v="775"/>
    <s v="Murphy LLC"/>
    <s v="Customer-focused non-volatile framework"/>
    <n v="9400"/>
    <n v="968"/>
    <x v="0"/>
    <n v="-8432"/>
    <n v="10"/>
    <n v="727.005"/>
    <x v="1"/>
    <s v="USD"/>
    <x v="703"/>
    <x v="707"/>
    <b v="0"/>
    <b v="0"/>
    <x v="1"/>
    <x v="1"/>
    <x v="1"/>
  </r>
  <r>
    <x v="776"/>
    <s v="Taylor-Rowe"/>
    <s v="Synchronized multimedia frame"/>
    <n v="110800"/>
    <n v="72623"/>
    <x v="0"/>
    <n v="-38177"/>
    <n v="2201"/>
    <n v="727.005"/>
    <x v="1"/>
    <s v="USD"/>
    <x v="704"/>
    <x v="708"/>
    <b v="0"/>
    <b v="0"/>
    <x v="3"/>
    <x v="3"/>
    <x v="3"/>
  </r>
  <r>
    <x v="777"/>
    <s v="Henderson Ltd"/>
    <s v="Open-architected stable algorithm"/>
    <n v="93800"/>
    <n v="45987"/>
    <x v="0"/>
    <n v="-47813"/>
    <n v="676"/>
    <n v="727.005"/>
    <x v="1"/>
    <s v="USD"/>
    <x v="431"/>
    <x v="709"/>
    <b v="0"/>
    <b v="0"/>
    <x v="3"/>
    <x v="3"/>
    <x v="3"/>
  </r>
  <r>
    <x v="778"/>
    <s v="Moss-Guzman"/>
    <s v="Cross-platform optimizing website"/>
    <n v="1300"/>
    <n v="10243"/>
    <x v="1"/>
    <n v="8943"/>
    <n v="174"/>
    <n v="727.005"/>
    <x v="5"/>
    <s v="CHF"/>
    <x v="705"/>
    <x v="710"/>
    <b v="0"/>
    <b v="0"/>
    <x v="10"/>
    <x v="4"/>
    <x v="10"/>
  </r>
  <r>
    <x v="779"/>
    <s v="Webb Group"/>
    <s v="Public-key actuating projection"/>
    <n v="108700"/>
    <n v="87293"/>
    <x v="0"/>
    <n v="-21407"/>
    <n v="831"/>
    <n v="727.005"/>
    <x v="1"/>
    <s v="USD"/>
    <x v="706"/>
    <x v="711"/>
    <b v="0"/>
    <b v="1"/>
    <x v="3"/>
    <x v="3"/>
    <x v="3"/>
  </r>
  <r>
    <x v="780"/>
    <s v="Brooks-Rodriguez"/>
    <s v="Implemented intangible instruction set"/>
    <n v="5100"/>
    <n v="5421"/>
    <x v="1"/>
    <n v="321"/>
    <n v="164"/>
    <n v="727.005"/>
    <x v="1"/>
    <s v="USD"/>
    <x v="707"/>
    <x v="712"/>
    <b v="0"/>
    <b v="1"/>
    <x v="6"/>
    <x v="4"/>
    <x v="6"/>
  </r>
  <r>
    <x v="781"/>
    <s v="Thomas Ltd"/>
    <s v="Cross-group interactive architecture"/>
    <n v="8700"/>
    <n v="4414"/>
    <x v="3"/>
    <n v="-4286"/>
    <n v="56"/>
    <n v="727.005"/>
    <x v="5"/>
    <s v="CHF"/>
    <x v="708"/>
    <x v="70"/>
    <b v="0"/>
    <b v="0"/>
    <x v="3"/>
    <x v="3"/>
    <x v="3"/>
  </r>
  <r>
    <x v="782"/>
    <s v="Williams and Sons"/>
    <s v="Centralized asymmetric framework"/>
    <n v="5100"/>
    <n v="10981"/>
    <x v="1"/>
    <n v="5881"/>
    <n v="161"/>
    <n v="727.005"/>
    <x v="1"/>
    <s v="USD"/>
    <x v="709"/>
    <x v="713"/>
    <b v="0"/>
    <b v="1"/>
    <x v="10"/>
    <x v="4"/>
    <x v="10"/>
  </r>
  <r>
    <x v="783"/>
    <s v="Vega, Chan and Carney"/>
    <s v="Down-sized systematic utilization"/>
    <n v="7400"/>
    <n v="10451"/>
    <x v="1"/>
    <n v="3051"/>
    <n v="138"/>
    <n v="727.005"/>
    <x v="1"/>
    <s v="USD"/>
    <x v="710"/>
    <x v="714"/>
    <b v="0"/>
    <b v="0"/>
    <x v="1"/>
    <x v="1"/>
    <x v="1"/>
  </r>
  <r>
    <x v="784"/>
    <s v="Byrd Group"/>
    <s v="Profound fault-tolerant model"/>
    <n v="88900"/>
    <n v="102535"/>
    <x v="1"/>
    <n v="13635"/>
    <n v="3308"/>
    <n v="727.005"/>
    <x v="1"/>
    <s v="USD"/>
    <x v="711"/>
    <x v="715"/>
    <b v="0"/>
    <b v="0"/>
    <x v="2"/>
    <x v="2"/>
    <x v="2"/>
  </r>
  <r>
    <x v="785"/>
    <s v="Peterson, Fletcher and Sanchez"/>
    <s v="Multi-channeled bi-directional moratorium"/>
    <n v="6700"/>
    <n v="12939"/>
    <x v="1"/>
    <n v="6239"/>
    <n v="127"/>
    <n v="727.005"/>
    <x v="2"/>
    <s v="AUD"/>
    <x v="157"/>
    <x v="716"/>
    <b v="0"/>
    <b v="1"/>
    <x v="10"/>
    <x v="4"/>
    <x v="10"/>
  </r>
  <r>
    <x v="786"/>
    <s v="Smith-Brown"/>
    <s v="Object-based content-based ability"/>
    <n v="1500"/>
    <n v="10946"/>
    <x v="1"/>
    <n v="9446"/>
    <n v="207"/>
    <n v="727.005"/>
    <x v="6"/>
    <s v="EUR"/>
    <x v="630"/>
    <x v="717"/>
    <b v="0"/>
    <b v="1"/>
    <x v="17"/>
    <x v="1"/>
    <x v="17"/>
  </r>
  <r>
    <x v="787"/>
    <s v="Vance-Glover"/>
    <s v="Progressive coherent secured line"/>
    <n v="61200"/>
    <n v="60994"/>
    <x v="0"/>
    <n v="-206"/>
    <n v="859"/>
    <n v="727.005"/>
    <x v="0"/>
    <s v="CAD"/>
    <x v="712"/>
    <x v="718"/>
    <b v="0"/>
    <b v="0"/>
    <x v="1"/>
    <x v="1"/>
    <x v="1"/>
  </r>
  <r>
    <x v="788"/>
    <s v="Joyce PLC"/>
    <s v="Synchronized directional capability"/>
    <n v="3600"/>
    <n v="3174"/>
    <x v="2"/>
    <n v="-426"/>
    <n v="31"/>
    <n v="727.005"/>
    <x v="1"/>
    <s v="USD"/>
    <x v="93"/>
    <x v="719"/>
    <b v="0"/>
    <b v="0"/>
    <x v="10"/>
    <x v="4"/>
    <x v="10"/>
  </r>
  <r>
    <x v="789"/>
    <s v="Kennedy-Miller"/>
    <s v="Cross-platform composite migration"/>
    <n v="9000"/>
    <n v="3351"/>
    <x v="0"/>
    <n v="-5649"/>
    <n v="45"/>
    <n v="727.005"/>
    <x v="1"/>
    <s v="USD"/>
    <x v="713"/>
    <x v="115"/>
    <b v="0"/>
    <b v="0"/>
    <x v="3"/>
    <x v="3"/>
    <x v="3"/>
  </r>
  <r>
    <x v="790"/>
    <s v="White-Obrien"/>
    <s v="Operative local pricing structure"/>
    <n v="185900"/>
    <n v="56774"/>
    <x v="3"/>
    <n v="-129126"/>
    <n v="1113"/>
    <n v="727.005"/>
    <x v="1"/>
    <s v="USD"/>
    <x v="714"/>
    <x v="720"/>
    <b v="0"/>
    <b v="0"/>
    <x v="3"/>
    <x v="3"/>
    <x v="3"/>
  </r>
  <r>
    <x v="791"/>
    <s v="Stafford, Hess and Raymond"/>
    <s v="Optional web-enabled extranet"/>
    <n v="2100"/>
    <n v="540"/>
    <x v="0"/>
    <n v="-1560"/>
    <n v="6"/>
    <n v="727.005"/>
    <x v="1"/>
    <s v="USD"/>
    <x v="715"/>
    <x v="721"/>
    <b v="0"/>
    <b v="0"/>
    <x v="0"/>
    <x v="0"/>
    <x v="0"/>
  </r>
  <r>
    <x v="792"/>
    <s v="Jordan, Schneider and Hall"/>
    <s v="Reduced 6thgeneration intranet"/>
    <n v="2000"/>
    <n v="680"/>
    <x v="0"/>
    <n v="-1320"/>
    <n v="7"/>
    <n v="727.005"/>
    <x v="1"/>
    <s v="USD"/>
    <x v="716"/>
    <x v="722"/>
    <b v="0"/>
    <b v="1"/>
    <x v="3"/>
    <x v="3"/>
    <x v="3"/>
  </r>
  <r>
    <x v="793"/>
    <s v="Rodriguez, Cox and Rodriguez"/>
    <s v="Networked disintermediate leverage"/>
    <n v="1100"/>
    <n v="13045"/>
    <x v="1"/>
    <n v="11945"/>
    <n v="181"/>
    <n v="727.005"/>
    <x v="5"/>
    <s v="CHF"/>
    <x v="448"/>
    <x v="451"/>
    <b v="0"/>
    <b v="0"/>
    <x v="9"/>
    <x v="5"/>
    <x v="9"/>
  </r>
  <r>
    <x v="794"/>
    <s v="Welch Inc"/>
    <s v="Optional optimal website"/>
    <n v="6600"/>
    <n v="8276"/>
    <x v="1"/>
    <n v="1676"/>
    <n v="110"/>
    <n v="727.005"/>
    <x v="1"/>
    <s v="USD"/>
    <x v="717"/>
    <x v="642"/>
    <b v="0"/>
    <b v="0"/>
    <x v="1"/>
    <x v="1"/>
    <x v="1"/>
  </r>
  <r>
    <x v="795"/>
    <s v="Vasquez Inc"/>
    <s v="Stand-alone asynchronous functionalities"/>
    <n v="7100"/>
    <n v="1022"/>
    <x v="0"/>
    <n v="-6078"/>
    <n v="31"/>
    <n v="727.005"/>
    <x v="1"/>
    <s v="USD"/>
    <x v="718"/>
    <x v="723"/>
    <b v="0"/>
    <b v="0"/>
    <x v="6"/>
    <x v="4"/>
    <x v="6"/>
  </r>
  <r>
    <x v="796"/>
    <s v="Freeman-Ferguson"/>
    <s v="Profound full-range open system"/>
    <n v="7800"/>
    <n v="4275"/>
    <x v="0"/>
    <n v="-3525"/>
    <n v="78"/>
    <n v="727.005"/>
    <x v="1"/>
    <s v="USD"/>
    <x v="719"/>
    <x v="724"/>
    <b v="0"/>
    <b v="1"/>
    <x v="20"/>
    <x v="6"/>
    <x v="20"/>
  </r>
  <r>
    <x v="797"/>
    <s v="Houston, Moore and Rogers"/>
    <s v="Optional tangible utilization"/>
    <n v="7600"/>
    <n v="8332"/>
    <x v="1"/>
    <n v="732"/>
    <n v="185"/>
    <n v="727.005"/>
    <x v="1"/>
    <s v="USD"/>
    <x v="720"/>
    <x v="725"/>
    <b v="0"/>
    <b v="0"/>
    <x v="2"/>
    <x v="2"/>
    <x v="2"/>
  </r>
  <r>
    <x v="798"/>
    <s v="Small-Fuentes"/>
    <s v="Seamless maximized product"/>
    <n v="3400"/>
    <n v="6408"/>
    <x v="1"/>
    <n v="3008"/>
    <n v="121"/>
    <n v="727.005"/>
    <x v="1"/>
    <s v="USD"/>
    <x v="721"/>
    <x v="726"/>
    <b v="0"/>
    <b v="1"/>
    <x v="3"/>
    <x v="3"/>
    <x v="3"/>
  </r>
  <r>
    <x v="799"/>
    <s v="Reid-Day"/>
    <s v="Devolved tertiary time-frame"/>
    <n v="84500"/>
    <n v="73522"/>
    <x v="0"/>
    <n v="-10978"/>
    <n v="1225"/>
    <n v="727.005"/>
    <x v="4"/>
    <s v="GBP"/>
    <x v="722"/>
    <x v="727"/>
    <b v="0"/>
    <b v="0"/>
    <x v="3"/>
    <x v="3"/>
    <x v="3"/>
  </r>
  <r>
    <x v="800"/>
    <s v="Wallace LLC"/>
    <s v="Centralized regional function"/>
    <n v="100"/>
    <n v="1"/>
    <x v="0"/>
    <n v="-99"/>
    <n v="1"/>
    <n v="727.005"/>
    <x v="5"/>
    <s v="CHF"/>
    <x v="139"/>
    <x v="560"/>
    <b v="0"/>
    <b v="0"/>
    <x v="1"/>
    <x v="1"/>
    <x v="1"/>
  </r>
  <r>
    <x v="801"/>
    <s v="Olson-Bishop"/>
    <s v="User-friendly high-level initiative"/>
    <n v="2300"/>
    <n v="4667"/>
    <x v="1"/>
    <n v="2367"/>
    <n v="106"/>
    <n v="727.005"/>
    <x v="1"/>
    <s v="USD"/>
    <x v="723"/>
    <x v="728"/>
    <b v="0"/>
    <b v="1"/>
    <x v="14"/>
    <x v="7"/>
    <x v="14"/>
  </r>
  <r>
    <x v="802"/>
    <s v="Rodriguez, Anderson and Porter"/>
    <s v="Reverse-engineered zero-defect infrastructure"/>
    <n v="6200"/>
    <n v="12216"/>
    <x v="1"/>
    <n v="6016"/>
    <n v="142"/>
    <n v="727.005"/>
    <x v="1"/>
    <s v="USD"/>
    <x v="704"/>
    <x v="339"/>
    <b v="0"/>
    <b v="0"/>
    <x v="14"/>
    <x v="7"/>
    <x v="14"/>
  </r>
  <r>
    <x v="803"/>
    <s v="Perez, Brown and Meyers"/>
    <s v="Stand-alone background customer loyalty"/>
    <n v="6100"/>
    <n v="6527"/>
    <x v="1"/>
    <n v="427"/>
    <n v="233"/>
    <n v="727.005"/>
    <x v="1"/>
    <s v="USD"/>
    <x v="724"/>
    <x v="35"/>
    <b v="0"/>
    <b v="0"/>
    <x v="3"/>
    <x v="3"/>
    <x v="3"/>
  </r>
  <r>
    <x v="804"/>
    <s v="English-Mccullough"/>
    <s v="Business-focused discrete software"/>
    <n v="2600"/>
    <n v="6987"/>
    <x v="1"/>
    <n v="4387"/>
    <n v="218"/>
    <n v="727.005"/>
    <x v="1"/>
    <s v="USD"/>
    <x v="725"/>
    <x v="729"/>
    <b v="0"/>
    <b v="0"/>
    <x v="1"/>
    <x v="1"/>
    <x v="1"/>
  </r>
  <r>
    <x v="805"/>
    <s v="Smith-Nguyen"/>
    <s v="Advanced intermediate Graphic Interface"/>
    <n v="9700"/>
    <n v="4932"/>
    <x v="0"/>
    <n v="-4768"/>
    <n v="67"/>
    <n v="727.005"/>
    <x v="2"/>
    <s v="AUD"/>
    <x v="660"/>
    <x v="241"/>
    <b v="0"/>
    <b v="0"/>
    <x v="4"/>
    <x v="4"/>
    <x v="4"/>
  </r>
  <r>
    <x v="806"/>
    <s v="Harmon-Madden"/>
    <s v="Adaptive holistic hub"/>
    <n v="700"/>
    <n v="8262"/>
    <x v="1"/>
    <n v="7562"/>
    <n v="76"/>
    <n v="727.005"/>
    <x v="1"/>
    <s v="USD"/>
    <x v="726"/>
    <x v="730"/>
    <b v="0"/>
    <b v="1"/>
    <x v="6"/>
    <x v="4"/>
    <x v="6"/>
  </r>
  <r>
    <x v="807"/>
    <s v="Walker-Taylor"/>
    <s v="Automated uniform concept"/>
    <n v="700"/>
    <n v="1848"/>
    <x v="1"/>
    <n v="1148"/>
    <n v="43"/>
    <n v="727.005"/>
    <x v="1"/>
    <s v="USD"/>
    <x v="727"/>
    <x v="322"/>
    <b v="0"/>
    <b v="1"/>
    <x v="3"/>
    <x v="3"/>
    <x v="3"/>
  </r>
  <r>
    <x v="808"/>
    <s v="Harris, Medina and Mitchell"/>
    <s v="Enhanced regional flexibility"/>
    <n v="5200"/>
    <n v="1583"/>
    <x v="0"/>
    <n v="-3617"/>
    <n v="19"/>
    <n v="727.005"/>
    <x v="1"/>
    <s v="USD"/>
    <x v="728"/>
    <x v="731"/>
    <b v="0"/>
    <b v="0"/>
    <x v="0"/>
    <x v="0"/>
    <x v="0"/>
  </r>
  <r>
    <x v="809"/>
    <s v="Williams and Sons"/>
    <s v="Public-key bottom-line algorithm"/>
    <n v="140800"/>
    <n v="88536"/>
    <x v="0"/>
    <n v="-52264"/>
    <n v="2108"/>
    <n v="727.005"/>
    <x v="5"/>
    <s v="CHF"/>
    <x v="729"/>
    <x v="732"/>
    <b v="0"/>
    <b v="0"/>
    <x v="4"/>
    <x v="4"/>
    <x v="4"/>
  </r>
  <r>
    <x v="810"/>
    <s v="Ball-Fisher"/>
    <s v="Multi-layered intangible instruction set"/>
    <n v="6400"/>
    <n v="12360"/>
    <x v="1"/>
    <n v="5960"/>
    <n v="221"/>
    <n v="727.005"/>
    <x v="1"/>
    <s v="USD"/>
    <x v="730"/>
    <x v="157"/>
    <b v="0"/>
    <b v="1"/>
    <x v="3"/>
    <x v="3"/>
    <x v="3"/>
  </r>
  <r>
    <x v="811"/>
    <s v="Page, Holt and Mack"/>
    <s v="Fundamental methodical emulation"/>
    <n v="92500"/>
    <n v="71320"/>
    <x v="0"/>
    <n v="-21180"/>
    <n v="679"/>
    <n v="727.005"/>
    <x v="1"/>
    <s v="USD"/>
    <x v="731"/>
    <x v="733"/>
    <b v="0"/>
    <b v="1"/>
    <x v="11"/>
    <x v="6"/>
    <x v="11"/>
  </r>
  <r>
    <x v="812"/>
    <s v="Landry Group"/>
    <s v="Expanded value-added hardware"/>
    <n v="59700"/>
    <n v="134640"/>
    <x v="1"/>
    <n v="74940"/>
    <n v="2805"/>
    <n v="727.005"/>
    <x v="0"/>
    <s v="CAD"/>
    <x v="78"/>
    <x v="734"/>
    <b v="0"/>
    <b v="0"/>
    <x v="9"/>
    <x v="5"/>
    <x v="9"/>
  </r>
  <r>
    <x v="813"/>
    <s v="Buckley Group"/>
    <s v="Diverse high-level attitude"/>
    <n v="3200"/>
    <n v="7661"/>
    <x v="1"/>
    <n v="4461"/>
    <n v="68"/>
    <n v="727.005"/>
    <x v="1"/>
    <s v="USD"/>
    <x v="732"/>
    <x v="735"/>
    <b v="0"/>
    <b v="0"/>
    <x v="11"/>
    <x v="6"/>
    <x v="11"/>
  </r>
  <r>
    <x v="814"/>
    <s v="Vincent PLC"/>
    <s v="Visionary 24hour analyzer"/>
    <n v="3200"/>
    <n v="2950"/>
    <x v="0"/>
    <n v="-250"/>
    <n v="36"/>
    <n v="727.005"/>
    <x v="3"/>
    <s v="DKK"/>
    <x v="733"/>
    <x v="736"/>
    <b v="0"/>
    <b v="1"/>
    <x v="1"/>
    <x v="1"/>
    <x v="1"/>
  </r>
  <r>
    <x v="815"/>
    <s v="Watson-Douglas"/>
    <s v="Centralized bandwidth-monitored leverage"/>
    <n v="9000"/>
    <n v="11721"/>
    <x v="1"/>
    <n v="2721"/>
    <n v="183"/>
    <n v="727.005"/>
    <x v="0"/>
    <s v="CAD"/>
    <x v="734"/>
    <x v="737"/>
    <b v="0"/>
    <b v="0"/>
    <x v="1"/>
    <x v="1"/>
    <x v="1"/>
  </r>
  <r>
    <x v="816"/>
    <s v="Jones, Casey and Jones"/>
    <s v="Ergonomic mission-critical moratorium"/>
    <n v="2300"/>
    <n v="14150"/>
    <x v="1"/>
    <n v="11850"/>
    <n v="133"/>
    <n v="727.005"/>
    <x v="1"/>
    <s v="USD"/>
    <x v="406"/>
    <x v="738"/>
    <b v="1"/>
    <b v="1"/>
    <x v="3"/>
    <x v="3"/>
    <x v="3"/>
  </r>
  <r>
    <x v="817"/>
    <s v="Alvarez-Bauer"/>
    <s v="Front-line intermediate moderator"/>
    <n v="51300"/>
    <n v="189192"/>
    <x v="1"/>
    <n v="137892"/>
    <n v="2489"/>
    <n v="727.005"/>
    <x v="6"/>
    <s v="EUR"/>
    <x v="735"/>
    <x v="739"/>
    <b v="0"/>
    <b v="1"/>
    <x v="9"/>
    <x v="5"/>
    <x v="9"/>
  </r>
  <r>
    <x v="818"/>
    <s v="Martinez LLC"/>
    <s v="Automated local secured line"/>
    <n v="700"/>
    <n v="7664"/>
    <x v="1"/>
    <n v="6964"/>
    <n v="69"/>
    <n v="727.005"/>
    <x v="1"/>
    <s v="USD"/>
    <x v="736"/>
    <x v="740"/>
    <b v="0"/>
    <b v="1"/>
    <x v="3"/>
    <x v="3"/>
    <x v="3"/>
  </r>
  <r>
    <x v="819"/>
    <s v="Buck-Khan"/>
    <s v="Integrated bandwidth-monitored alliance"/>
    <n v="8900"/>
    <n v="4509"/>
    <x v="0"/>
    <n v="-4391"/>
    <n v="47"/>
    <n v="727.005"/>
    <x v="1"/>
    <s v="USD"/>
    <x v="737"/>
    <x v="697"/>
    <b v="1"/>
    <b v="0"/>
    <x v="11"/>
    <x v="6"/>
    <x v="11"/>
  </r>
  <r>
    <x v="820"/>
    <s v="Valdez, Williams and Meyer"/>
    <s v="Cross-group heuristic forecast"/>
    <n v="1500"/>
    <n v="12009"/>
    <x v="1"/>
    <n v="10509"/>
    <n v="279"/>
    <n v="727.005"/>
    <x v="4"/>
    <s v="GBP"/>
    <x v="192"/>
    <x v="741"/>
    <b v="0"/>
    <b v="1"/>
    <x v="1"/>
    <x v="1"/>
    <x v="1"/>
  </r>
  <r>
    <x v="821"/>
    <s v="Alvarez-Andrews"/>
    <s v="Extended impactful secured line"/>
    <n v="4900"/>
    <n v="14273"/>
    <x v="1"/>
    <n v="9373"/>
    <n v="210"/>
    <n v="727.005"/>
    <x v="1"/>
    <s v="USD"/>
    <x v="738"/>
    <x v="742"/>
    <b v="0"/>
    <b v="0"/>
    <x v="4"/>
    <x v="4"/>
    <x v="4"/>
  </r>
  <r>
    <x v="822"/>
    <s v="Stewart and Sons"/>
    <s v="Distributed optimizing protocol"/>
    <n v="54000"/>
    <n v="188982"/>
    <x v="1"/>
    <n v="134982"/>
    <n v="2100"/>
    <n v="727.005"/>
    <x v="1"/>
    <s v="USD"/>
    <x v="739"/>
    <x v="743"/>
    <b v="0"/>
    <b v="0"/>
    <x v="1"/>
    <x v="1"/>
    <x v="1"/>
  </r>
  <r>
    <x v="823"/>
    <s v="Dyer Inc"/>
    <s v="Secured well-modulated system engine"/>
    <n v="4100"/>
    <n v="14640"/>
    <x v="1"/>
    <n v="10540"/>
    <n v="252"/>
    <n v="727.005"/>
    <x v="1"/>
    <s v="USD"/>
    <x v="613"/>
    <x v="744"/>
    <b v="1"/>
    <b v="1"/>
    <x v="1"/>
    <x v="1"/>
    <x v="1"/>
  </r>
  <r>
    <x v="824"/>
    <s v="Anderson, Williams and Cox"/>
    <s v="Streamlined national benchmark"/>
    <n v="85000"/>
    <n v="107516"/>
    <x v="1"/>
    <n v="22516"/>
    <n v="1280"/>
    <n v="727.005"/>
    <x v="1"/>
    <s v="USD"/>
    <x v="740"/>
    <x v="269"/>
    <b v="0"/>
    <b v="1"/>
    <x v="9"/>
    <x v="5"/>
    <x v="9"/>
  </r>
  <r>
    <x v="825"/>
    <s v="Solomon PLC"/>
    <s v="Open-architected 24/7 infrastructure"/>
    <n v="3600"/>
    <n v="13950"/>
    <x v="1"/>
    <n v="10350"/>
    <n v="157"/>
    <n v="727.005"/>
    <x v="4"/>
    <s v="GBP"/>
    <x v="145"/>
    <x v="745"/>
    <b v="0"/>
    <b v="0"/>
    <x v="12"/>
    <x v="4"/>
    <x v="12"/>
  </r>
  <r>
    <x v="826"/>
    <s v="Miller-Hubbard"/>
    <s v="Digitized 6thgeneration Local Area Network"/>
    <n v="2800"/>
    <n v="12797"/>
    <x v="1"/>
    <n v="9997"/>
    <n v="194"/>
    <n v="727.005"/>
    <x v="1"/>
    <s v="USD"/>
    <x v="741"/>
    <x v="746"/>
    <b v="0"/>
    <b v="1"/>
    <x v="3"/>
    <x v="3"/>
    <x v="3"/>
  </r>
  <r>
    <x v="827"/>
    <s v="Miranda, Martinez and Lowery"/>
    <s v="Innovative actuating artificial intelligence"/>
    <n v="2300"/>
    <n v="6134"/>
    <x v="1"/>
    <n v="3834"/>
    <n v="82"/>
    <n v="727.005"/>
    <x v="2"/>
    <s v="AUD"/>
    <x v="742"/>
    <x v="747"/>
    <b v="0"/>
    <b v="1"/>
    <x v="6"/>
    <x v="4"/>
    <x v="6"/>
  </r>
  <r>
    <x v="828"/>
    <s v="Munoz, Cherry and Bell"/>
    <s v="Cross-platform reciprocal budgetary management"/>
    <n v="7100"/>
    <n v="4899"/>
    <x v="0"/>
    <n v="-2201"/>
    <n v="70"/>
    <n v="727.005"/>
    <x v="1"/>
    <s v="USD"/>
    <x v="202"/>
    <x v="503"/>
    <b v="0"/>
    <b v="0"/>
    <x v="3"/>
    <x v="3"/>
    <x v="3"/>
  </r>
  <r>
    <x v="829"/>
    <s v="Baker-Higgins"/>
    <s v="Vision-oriented scalable portal"/>
    <n v="9600"/>
    <n v="4929"/>
    <x v="0"/>
    <n v="-4671"/>
    <n v="154"/>
    <n v="727.005"/>
    <x v="1"/>
    <s v="USD"/>
    <x v="743"/>
    <x v="748"/>
    <b v="0"/>
    <b v="0"/>
    <x v="3"/>
    <x v="3"/>
    <x v="3"/>
  </r>
  <r>
    <x v="830"/>
    <s v="Johnson, Turner and Carroll"/>
    <s v="Persevering zero administration knowledge user"/>
    <n v="121600"/>
    <n v="1424"/>
    <x v="0"/>
    <n v="-120176"/>
    <n v="22"/>
    <n v="727.005"/>
    <x v="1"/>
    <s v="USD"/>
    <x v="744"/>
    <x v="330"/>
    <b v="0"/>
    <b v="0"/>
    <x v="3"/>
    <x v="3"/>
    <x v="3"/>
  </r>
  <r>
    <x v="831"/>
    <s v="Ward PLC"/>
    <s v="Front-line bottom-line Graphic Interface"/>
    <n v="97100"/>
    <n v="105817"/>
    <x v="1"/>
    <n v="8717"/>
    <n v="4233"/>
    <n v="727.005"/>
    <x v="1"/>
    <s v="USD"/>
    <x v="745"/>
    <x v="749"/>
    <b v="0"/>
    <b v="0"/>
    <x v="14"/>
    <x v="7"/>
    <x v="14"/>
  </r>
  <r>
    <x v="832"/>
    <s v="Bradley, Beck and Mayo"/>
    <s v="Synergized fault-tolerant hierarchy"/>
    <n v="43200"/>
    <n v="136156"/>
    <x v="1"/>
    <n v="92956"/>
    <n v="1297"/>
    <n v="727.005"/>
    <x v="3"/>
    <s v="DKK"/>
    <x v="746"/>
    <x v="750"/>
    <b v="1"/>
    <b v="0"/>
    <x v="18"/>
    <x v="5"/>
    <x v="18"/>
  </r>
  <r>
    <x v="833"/>
    <s v="Levine, Martin and Hernandez"/>
    <s v="Expanded asynchronous groupware"/>
    <n v="6800"/>
    <n v="10723"/>
    <x v="1"/>
    <n v="3923"/>
    <n v="165"/>
    <n v="727.005"/>
    <x v="3"/>
    <s v="DKK"/>
    <x v="747"/>
    <x v="751"/>
    <b v="0"/>
    <b v="0"/>
    <x v="18"/>
    <x v="5"/>
    <x v="18"/>
  </r>
  <r>
    <x v="834"/>
    <s v="Gallegos, Wagner and Gaines"/>
    <s v="Expanded fault-tolerant emulation"/>
    <n v="7300"/>
    <n v="11228"/>
    <x v="1"/>
    <n v="3928"/>
    <n v="119"/>
    <n v="727.005"/>
    <x v="1"/>
    <s v="USD"/>
    <x v="362"/>
    <x v="451"/>
    <b v="0"/>
    <b v="0"/>
    <x v="3"/>
    <x v="3"/>
    <x v="3"/>
  </r>
  <r>
    <x v="835"/>
    <s v="Hodges, Smith and Kelly"/>
    <s v="Future-proofed 24hour model"/>
    <n v="86200"/>
    <n v="77355"/>
    <x v="0"/>
    <n v="-8845"/>
    <n v="1758"/>
    <n v="727.005"/>
    <x v="1"/>
    <s v="USD"/>
    <x v="748"/>
    <x v="752"/>
    <b v="0"/>
    <b v="0"/>
    <x v="2"/>
    <x v="2"/>
    <x v="2"/>
  </r>
  <r>
    <x v="836"/>
    <s v="Macias Inc"/>
    <s v="Optimized didactic intranet"/>
    <n v="8100"/>
    <n v="6086"/>
    <x v="0"/>
    <n v="-2014"/>
    <n v="94"/>
    <n v="727.005"/>
    <x v="1"/>
    <s v="USD"/>
    <x v="749"/>
    <x v="753"/>
    <b v="0"/>
    <b v="0"/>
    <x v="7"/>
    <x v="1"/>
    <x v="7"/>
  </r>
  <r>
    <x v="837"/>
    <s v="Cook-Ortiz"/>
    <s v="Right-sized dedicated standardization"/>
    <n v="17700"/>
    <n v="150960"/>
    <x v="1"/>
    <n v="133260"/>
    <n v="1797"/>
    <n v="727.005"/>
    <x v="1"/>
    <s v="USD"/>
    <x v="643"/>
    <x v="754"/>
    <b v="0"/>
    <b v="0"/>
    <x v="17"/>
    <x v="1"/>
    <x v="17"/>
  </r>
  <r>
    <x v="838"/>
    <s v="Jordan-Fischer"/>
    <s v="Vision-oriented high-level extranet"/>
    <n v="6400"/>
    <n v="8890"/>
    <x v="1"/>
    <n v="2490"/>
    <n v="261"/>
    <n v="727.005"/>
    <x v="1"/>
    <s v="USD"/>
    <x v="750"/>
    <x v="755"/>
    <b v="0"/>
    <b v="0"/>
    <x v="3"/>
    <x v="3"/>
    <x v="3"/>
  </r>
  <r>
    <x v="839"/>
    <s v="Pierce-Ramirez"/>
    <s v="Organized scalable initiative"/>
    <n v="7700"/>
    <n v="14644"/>
    <x v="1"/>
    <n v="6944"/>
    <n v="157"/>
    <n v="727.005"/>
    <x v="1"/>
    <s v="USD"/>
    <x v="751"/>
    <x v="756"/>
    <b v="0"/>
    <b v="1"/>
    <x v="4"/>
    <x v="4"/>
    <x v="4"/>
  </r>
  <r>
    <x v="840"/>
    <s v="Howell and Sons"/>
    <s v="Enhanced regional moderator"/>
    <n v="116300"/>
    <n v="116583"/>
    <x v="1"/>
    <n v="283"/>
    <n v="3533"/>
    <n v="727.005"/>
    <x v="1"/>
    <s v="USD"/>
    <x v="752"/>
    <x v="757"/>
    <b v="0"/>
    <b v="1"/>
    <x v="3"/>
    <x v="3"/>
    <x v="3"/>
  </r>
  <r>
    <x v="841"/>
    <s v="Garcia, Dunn and Richardson"/>
    <s v="Automated even-keeled emulation"/>
    <n v="9100"/>
    <n v="12991"/>
    <x v="1"/>
    <n v="3891"/>
    <n v="155"/>
    <n v="727.005"/>
    <x v="1"/>
    <s v="USD"/>
    <x v="753"/>
    <x v="758"/>
    <b v="0"/>
    <b v="0"/>
    <x v="2"/>
    <x v="2"/>
    <x v="2"/>
  </r>
  <r>
    <x v="842"/>
    <s v="Lawson and Sons"/>
    <s v="Reverse-engineered multi-tasking product"/>
    <n v="1500"/>
    <n v="8447"/>
    <x v="1"/>
    <n v="6947"/>
    <n v="132"/>
    <n v="727.005"/>
    <x v="6"/>
    <s v="EUR"/>
    <x v="754"/>
    <x v="759"/>
    <b v="0"/>
    <b v="0"/>
    <x v="8"/>
    <x v="2"/>
    <x v="8"/>
  </r>
  <r>
    <x v="843"/>
    <s v="Porter-Hicks"/>
    <s v="De-engineered next generation parallelism"/>
    <n v="8800"/>
    <n v="2703"/>
    <x v="0"/>
    <n v="-6097"/>
    <n v="33"/>
    <n v="727.005"/>
    <x v="1"/>
    <s v="USD"/>
    <x v="755"/>
    <x v="760"/>
    <b v="0"/>
    <b v="0"/>
    <x v="14"/>
    <x v="7"/>
    <x v="14"/>
  </r>
  <r>
    <x v="844"/>
    <s v="Rodriguez-Hansen"/>
    <s v="Intuitive cohesive groupware"/>
    <n v="8800"/>
    <n v="8747"/>
    <x v="3"/>
    <n v="-53"/>
    <n v="94"/>
    <n v="727.005"/>
    <x v="1"/>
    <s v="USD"/>
    <x v="756"/>
    <x v="761"/>
    <b v="0"/>
    <b v="0"/>
    <x v="4"/>
    <x v="4"/>
    <x v="4"/>
  </r>
  <r>
    <x v="845"/>
    <s v="Williams LLC"/>
    <s v="Up-sized high-level access"/>
    <n v="69900"/>
    <n v="138087"/>
    <x v="1"/>
    <n v="68187"/>
    <n v="1354"/>
    <n v="727.005"/>
    <x v="4"/>
    <s v="GBP"/>
    <x v="757"/>
    <x v="78"/>
    <b v="0"/>
    <b v="0"/>
    <x v="2"/>
    <x v="2"/>
    <x v="2"/>
  </r>
  <r>
    <x v="846"/>
    <s v="Cooper, Stanley and Bryant"/>
    <s v="Phased empowering success"/>
    <n v="1000"/>
    <n v="5085"/>
    <x v="1"/>
    <n v="4085"/>
    <n v="48"/>
    <n v="727.005"/>
    <x v="1"/>
    <s v="USD"/>
    <x v="758"/>
    <x v="762"/>
    <b v="1"/>
    <b v="1"/>
    <x v="2"/>
    <x v="2"/>
    <x v="2"/>
  </r>
  <r>
    <x v="847"/>
    <s v="Miller, Glenn and Adams"/>
    <s v="Distributed actuating project"/>
    <n v="4700"/>
    <n v="11174"/>
    <x v="1"/>
    <n v="6474"/>
    <n v="110"/>
    <n v="727.005"/>
    <x v="1"/>
    <s v="USD"/>
    <x v="759"/>
    <x v="763"/>
    <b v="0"/>
    <b v="0"/>
    <x v="0"/>
    <x v="0"/>
    <x v="0"/>
  </r>
  <r>
    <x v="848"/>
    <s v="Cole, Salazar and Moreno"/>
    <s v="Robust motivating orchestration"/>
    <n v="3200"/>
    <n v="10831"/>
    <x v="1"/>
    <n v="7631"/>
    <n v="172"/>
    <n v="727.005"/>
    <x v="1"/>
    <s v="USD"/>
    <x v="760"/>
    <x v="764"/>
    <b v="0"/>
    <b v="0"/>
    <x v="6"/>
    <x v="4"/>
    <x v="6"/>
  </r>
  <r>
    <x v="849"/>
    <s v="Jones-Ryan"/>
    <s v="Vision-oriented uniform instruction set"/>
    <n v="6700"/>
    <n v="8917"/>
    <x v="1"/>
    <n v="2217"/>
    <n v="307"/>
    <n v="727.005"/>
    <x v="1"/>
    <s v="USD"/>
    <x v="761"/>
    <x v="765"/>
    <b v="0"/>
    <b v="1"/>
    <x v="7"/>
    <x v="1"/>
    <x v="7"/>
  </r>
  <r>
    <x v="850"/>
    <s v="Hood, Perez and Meadows"/>
    <s v="Cross-group upward-trending hierarchy"/>
    <n v="100"/>
    <n v="1"/>
    <x v="0"/>
    <n v="-99"/>
    <n v="1"/>
    <n v="727.005"/>
    <x v="1"/>
    <s v="USD"/>
    <x v="762"/>
    <x v="539"/>
    <b v="1"/>
    <b v="0"/>
    <x v="1"/>
    <x v="1"/>
    <x v="1"/>
  </r>
  <r>
    <x v="851"/>
    <s v="Bright and Sons"/>
    <s v="Object-based needs-based info-mediaries"/>
    <n v="6000"/>
    <n v="12468"/>
    <x v="1"/>
    <n v="6468"/>
    <n v="160"/>
    <n v="727.005"/>
    <x v="1"/>
    <s v="USD"/>
    <x v="444"/>
    <x v="766"/>
    <b v="0"/>
    <b v="0"/>
    <x v="5"/>
    <x v="1"/>
    <x v="5"/>
  </r>
  <r>
    <x v="852"/>
    <s v="Brady Ltd"/>
    <s v="Open-source reciprocal standardization"/>
    <n v="4900"/>
    <n v="2505"/>
    <x v="0"/>
    <n v="-2395"/>
    <n v="31"/>
    <n v="727.005"/>
    <x v="1"/>
    <s v="USD"/>
    <x v="763"/>
    <x v="422"/>
    <b v="0"/>
    <b v="1"/>
    <x v="11"/>
    <x v="6"/>
    <x v="11"/>
  </r>
  <r>
    <x v="853"/>
    <s v="Collier LLC"/>
    <s v="Secured well-modulated projection"/>
    <n v="17100"/>
    <n v="111502"/>
    <x v="1"/>
    <n v="94402"/>
    <n v="1467"/>
    <n v="727.005"/>
    <x v="0"/>
    <s v="CAD"/>
    <x v="764"/>
    <x v="767"/>
    <b v="0"/>
    <b v="1"/>
    <x v="7"/>
    <x v="1"/>
    <x v="7"/>
  </r>
  <r>
    <x v="854"/>
    <s v="Campbell, Thomas and Obrien"/>
    <s v="Multi-channeled secondary middleware"/>
    <n v="171000"/>
    <n v="194309"/>
    <x v="1"/>
    <n v="23309"/>
    <n v="2662"/>
    <n v="727.005"/>
    <x v="0"/>
    <s v="CAD"/>
    <x v="765"/>
    <x v="768"/>
    <b v="0"/>
    <b v="0"/>
    <x v="13"/>
    <x v="5"/>
    <x v="13"/>
  </r>
  <r>
    <x v="855"/>
    <s v="Moses-Terry"/>
    <s v="Horizontal clear-thinking framework"/>
    <n v="23400"/>
    <n v="23956"/>
    <x v="1"/>
    <n v="556"/>
    <n v="452"/>
    <n v="727.005"/>
    <x v="2"/>
    <s v="AUD"/>
    <x v="766"/>
    <x v="214"/>
    <b v="0"/>
    <b v="0"/>
    <x v="3"/>
    <x v="3"/>
    <x v="3"/>
  </r>
  <r>
    <x v="856"/>
    <s v="Williams and Sons"/>
    <s v="Profound composite core"/>
    <n v="2400"/>
    <n v="8558"/>
    <x v="1"/>
    <n v="6158"/>
    <n v="158"/>
    <n v="727.005"/>
    <x v="1"/>
    <s v="USD"/>
    <x v="767"/>
    <x v="769"/>
    <b v="0"/>
    <b v="0"/>
    <x v="0"/>
    <x v="0"/>
    <x v="0"/>
  </r>
  <r>
    <x v="857"/>
    <s v="Miranda, Gray and Hale"/>
    <s v="Programmable disintermediate matrices"/>
    <n v="5300"/>
    <n v="7413"/>
    <x v="1"/>
    <n v="2113"/>
    <n v="225"/>
    <n v="727.005"/>
    <x v="5"/>
    <s v="CHF"/>
    <x v="768"/>
    <x v="770"/>
    <b v="1"/>
    <b v="0"/>
    <x v="12"/>
    <x v="4"/>
    <x v="12"/>
  </r>
  <r>
    <x v="858"/>
    <s v="Ayala, Crawford and Taylor"/>
    <s v="Realigned 5thgeneration knowledge user"/>
    <n v="4000"/>
    <n v="2778"/>
    <x v="0"/>
    <n v="-1222"/>
    <n v="35"/>
    <n v="727.005"/>
    <x v="1"/>
    <s v="USD"/>
    <x v="769"/>
    <x v="771"/>
    <b v="1"/>
    <b v="0"/>
    <x v="0"/>
    <x v="0"/>
    <x v="0"/>
  </r>
  <r>
    <x v="859"/>
    <s v="Martinez Ltd"/>
    <s v="Multi-layered upward-trending groupware"/>
    <n v="7300"/>
    <n v="2594"/>
    <x v="0"/>
    <n v="-4706"/>
    <n v="63"/>
    <n v="727.005"/>
    <x v="1"/>
    <s v="USD"/>
    <x v="770"/>
    <x v="250"/>
    <b v="0"/>
    <b v="1"/>
    <x v="3"/>
    <x v="3"/>
    <x v="3"/>
  </r>
  <r>
    <x v="860"/>
    <s v="Lee PLC"/>
    <s v="Re-contextualized leadingedge firmware"/>
    <n v="2000"/>
    <n v="5033"/>
    <x v="1"/>
    <n v="3033"/>
    <n v="65"/>
    <n v="727.005"/>
    <x v="1"/>
    <s v="USD"/>
    <x v="771"/>
    <x v="772"/>
    <b v="0"/>
    <b v="1"/>
    <x v="8"/>
    <x v="2"/>
    <x v="8"/>
  </r>
  <r>
    <x v="861"/>
    <s v="Young, Ramsey and Powell"/>
    <s v="Devolved disintermediate analyzer"/>
    <n v="8800"/>
    <n v="9317"/>
    <x v="1"/>
    <n v="517"/>
    <n v="163"/>
    <n v="727.005"/>
    <x v="1"/>
    <s v="USD"/>
    <x v="772"/>
    <x v="773"/>
    <b v="0"/>
    <b v="0"/>
    <x v="3"/>
    <x v="3"/>
    <x v="3"/>
  </r>
  <r>
    <x v="862"/>
    <s v="Lewis and Sons"/>
    <s v="Profound disintermediate open system"/>
    <n v="3500"/>
    <n v="6560"/>
    <x v="1"/>
    <n v="3060"/>
    <n v="85"/>
    <n v="727.005"/>
    <x v="1"/>
    <s v="USD"/>
    <x v="773"/>
    <x v="774"/>
    <b v="0"/>
    <b v="0"/>
    <x v="3"/>
    <x v="3"/>
    <x v="3"/>
  </r>
  <r>
    <x v="863"/>
    <s v="Davis-Johnson"/>
    <s v="Automated reciprocal protocol"/>
    <n v="1400"/>
    <n v="5415"/>
    <x v="1"/>
    <n v="4015"/>
    <n v="217"/>
    <n v="727.005"/>
    <x v="1"/>
    <s v="USD"/>
    <x v="774"/>
    <x v="331"/>
    <b v="0"/>
    <b v="1"/>
    <x v="19"/>
    <x v="4"/>
    <x v="19"/>
  </r>
  <r>
    <x v="864"/>
    <s v="Stevenson-Thompson"/>
    <s v="Automated static workforce"/>
    <n v="4200"/>
    <n v="14577"/>
    <x v="1"/>
    <n v="10377"/>
    <n v="150"/>
    <n v="727.005"/>
    <x v="1"/>
    <s v="USD"/>
    <x v="775"/>
    <x v="775"/>
    <b v="0"/>
    <b v="0"/>
    <x v="12"/>
    <x v="4"/>
    <x v="12"/>
  </r>
  <r>
    <x v="865"/>
    <s v="Ellis, Smith and Armstrong"/>
    <s v="Horizontal attitude-oriented help-desk"/>
    <n v="81000"/>
    <n v="150515"/>
    <x v="1"/>
    <n v="69515"/>
    <n v="3272"/>
    <n v="727.005"/>
    <x v="1"/>
    <s v="USD"/>
    <x v="776"/>
    <x v="776"/>
    <b v="0"/>
    <b v="0"/>
    <x v="3"/>
    <x v="3"/>
    <x v="3"/>
  </r>
  <r>
    <x v="866"/>
    <s v="Jackson-Brown"/>
    <s v="Versatile 5thgeneration matrices"/>
    <n v="182800"/>
    <n v="79045"/>
    <x v="3"/>
    <n v="-103755"/>
    <n v="898"/>
    <n v="727.005"/>
    <x v="1"/>
    <s v="USD"/>
    <x v="777"/>
    <x v="777"/>
    <b v="0"/>
    <b v="0"/>
    <x v="14"/>
    <x v="7"/>
    <x v="14"/>
  </r>
  <r>
    <x v="867"/>
    <s v="Kane, Pruitt and Rivera"/>
    <s v="Cross-platform next generation service-desk"/>
    <n v="4800"/>
    <n v="7797"/>
    <x v="1"/>
    <n v="2997"/>
    <n v="300"/>
    <n v="727.005"/>
    <x v="1"/>
    <s v="USD"/>
    <x v="778"/>
    <x v="778"/>
    <b v="0"/>
    <b v="0"/>
    <x v="0"/>
    <x v="0"/>
    <x v="0"/>
  </r>
  <r>
    <x v="868"/>
    <s v="Wood, Buckley and Meza"/>
    <s v="Front-line web-enabled installation"/>
    <n v="7000"/>
    <n v="12939"/>
    <x v="1"/>
    <n v="5939"/>
    <n v="126"/>
    <n v="727.005"/>
    <x v="1"/>
    <s v="USD"/>
    <x v="779"/>
    <x v="779"/>
    <b v="0"/>
    <b v="0"/>
    <x v="3"/>
    <x v="3"/>
    <x v="3"/>
  </r>
  <r>
    <x v="869"/>
    <s v="Brown-Williams"/>
    <s v="Multi-channeled responsive product"/>
    <n v="161900"/>
    <n v="38376"/>
    <x v="0"/>
    <n v="-123524"/>
    <n v="526"/>
    <n v="727.005"/>
    <x v="1"/>
    <s v="USD"/>
    <x v="780"/>
    <x v="780"/>
    <b v="0"/>
    <b v="0"/>
    <x v="6"/>
    <x v="4"/>
    <x v="6"/>
  </r>
  <r>
    <x v="870"/>
    <s v="Hansen-Austin"/>
    <s v="Adaptive demand-driven encryption"/>
    <n v="7700"/>
    <n v="6920"/>
    <x v="0"/>
    <n v="-780"/>
    <n v="121"/>
    <n v="727.005"/>
    <x v="1"/>
    <s v="USD"/>
    <x v="335"/>
    <x v="781"/>
    <b v="0"/>
    <b v="0"/>
    <x v="3"/>
    <x v="3"/>
    <x v="3"/>
  </r>
  <r>
    <x v="871"/>
    <s v="Santana-George"/>
    <s v="Re-engineered client-driven knowledge user"/>
    <n v="71500"/>
    <n v="194912"/>
    <x v="1"/>
    <n v="123412"/>
    <n v="2320"/>
    <n v="727.005"/>
    <x v="1"/>
    <s v="USD"/>
    <x v="535"/>
    <x v="782"/>
    <b v="0"/>
    <b v="1"/>
    <x v="3"/>
    <x v="3"/>
    <x v="3"/>
  </r>
  <r>
    <x v="872"/>
    <s v="Davis LLC"/>
    <s v="Compatible logistical paradigm"/>
    <n v="4700"/>
    <n v="7992"/>
    <x v="1"/>
    <n v="3292"/>
    <n v="81"/>
    <n v="727.005"/>
    <x v="2"/>
    <s v="AUD"/>
    <x v="270"/>
    <x v="783"/>
    <b v="0"/>
    <b v="0"/>
    <x v="22"/>
    <x v="4"/>
    <x v="22"/>
  </r>
  <r>
    <x v="873"/>
    <s v="Vazquez, Ochoa and Clark"/>
    <s v="Intuitive value-added installation"/>
    <n v="42100"/>
    <n v="79268"/>
    <x v="1"/>
    <n v="37168"/>
    <n v="1887"/>
    <n v="727.005"/>
    <x v="1"/>
    <s v="USD"/>
    <x v="781"/>
    <x v="393"/>
    <b v="0"/>
    <b v="0"/>
    <x v="14"/>
    <x v="7"/>
    <x v="14"/>
  </r>
  <r>
    <x v="874"/>
    <s v="Chung-Nguyen"/>
    <s v="Managed discrete parallelism"/>
    <n v="40200"/>
    <n v="139468"/>
    <x v="1"/>
    <n v="99268"/>
    <n v="4358"/>
    <n v="727.005"/>
    <x v="1"/>
    <s v="USD"/>
    <x v="782"/>
    <x v="784"/>
    <b v="0"/>
    <b v="1"/>
    <x v="14"/>
    <x v="7"/>
    <x v="14"/>
  </r>
  <r>
    <x v="875"/>
    <s v="Mueller-Harmon"/>
    <s v="Implemented tangible approach"/>
    <n v="7900"/>
    <n v="5465"/>
    <x v="0"/>
    <n v="-2435"/>
    <n v="67"/>
    <n v="727.005"/>
    <x v="1"/>
    <s v="USD"/>
    <x v="783"/>
    <x v="785"/>
    <b v="0"/>
    <b v="0"/>
    <x v="1"/>
    <x v="1"/>
    <x v="1"/>
  </r>
  <r>
    <x v="876"/>
    <s v="Dixon, Perez and Banks"/>
    <s v="Re-engineered encompassing definition"/>
    <n v="8300"/>
    <n v="2111"/>
    <x v="0"/>
    <n v="-6189"/>
    <n v="57"/>
    <n v="727.005"/>
    <x v="0"/>
    <s v="CAD"/>
    <x v="784"/>
    <x v="229"/>
    <b v="0"/>
    <b v="0"/>
    <x v="14"/>
    <x v="7"/>
    <x v="14"/>
  </r>
  <r>
    <x v="877"/>
    <s v="Estrada Group"/>
    <s v="Multi-lateral uniform collaboration"/>
    <n v="163600"/>
    <n v="126628"/>
    <x v="0"/>
    <n v="-36972"/>
    <n v="1229"/>
    <n v="727.005"/>
    <x v="1"/>
    <s v="USD"/>
    <x v="785"/>
    <x v="786"/>
    <b v="0"/>
    <b v="0"/>
    <x v="0"/>
    <x v="0"/>
    <x v="0"/>
  </r>
  <r>
    <x v="878"/>
    <s v="Lutz Group"/>
    <s v="Enterprise-wide foreground paradigm"/>
    <n v="2700"/>
    <n v="1012"/>
    <x v="0"/>
    <n v="-1688"/>
    <n v="12"/>
    <n v="727.005"/>
    <x v="6"/>
    <s v="EUR"/>
    <x v="786"/>
    <x v="787"/>
    <b v="0"/>
    <b v="0"/>
    <x v="16"/>
    <x v="1"/>
    <x v="16"/>
  </r>
  <r>
    <x v="879"/>
    <s v="Ortiz Inc"/>
    <s v="Stand-alone incremental parallelism"/>
    <n v="1000"/>
    <n v="5438"/>
    <x v="1"/>
    <n v="4438"/>
    <n v="53"/>
    <n v="727.005"/>
    <x v="1"/>
    <s v="USD"/>
    <x v="787"/>
    <x v="341"/>
    <b v="0"/>
    <b v="0"/>
    <x v="9"/>
    <x v="5"/>
    <x v="9"/>
  </r>
  <r>
    <x v="880"/>
    <s v="Craig, Ellis and Miller"/>
    <s v="Persevering 5thgeneration throughput"/>
    <n v="84500"/>
    <n v="193101"/>
    <x v="1"/>
    <n v="108601"/>
    <n v="2414"/>
    <n v="727.005"/>
    <x v="1"/>
    <s v="USD"/>
    <x v="788"/>
    <x v="788"/>
    <b v="0"/>
    <b v="0"/>
    <x v="5"/>
    <x v="1"/>
    <x v="5"/>
  </r>
  <r>
    <x v="881"/>
    <s v="Charles Inc"/>
    <s v="Implemented object-oriented synergy"/>
    <n v="81300"/>
    <n v="31665"/>
    <x v="0"/>
    <n v="-49635"/>
    <n v="452"/>
    <n v="727.005"/>
    <x v="1"/>
    <s v="USD"/>
    <x v="330"/>
    <x v="789"/>
    <b v="0"/>
    <b v="1"/>
    <x v="3"/>
    <x v="3"/>
    <x v="3"/>
  </r>
  <r>
    <x v="882"/>
    <s v="White-Rosario"/>
    <s v="Balanced demand-driven definition"/>
    <n v="800"/>
    <n v="2960"/>
    <x v="1"/>
    <n v="2160"/>
    <n v="80"/>
    <n v="727.005"/>
    <x v="1"/>
    <s v="USD"/>
    <x v="789"/>
    <x v="790"/>
    <b v="0"/>
    <b v="0"/>
    <x v="3"/>
    <x v="3"/>
    <x v="3"/>
  </r>
  <r>
    <x v="883"/>
    <s v="Simmons-Villarreal"/>
    <s v="Customer-focused mobile Graphic Interface"/>
    <n v="3400"/>
    <n v="8089"/>
    <x v="1"/>
    <n v="4689"/>
    <n v="193"/>
    <n v="727.005"/>
    <x v="1"/>
    <s v="USD"/>
    <x v="790"/>
    <x v="791"/>
    <b v="0"/>
    <b v="0"/>
    <x v="12"/>
    <x v="4"/>
    <x v="12"/>
  </r>
  <r>
    <x v="884"/>
    <s v="Strickland Group"/>
    <s v="Horizontal secondary interface"/>
    <n v="170800"/>
    <n v="109374"/>
    <x v="0"/>
    <n v="-61426"/>
    <n v="1886"/>
    <n v="727.005"/>
    <x v="1"/>
    <s v="USD"/>
    <x v="791"/>
    <x v="792"/>
    <b v="0"/>
    <b v="1"/>
    <x v="3"/>
    <x v="3"/>
    <x v="3"/>
  </r>
  <r>
    <x v="885"/>
    <s v="Lynch Ltd"/>
    <s v="Virtual analyzing collaboration"/>
    <n v="1800"/>
    <n v="2129"/>
    <x v="1"/>
    <n v="329"/>
    <n v="52"/>
    <n v="727.005"/>
    <x v="1"/>
    <s v="USD"/>
    <x v="792"/>
    <x v="556"/>
    <b v="0"/>
    <b v="0"/>
    <x v="3"/>
    <x v="3"/>
    <x v="3"/>
  </r>
  <r>
    <x v="886"/>
    <s v="Sanders LLC"/>
    <s v="Multi-tiered explicit focus group"/>
    <n v="150600"/>
    <n v="127745"/>
    <x v="0"/>
    <n v="-22855"/>
    <n v="1825"/>
    <n v="727.005"/>
    <x v="1"/>
    <s v="USD"/>
    <x v="793"/>
    <x v="488"/>
    <b v="0"/>
    <b v="0"/>
    <x v="7"/>
    <x v="1"/>
    <x v="7"/>
  </r>
  <r>
    <x v="887"/>
    <s v="Cooper LLC"/>
    <s v="Multi-layered systematic knowledgebase"/>
    <n v="7800"/>
    <n v="2289"/>
    <x v="0"/>
    <n v="-5511"/>
    <n v="31"/>
    <n v="727.005"/>
    <x v="1"/>
    <s v="USD"/>
    <x v="794"/>
    <x v="232"/>
    <b v="0"/>
    <b v="1"/>
    <x v="3"/>
    <x v="3"/>
    <x v="3"/>
  </r>
  <r>
    <x v="888"/>
    <s v="Palmer Ltd"/>
    <s v="Reverse-engineered uniform knowledge user"/>
    <n v="5800"/>
    <n v="12174"/>
    <x v="1"/>
    <n v="6374"/>
    <n v="290"/>
    <n v="727.005"/>
    <x v="1"/>
    <s v="USD"/>
    <x v="795"/>
    <x v="793"/>
    <b v="0"/>
    <b v="0"/>
    <x v="3"/>
    <x v="3"/>
    <x v="3"/>
  </r>
  <r>
    <x v="889"/>
    <s v="Santos Group"/>
    <s v="Secured dynamic capacity"/>
    <n v="5600"/>
    <n v="9508"/>
    <x v="1"/>
    <n v="3908"/>
    <n v="122"/>
    <n v="727.005"/>
    <x v="1"/>
    <s v="USD"/>
    <x v="796"/>
    <x v="794"/>
    <b v="0"/>
    <b v="1"/>
    <x v="5"/>
    <x v="1"/>
    <x v="5"/>
  </r>
  <r>
    <x v="890"/>
    <s v="Christian, Kim and Jimenez"/>
    <s v="Devolved foreground throughput"/>
    <n v="134400"/>
    <n v="155849"/>
    <x v="1"/>
    <n v="21449"/>
    <n v="1470"/>
    <n v="727.005"/>
    <x v="1"/>
    <s v="USD"/>
    <x v="797"/>
    <x v="138"/>
    <b v="0"/>
    <b v="0"/>
    <x v="7"/>
    <x v="1"/>
    <x v="7"/>
  </r>
  <r>
    <x v="891"/>
    <s v="Williams, Price and Hurley"/>
    <s v="Synchronized demand-driven infrastructure"/>
    <n v="3000"/>
    <n v="7758"/>
    <x v="1"/>
    <n v="4758"/>
    <n v="165"/>
    <n v="727.005"/>
    <x v="0"/>
    <s v="CAD"/>
    <x v="798"/>
    <x v="795"/>
    <b v="0"/>
    <b v="0"/>
    <x v="4"/>
    <x v="4"/>
    <x v="4"/>
  </r>
  <r>
    <x v="892"/>
    <s v="Anderson, Parks and Estrada"/>
    <s v="Realigned discrete structure"/>
    <n v="6000"/>
    <n v="13835"/>
    <x v="1"/>
    <n v="7835"/>
    <n v="182"/>
    <n v="727.005"/>
    <x v="1"/>
    <s v="USD"/>
    <x v="799"/>
    <x v="796"/>
    <b v="0"/>
    <b v="0"/>
    <x v="18"/>
    <x v="5"/>
    <x v="18"/>
  </r>
  <r>
    <x v="893"/>
    <s v="Collins-Martinez"/>
    <s v="Progressive grid-enabled website"/>
    <n v="8400"/>
    <n v="10770"/>
    <x v="1"/>
    <n v="2370"/>
    <n v="199"/>
    <n v="727.005"/>
    <x v="6"/>
    <s v="EUR"/>
    <x v="800"/>
    <x v="797"/>
    <b v="0"/>
    <b v="1"/>
    <x v="4"/>
    <x v="4"/>
    <x v="4"/>
  </r>
  <r>
    <x v="894"/>
    <s v="Barrett Inc"/>
    <s v="Organic cohesive neural-net"/>
    <n v="1700"/>
    <n v="3208"/>
    <x v="1"/>
    <n v="1508"/>
    <n v="56"/>
    <n v="727.005"/>
    <x v="4"/>
    <s v="GBP"/>
    <x v="801"/>
    <x v="798"/>
    <b v="0"/>
    <b v="1"/>
    <x v="19"/>
    <x v="4"/>
    <x v="19"/>
  </r>
  <r>
    <x v="895"/>
    <s v="Adams-Rollins"/>
    <s v="Integrated demand-driven info-mediaries"/>
    <n v="159800"/>
    <n v="11108"/>
    <x v="0"/>
    <n v="-148692"/>
    <n v="107"/>
    <n v="727.005"/>
    <x v="1"/>
    <s v="USD"/>
    <x v="802"/>
    <x v="799"/>
    <b v="0"/>
    <b v="0"/>
    <x v="3"/>
    <x v="3"/>
    <x v="3"/>
  </r>
  <r>
    <x v="896"/>
    <s v="Wright-Bryant"/>
    <s v="Reverse-engineered client-server extranet"/>
    <n v="19800"/>
    <n v="153338"/>
    <x v="1"/>
    <n v="133538"/>
    <n v="1460"/>
    <n v="727.005"/>
    <x v="2"/>
    <s v="AUD"/>
    <x v="803"/>
    <x v="800"/>
    <b v="0"/>
    <b v="1"/>
    <x v="0"/>
    <x v="0"/>
    <x v="0"/>
  </r>
  <r>
    <x v="897"/>
    <s v="Berry-Cannon"/>
    <s v="Organized discrete encoding"/>
    <n v="8800"/>
    <n v="2437"/>
    <x v="0"/>
    <n v="-6363"/>
    <n v="27"/>
    <n v="727.005"/>
    <x v="1"/>
    <s v="USD"/>
    <x v="212"/>
    <x v="368"/>
    <b v="0"/>
    <b v="0"/>
    <x v="3"/>
    <x v="3"/>
    <x v="3"/>
  </r>
  <r>
    <x v="898"/>
    <s v="Davis-Gonzalez"/>
    <s v="Balanced regional flexibility"/>
    <n v="179100"/>
    <n v="93991"/>
    <x v="0"/>
    <n v="-85109"/>
    <n v="1221"/>
    <n v="727.005"/>
    <x v="1"/>
    <s v="USD"/>
    <x v="804"/>
    <x v="801"/>
    <b v="0"/>
    <b v="0"/>
    <x v="4"/>
    <x v="4"/>
    <x v="4"/>
  </r>
  <r>
    <x v="899"/>
    <s v="Best-Young"/>
    <s v="Implemented multimedia time-frame"/>
    <n v="3100"/>
    <n v="12620"/>
    <x v="1"/>
    <n v="9520"/>
    <n v="123"/>
    <n v="727.005"/>
    <x v="5"/>
    <s v="CHF"/>
    <x v="805"/>
    <x v="802"/>
    <b v="0"/>
    <b v="0"/>
    <x v="17"/>
    <x v="1"/>
    <x v="17"/>
  </r>
  <r>
    <x v="900"/>
    <s v="Powers, Smith and Deleon"/>
    <s v="Enhanced uniform service-desk"/>
    <n v="100"/>
    <n v="2"/>
    <x v="0"/>
    <n v="-98"/>
    <n v="1"/>
    <n v="727.005"/>
    <x v="1"/>
    <s v="USD"/>
    <x v="806"/>
    <x v="803"/>
    <b v="0"/>
    <b v="1"/>
    <x v="2"/>
    <x v="2"/>
    <x v="2"/>
  </r>
  <r>
    <x v="901"/>
    <s v="Hogan Group"/>
    <s v="Versatile bottom-line definition"/>
    <n v="5600"/>
    <n v="8746"/>
    <x v="1"/>
    <n v="3146"/>
    <n v="159"/>
    <n v="727.005"/>
    <x v="1"/>
    <s v="USD"/>
    <x v="807"/>
    <x v="482"/>
    <b v="0"/>
    <b v="1"/>
    <x v="1"/>
    <x v="1"/>
    <x v="1"/>
  </r>
  <r>
    <x v="902"/>
    <s v="Wang, Silva and Byrd"/>
    <s v="Integrated bifurcated software"/>
    <n v="1400"/>
    <n v="3534"/>
    <x v="1"/>
    <n v="2134"/>
    <n v="110"/>
    <n v="727.005"/>
    <x v="1"/>
    <s v="USD"/>
    <x v="722"/>
    <x v="496"/>
    <b v="0"/>
    <b v="0"/>
    <x v="2"/>
    <x v="2"/>
    <x v="2"/>
  </r>
  <r>
    <x v="903"/>
    <s v="Parker-Morris"/>
    <s v="Assimilated next generation instruction set"/>
    <n v="41000"/>
    <n v="709"/>
    <x v="2"/>
    <n v="-40291"/>
    <n v="14"/>
    <n v="727.005"/>
    <x v="1"/>
    <s v="USD"/>
    <x v="477"/>
    <x v="804"/>
    <b v="0"/>
    <b v="1"/>
    <x v="9"/>
    <x v="5"/>
    <x v="9"/>
  </r>
  <r>
    <x v="904"/>
    <s v="Rodriguez, Johnson and Jackson"/>
    <s v="Digitized foreground array"/>
    <n v="6500"/>
    <n v="795"/>
    <x v="0"/>
    <n v="-5705"/>
    <n v="16"/>
    <n v="727.005"/>
    <x v="1"/>
    <s v="USD"/>
    <x v="259"/>
    <x v="805"/>
    <b v="0"/>
    <b v="0"/>
    <x v="15"/>
    <x v="5"/>
    <x v="15"/>
  </r>
  <r>
    <x v="905"/>
    <s v="Haynes PLC"/>
    <s v="Re-engineered clear-thinking project"/>
    <n v="7900"/>
    <n v="12955"/>
    <x v="1"/>
    <n v="5055"/>
    <n v="236"/>
    <n v="727.005"/>
    <x v="1"/>
    <s v="USD"/>
    <x v="9"/>
    <x v="806"/>
    <b v="0"/>
    <b v="0"/>
    <x v="3"/>
    <x v="3"/>
    <x v="3"/>
  </r>
  <r>
    <x v="906"/>
    <s v="Hayes Group"/>
    <s v="Implemented even-keeled standardization"/>
    <n v="5500"/>
    <n v="8964"/>
    <x v="1"/>
    <n v="3464"/>
    <n v="191"/>
    <n v="727.005"/>
    <x v="1"/>
    <s v="USD"/>
    <x v="808"/>
    <x v="807"/>
    <b v="1"/>
    <b v="1"/>
    <x v="4"/>
    <x v="4"/>
    <x v="4"/>
  </r>
  <r>
    <x v="907"/>
    <s v="White, Pena and Calhoun"/>
    <s v="Quality-focused asymmetric adapter"/>
    <n v="9100"/>
    <n v="1843"/>
    <x v="0"/>
    <n v="-7257"/>
    <n v="41"/>
    <n v="727.005"/>
    <x v="1"/>
    <s v="USD"/>
    <x v="809"/>
    <x v="808"/>
    <b v="0"/>
    <b v="0"/>
    <x v="3"/>
    <x v="3"/>
    <x v="3"/>
  </r>
  <r>
    <x v="908"/>
    <s v="Bryant-Pope"/>
    <s v="Networked intangible help-desk"/>
    <n v="38200"/>
    <n v="121950"/>
    <x v="1"/>
    <n v="83750"/>
    <n v="3934"/>
    <n v="727.005"/>
    <x v="1"/>
    <s v="USD"/>
    <x v="444"/>
    <x v="104"/>
    <b v="0"/>
    <b v="0"/>
    <x v="11"/>
    <x v="6"/>
    <x v="11"/>
  </r>
  <r>
    <x v="909"/>
    <s v="Gates, Li and Thompson"/>
    <s v="Synchronized attitude-oriented frame"/>
    <n v="1800"/>
    <n v="8621"/>
    <x v="1"/>
    <n v="6821"/>
    <n v="80"/>
    <n v="727.005"/>
    <x v="0"/>
    <s v="CAD"/>
    <x v="384"/>
    <x v="809"/>
    <b v="0"/>
    <b v="1"/>
    <x v="3"/>
    <x v="3"/>
    <x v="3"/>
  </r>
  <r>
    <x v="910"/>
    <s v="King-Morris"/>
    <s v="Proactive incremental architecture"/>
    <n v="154500"/>
    <n v="30215"/>
    <x v="3"/>
    <n v="-124285"/>
    <n v="296"/>
    <n v="727.005"/>
    <x v="1"/>
    <s v="USD"/>
    <x v="810"/>
    <x v="810"/>
    <b v="0"/>
    <b v="0"/>
    <x v="3"/>
    <x v="3"/>
    <x v="3"/>
  </r>
  <r>
    <x v="911"/>
    <s v="Carter, Cole and Curtis"/>
    <s v="Cloned responsive standardization"/>
    <n v="5800"/>
    <n v="11539"/>
    <x v="1"/>
    <n v="5739"/>
    <n v="462"/>
    <n v="727.005"/>
    <x v="1"/>
    <s v="USD"/>
    <x v="811"/>
    <x v="811"/>
    <b v="1"/>
    <b v="0"/>
    <x v="2"/>
    <x v="2"/>
    <x v="2"/>
  </r>
  <r>
    <x v="912"/>
    <s v="Sanchez-Parsons"/>
    <s v="Reduced bifurcated pricing structure"/>
    <n v="1800"/>
    <n v="14310"/>
    <x v="1"/>
    <n v="12510"/>
    <n v="179"/>
    <n v="727.005"/>
    <x v="1"/>
    <s v="USD"/>
    <x v="812"/>
    <x v="812"/>
    <b v="1"/>
    <b v="0"/>
    <x v="6"/>
    <x v="4"/>
    <x v="6"/>
  </r>
  <r>
    <x v="913"/>
    <s v="Rivera-Pearson"/>
    <s v="Re-engineered asymmetric challenge"/>
    <n v="70200"/>
    <n v="35536"/>
    <x v="0"/>
    <n v="-34664"/>
    <n v="523"/>
    <n v="727.005"/>
    <x v="2"/>
    <s v="AUD"/>
    <x v="813"/>
    <x v="813"/>
    <b v="0"/>
    <b v="0"/>
    <x v="6"/>
    <x v="4"/>
    <x v="6"/>
  </r>
  <r>
    <x v="914"/>
    <s v="Ramirez, Padilla and Barrera"/>
    <s v="Diverse client-driven conglomeration"/>
    <n v="6400"/>
    <n v="3676"/>
    <x v="0"/>
    <n v="-2724"/>
    <n v="141"/>
    <n v="727.005"/>
    <x v="4"/>
    <s v="GBP"/>
    <x v="814"/>
    <x v="814"/>
    <b v="0"/>
    <b v="0"/>
    <x v="3"/>
    <x v="3"/>
    <x v="3"/>
  </r>
  <r>
    <x v="915"/>
    <s v="Riggs Group"/>
    <s v="Configurable upward-trending solution"/>
    <n v="125900"/>
    <n v="195936"/>
    <x v="1"/>
    <n v="70036"/>
    <n v="1866"/>
    <n v="727.005"/>
    <x v="4"/>
    <s v="GBP"/>
    <x v="80"/>
    <x v="815"/>
    <b v="0"/>
    <b v="0"/>
    <x v="19"/>
    <x v="4"/>
    <x v="19"/>
  </r>
  <r>
    <x v="916"/>
    <s v="Clements Ltd"/>
    <s v="Persistent bandwidth-monitored framework"/>
    <n v="3700"/>
    <n v="1343"/>
    <x v="0"/>
    <n v="-2357"/>
    <n v="52"/>
    <n v="727.005"/>
    <x v="1"/>
    <s v="USD"/>
    <x v="815"/>
    <x v="414"/>
    <b v="0"/>
    <b v="0"/>
    <x v="14"/>
    <x v="7"/>
    <x v="14"/>
  </r>
  <r>
    <x v="917"/>
    <s v="Cooper Inc"/>
    <s v="Polarized discrete product"/>
    <n v="3600"/>
    <n v="2097"/>
    <x v="2"/>
    <n v="-1503"/>
    <n v="27"/>
    <n v="727.005"/>
    <x v="4"/>
    <s v="GBP"/>
    <x v="816"/>
    <x v="816"/>
    <b v="0"/>
    <b v="1"/>
    <x v="12"/>
    <x v="4"/>
    <x v="12"/>
  </r>
  <r>
    <x v="918"/>
    <s v="Jones-Gonzalez"/>
    <s v="Seamless dynamic website"/>
    <n v="3800"/>
    <n v="9021"/>
    <x v="1"/>
    <n v="5221"/>
    <n v="156"/>
    <n v="727.005"/>
    <x v="5"/>
    <s v="CHF"/>
    <x v="474"/>
    <x v="82"/>
    <b v="0"/>
    <b v="0"/>
    <x v="15"/>
    <x v="5"/>
    <x v="15"/>
  </r>
  <r>
    <x v="919"/>
    <s v="Fox Ltd"/>
    <s v="Extended multimedia firmware"/>
    <n v="35600"/>
    <n v="20915"/>
    <x v="0"/>
    <n v="-14685"/>
    <n v="225"/>
    <n v="727.005"/>
    <x v="2"/>
    <s v="AUD"/>
    <x v="817"/>
    <x v="817"/>
    <b v="0"/>
    <b v="1"/>
    <x v="3"/>
    <x v="3"/>
    <x v="3"/>
  </r>
  <r>
    <x v="920"/>
    <s v="Green, Murphy and Webb"/>
    <s v="Versatile directional project"/>
    <n v="5300"/>
    <n v="9676"/>
    <x v="1"/>
    <n v="4376"/>
    <n v="255"/>
    <n v="727.005"/>
    <x v="1"/>
    <s v="USD"/>
    <x v="818"/>
    <x v="818"/>
    <b v="1"/>
    <b v="0"/>
    <x v="10"/>
    <x v="4"/>
    <x v="10"/>
  </r>
  <r>
    <x v="921"/>
    <s v="Stevenson PLC"/>
    <s v="Profound directional knowledge user"/>
    <n v="160400"/>
    <n v="1210"/>
    <x v="0"/>
    <n v="-159190"/>
    <n v="38"/>
    <n v="727.005"/>
    <x v="1"/>
    <s v="USD"/>
    <x v="819"/>
    <x v="819"/>
    <b v="0"/>
    <b v="0"/>
    <x v="2"/>
    <x v="2"/>
    <x v="2"/>
  </r>
  <r>
    <x v="922"/>
    <s v="Soto-Anthony"/>
    <s v="Ameliorated logistical capability"/>
    <n v="51400"/>
    <n v="90440"/>
    <x v="1"/>
    <n v="39040"/>
    <n v="2261"/>
    <n v="727.005"/>
    <x v="1"/>
    <s v="USD"/>
    <x v="609"/>
    <x v="320"/>
    <b v="0"/>
    <b v="1"/>
    <x v="21"/>
    <x v="1"/>
    <x v="21"/>
  </r>
  <r>
    <x v="923"/>
    <s v="Wise and Sons"/>
    <s v="Sharable discrete definition"/>
    <n v="1700"/>
    <n v="4044"/>
    <x v="1"/>
    <n v="2344"/>
    <n v="40"/>
    <n v="727.005"/>
    <x v="1"/>
    <s v="USD"/>
    <x v="547"/>
    <x v="820"/>
    <b v="0"/>
    <b v="0"/>
    <x v="3"/>
    <x v="3"/>
    <x v="3"/>
  </r>
  <r>
    <x v="924"/>
    <s v="Butler-Barr"/>
    <s v="User-friendly next generation core"/>
    <n v="39400"/>
    <n v="192292"/>
    <x v="1"/>
    <n v="152892"/>
    <n v="2289"/>
    <n v="727.005"/>
    <x v="6"/>
    <s v="EUR"/>
    <x v="820"/>
    <x v="821"/>
    <b v="0"/>
    <b v="0"/>
    <x v="3"/>
    <x v="3"/>
    <x v="3"/>
  </r>
  <r>
    <x v="925"/>
    <s v="Wilson, Jefferson and Anderson"/>
    <s v="Profit-focused empowering system engine"/>
    <n v="3000"/>
    <n v="6722"/>
    <x v="1"/>
    <n v="3722"/>
    <n v="65"/>
    <n v="727.005"/>
    <x v="1"/>
    <s v="USD"/>
    <x v="821"/>
    <x v="822"/>
    <b v="0"/>
    <b v="0"/>
    <x v="3"/>
    <x v="3"/>
    <x v="3"/>
  </r>
  <r>
    <x v="926"/>
    <s v="Brown-Oliver"/>
    <s v="Synchronized cohesive encoding"/>
    <n v="8700"/>
    <n v="1577"/>
    <x v="0"/>
    <n v="-7123"/>
    <n v="15"/>
    <n v="727.005"/>
    <x v="1"/>
    <s v="USD"/>
    <x v="151"/>
    <x v="823"/>
    <b v="0"/>
    <b v="0"/>
    <x v="0"/>
    <x v="0"/>
    <x v="0"/>
  </r>
  <r>
    <x v="927"/>
    <s v="Davis-Gardner"/>
    <s v="Synergistic dynamic utilization"/>
    <n v="7200"/>
    <n v="3301"/>
    <x v="0"/>
    <n v="-3899"/>
    <n v="37"/>
    <n v="727.005"/>
    <x v="1"/>
    <s v="USD"/>
    <x v="822"/>
    <x v="824"/>
    <b v="0"/>
    <b v="0"/>
    <x v="3"/>
    <x v="3"/>
    <x v="3"/>
  </r>
  <r>
    <x v="928"/>
    <s v="Dawson Group"/>
    <s v="Triple-buffered bi-directional model"/>
    <n v="167400"/>
    <n v="196386"/>
    <x v="1"/>
    <n v="28986"/>
    <n v="3777"/>
    <n v="727.005"/>
    <x v="6"/>
    <s v="EUR"/>
    <x v="823"/>
    <x v="497"/>
    <b v="0"/>
    <b v="0"/>
    <x v="2"/>
    <x v="2"/>
    <x v="2"/>
  </r>
  <r>
    <x v="929"/>
    <s v="Turner-Terrell"/>
    <s v="Polarized tertiary function"/>
    <n v="5500"/>
    <n v="11952"/>
    <x v="1"/>
    <n v="6452"/>
    <n v="184"/>
    <n v="727.005"/>
    <x v="4"/>
    <s v="GBP"/>
    <x v="824"/>
    <x v="825"/>
    <b v="0"/>
    <b v="0"/>
    <x v="3"/>
    <x v="3"/>
    <x v="3"/>
  </r>
  <r>
    <x v="930"/>
    <s v="Hall, Buchanan and Benton"/>
    <s v="Configurable fault-tolerant structure"/>
    <n v="3500"/>
    <n v="3930"/>
    <x v="1"/>
    <n v="430"/>
    <n v="85"/>
    <n v="727.005"/>
    <x v="1"/>
    <s v="USD"/>
    <x v="825"/>
    <x v="826"/>
    <b v="0"/>
    <b v="1"/>
    <x v="3"/>
    <x v="3"/>
    <x v="3"/>
  </r>
  <r>
    <x v="931"/>
    <s v="Lowery, Hayden and Cruz"/>
    <s v="Digitized 24/7 budgetary management"/>
    <n v="7900"/>
    <n v="5729"/>
    <x v="0"/>
    <n v="-2171"/>
    <n v="112"/>
    <n v="727.005"/>
    <x v="1"/>
    <s v="USD"/>
    <x v="826"/>
    <x v="827"/>
    <b v="0"/>
    <b v="1"/>
    <x v="3"/>
    <x v="3"/>
    <x v="3"/>
  </r>
  <r>
    <x v="932"/>
    <s v="Mora, Miller and Harper"/>
    <s v="Stand-alone zero tolerance algorithm"/>
    <n v="2300"/>
    <n v="4883"/>
    <x v="1"/>
    <n v="2583"/>
    <n v="144"/>
    <n v="727.005"/>
    <x v="1"/>
    <s v="USD"/>
    <x v="827"/>
    <x v="828"/>
    <b v="0"/>
    <b v="0"/>
    <x v="1"/>
    <x v="1"/>
    <x v="1"/>
  </r>
  <r>
    <x v="933"/>
    <s v="Espinoza Group"/>
    <s v="Implemented tangible support"/>
    <n v="73000"/>
    <n v="175015"/>
    <x v="1"/>
    <n v="102015"/>
    <n v="1902"/>
    <n v="727.005"/>
    <x v="1"/>
    <s v="USD"/>
    <x v="828"/>
    <x v="829"/>
    <b v="0"/>
    <b v="0"/>
    <x v="3"/>
    <x v="3"/>
    <x v="3"/>
  </r>
  <r>
    <x v="934"/>
    <s v="Davis, Crawford and Lopez"/>
    <s v="Reactive radical framework"/>
    <n v="6200"/>
    <n v="11280"/>
    <x v="1"/>
    <n v="5080"/>
    <n v="105"/>
    <n v="727.005"/>
    <x v="1"/>
    <s v="USD"/>
    <x v="829"/>
    <x v="830"/>
    <b v="0"/>
    <b v="0"/>
    <x v="3"/>
    <x v="3"/>
    <x v="3"/>
  </r>
  <r>
    <x v="935"/>
    <s v="Richards, Stevens and Fleming"/>
    <s v="Object-based full-range knowledge user"/>
    <n v="6100"/>
    <n v="10012"/>
    <x v="1"/>
    <n v="3912"/>
    <n v="132"/>
    <n v="727.005"/>
    <x v="1"/>
    <s v="USD"/>
    <x v="830"/>
    <x v="94"/>
    <b v="0"/>
    <b v="0"/>
    <x v="3"/>
    <x v="3"/>
    <x v="3"/>
  </r>
  <r>
    <x v="936"/>
    <s v="Brown Ltd"/>
    <s v="Enhanced composite contingency"/>
    <n v="103200"/>
    <n v="1690"/>
    <x v="0"/>
    <n v="-101510"/>
    <n v="21"/>
    <n v="727.005"/>
    <x v="1"/>
    <s v="USD"/>
    <x v="831"/>
    <x v="831"/>
    <b v="1"/>
    <b v="0"/>
    <x v="3"/>
    <x v="3"/>
    <x v="3"/>
  </r>
  <r>
    <x v="937"/>
    <s v="Tapia, Sandoval and Hurley"/>
    <s v="Cloned fresh-thinking model"/>
    <n v="171000"/>
    <n v="84891"/>
    <x v="3"/>
    <n v="-86109"/>
    <n v="976"/>
    <n v="727.005"/>
    <x v="1"/>
    <s v="USD"/>
    <x v="832"/>
    <x v="832"/>
    <b v="0"/>
    <b v="0"/>
    <x v="4"/>
    <x v="4"/>
    <x v="4"/>
  </r>
  <r>
    <x v="938"/>
    <s v="Allen Inc"/>
    <s v="Total dedicated benchmark"/>
    <n v="9200"/>
    <n v="10093"/>
    <x v="1"/>
    <n v="893"/>
    <n v="96"/>
    <n v="727.005"/>
    <x v="1"/>
    <s v="USD"/>
    <x v="833"/>
    <x v="833"/>
    <b v="0"/>
    <b v="1"/>
    <x v="13"/>
    <x v="5"/>
    <x v="13"/>
  </r>
  <r>
    <x v="939"/>
    <s v="Williams, Johnson and Campbell"/>
    <s v="Streamlined human-resource Graphic Interface"/>
    <n v="7800"/>
    <n v="3839"/>
    <x v="0"/>
    <n v="-3961"/>
    <n v="67"/>
    <n v="727.005"/>
    <x v="1"/>
    <s v="USD"/>
    <x v="834"/>
    <x v="834"/>
    <b v="0"/>
    <b v="1"/>
    <x v="11"/>
    <x v="6"/>
    <x v="11"/>
  </r>
  <r>
    <x v="940"/>
    <s v="Wiggins Ltd"/>
    <s v="Upgradable analyzing core"/>
    <n v="9900"/>
    <n v="6161"/>
    <x v="2"/>
    <n v="-3739"/>
    <n v="66"/>
    <n v="727.005"/>
    <x v="0"/>
    <s v="CAD"/>
    <x v="835"/>
    <x v="835"/>
    <b v="0"/>
    <b v="0"/>
    <x v="2"/>
    <x v="2"/>
    <x v="2"/>
  </r>
  <r>
    <x v="941"/>
    <s v="Luna-Horne"/>
    <s v="Profound exuding pricing structure"/>
    <n v="43000"/>
    <n v="5615"/>
    <x v="0"/>
    <n v="-37385"/>
    <n v="78"/>
    <n v="727.005"/>
    <x v="1"/>
    <s v="USD"/>
    <x v="836"/>
    <x v="836"/>
    <b v="1"/>
    <b v="0"/>
    <x v="3"/>
    <x v="3"/>
    <x v="3"/>
  </r>
  <r>
    <x v="942"/>
    <s v="Allen Inc"/>
    <s v="Horizontal optimizing model"/>
    <n v="9600"/>
    <n v="6205"/>
    <x v="0"/>
    <n v="-3395"/>
    <n v="67"/>
    <n v="727.005"/>
    <x v="2"/>
    <s v="AUD"/>
    <x v="837"/>
    <x v="611"/>
    <b v="0"/>
    <b v="0"/>
    <x v="3"/>
    <x v="3"/>
    <x v="3"/>
  </r>
  <r>
    <x v="943"/>
    <s v="Peterson, Gonzalez and Spencer"/>
    <s v="Synchronized fault-tolerant algorithm"/>
    <n v="7500"/>
    <n v="11969"/>
    <x v="1"/>
    <n v="4469"/>
    <n v="114"/>
    <n v="727.005"/>
    <x v="1"/>
    <s v="USD"/>
    <x v="219"/>
    <x v="837"/>
    <b v="0"/>
    <b v="0"/>
    <x v="0"/>
    <x v="0"/>
    <x v="0"/>
  </r>
  <r>
    <x v="944"/>
    <s v="Walter Inc"/>
    <s v="Streamlined 5thgeneration intranet"/>
    <n v="10000"/>
    <n v="8142"/>
    <x v="0"/>
    <n v="-1858"/>
    <n v="263"/>
    <n v="727.005"/>
    <x v="2"/>
    <s v="AUD"/>
    <x v="365"/>
    <x v="334"/>
    <b v="0"/>
    <b v="0"/>
    <x v="14"/>
    <x v="7"/>
    <x v="14"/>
  </r>
  <r>
    <x v="945"/>
    <s v="Sanders, Farley and Huffman"/>
    <s v="Cross-group clear-thinking task-force"/>
    <n v="172000"/>
    <n v="55805"/>
    <x v="0"/>
    <n v="-116195"/>
    <n v="1691"/>
    <n v="727.005"/>
    <x v="1"/>
    <s v="USD"/>
    <x v="838"/>
    <x v="838"/>
    <b v="1"/>
    <b v="0"/>
    <x v="14"/>
    <x v="7"/>
    <x v="14"/>
  </r>
  <r>
    <x v="946"/>
    <s v="Hall, Holmes and Walker"/>
    <s v="Public-key bandwidth-monitored intranet"/>
    <n v="153700"/>
    <n v="15238"/>
    <x v="0"/>
    <n v="-138462"/>
    <n v="181"/>
    <n v="727.005"/>
    <x v="1"/>
    <s v="USD"/>
    <x v="839"/>
    <x v="839"/>
    <b v="0"/>
    <b v="0"/>
    <x v="3"/>
    <x v="3"/>
    <x v="3"/>
  </r>
  <r>
    <x v="947"/>
    <s v="Smith-Powell"/>
    <s v="Upgradable clear-thinking hardware"/>
    <n v="3600"/>
    <n v="961"/>
    <x v="0"/>
    <n v="-2639"/>
    <n v="13"/>
    <n v="727.005"/>
    <x v="1"/>
    <s v="USD"/>
    <x v="840"/>
    <x v="216"/>
    <b v="0"/>
    <b v="0"/>
    <x v="3"/>
    <x v="3"/>
    <x v="3"/>
  </r>
  <r>
    <x v="948"/>
    <s v="Smith-Hill"/>
    <s v="Integrated holistic paradigm"/>
    <n v="9400"/>
    <n v="5918"/>
    <x v="3"/>
    <n v="-3482"/>
    <n v="160"/>
    <n v="727.005"/>
    <x v="1"/>
    <s v="USD"/>
    <x v="841"/>
    <x v="840"/>
    <b v="1"/>
    <b v="1"/>
    <x v="4"/>
    <x v="4"/>
    <x v="4"/>
  </r>
  <r>
    <x v="949"/>
    <s v="Wright LLC"/>
    <s v="Seamless clear-thinking conglomeration"/>
    <n v="5900"/>
    <n v="9520"/>
    <x v="1"/>
    <n v="3620"/>
    <n v="203"/>
    <n v="727.005"/>
    <x v="1"/>
    <s v="USD"/>
    <x v="842"/>
    <x v="133"/>
    <b v="0"/>
    <b v="0"/>
    <x v="2"/>
    <x v="2"/>
    <x v="2"/>
  </r>
  <r>
    <x v="950"/>
    <s v="Williams, Orozco and Gomez"/>
    <s v="Persistent content-based methodology"/>
    <n v="100"/>
    <n v="5"/>
    <x v="0"/>
    <n v="-95"/>
    <n v="1"/>
    <n v="727.005"/>
    <x v="1"/>
    <s v="USD"/>
    <x v="843"/>
    <x v="354"/>
    <b v="0"/>
    <b v="1"/>
    <x v="3"/>
    <x v="3"/>
    <x v="3"/>
  </r>
  <r>
    <x v="951"/>
    <s v="Peterson Ltd"/>
    <s v="Re-engineered 24hour matrix"/>
    <n v="14500"/>
    <n v="159056"/>
    <x v="1"/>
    <n v="144556"/>
    <n v="1559"/>
    <n v="727.005"/>
    <x v="1"/>
    <s v="USD"/>
    <x v="844"/>
    <x v="721"/>
    <b v="0"/>
    <b v="1"/>
    <x v="1"/>
    <x v="1"/>
    <x v="1"/>
  </r>
  <r>
    <x v="952"/>
    <s v="Cummings-Hayes"/>
    <s v="Virtual multi-tasking core"/>
    <n v="145500"/>
    <n v="101987"/>
    <x v="3"/>
    <n v="-43513"/>
    <n v="2266"/>
    <n v="727.005"/>
    <x v="1"/>
    <s v="USD"/>
    <x v="845"/>
    <x v="841"/>
    <b v="0"/>
    <b v="0"/>
    <x v="4"/>
    <x v="4"/>
    <x v="4"/>
  </r>
  <r>
    <x v="953"/>
    <s v="Boyle Ltd"/>
    <s v="Streamlined fault-tolerant conglomeration"/>
    <n v="3300"/>
    <n v="1980"/>
    <x v="0"/>
    <n v="-1320"/>
    <n v="21"/>
    <n v="727.005"/>
    <x v="1"/>
    <s v="USD"/>
    <x v="846"/>
    <x v="842"/>
    <b v="0"/>
    <b v="1"/>
    <x v="22"/>
    <x v="4"/>
    <x v="22"/>
  </r>
  <r>
    <x v="954"/>
    <s v="Henderson, Parker and Diaz"/>
    <s v="Enterprise-wide client-driven policy"/>
    <n v="42600"/>
    <n v="156384"/>
    <x v="1"/>
    <n v="113784"/>
    <n v="1548"/>
    <n v="727.005"/>
    <x v="2"/>
    <s v="AUD"/>
    <x v="110"/>
    <x v="843"/>
    <b v="0"/>
    <b v="0"/>
    <x v="2"/>
    <x v="2"/>
    <x v="2"/>
  </r>
  <r>
    <x v="955"/>
    <s v="Moss-Obrien"/>
    <s v="Function-based next generation emulation"/>
    <n v="700"/>
    <n v="7763"/>
    <x v="1"/>
    <n v="7063"/>
    <n v="80"/>
    <n v="727.005"/>
    <x v="1"/>
    <s v="USD"/>
    <x v="847"/>
    <x v="844"/>
    <b v="0"/>
    <b v="0"/>
    <x v="3"/>
    <x v="3"/>
    <x v="3"/>
  </r>
  <r>
    <x v="956"/>
    <s v="Wood Inc"/>
    <s v="Re-engineered composite focus group"/>
    <n v="187600"/>
    <n v="35698"/>
    <x v="0"/>
    <n v="-151902"/>
    <n v="830"/>
    <n v="727.005"/>
    <x v="1"/>
    <s v="USD"/>
    <x v="848"/>
    <x v="845"/>
    <b v="0"/>
    <b v="0"/>
    <x v="22"/>
    <x v="4"/>
    <x v="22"/>
  </r>
  <r>
    <x v="957"/>
    <s v="Riley, Cohen and Goodman"/>
    <s v="Profound mission-critical function"/>
    <n v="9800"/>
    <n v="12434"/>
    <x v="1"/>
    <n v="2634"/>
    <n v="131"/>
    <n v="727.005"/>
    <x v="1"/>
    <s v="USD"/>
    <x v="849"/>
    <x v="846"/>
    <b v="0"/>
    <b v="0"/>
    <x v="3"/>
    <x v="3"/>
    <x v="3"/>
  </r>
  <r>
    <x v="958"/>
    <s v="Green, Robinson and Ho"/>
    <s v="De-engineered zero-defect open system"/>
    <n v="1100"/>
    <n v="8081"/>
    <x v="1"/>
    <n v="6981"/>
    <n v="112"/>
    <n v="727.005"/>
    <x v="1"/>
    <s v="USD"/>
    <x v="780"/>
    <x v="847"/>
    <b v="0"/>
    <b v="0"/>
    <x v="10"/>
    <x v="4"/>
    <x v="10"/>
  </r>
  <r>
    <x v="959"/>
    <s v="Black-Graham"/>
    <s v="Operative hybrid utilization"/>
    <n v="145000"/>
    <n v="6631"/>
    <x v="0"/>
    <n v="-138369"/>
    <n v="130"/>
    <n v="727.005"/>
    <x v="1"/>
    <s v="USD"/>
    <x v="140"/>
    <x v="688"/>
    <b v="0"/>
    <b v="0"/>
    <x v="18"/>
    <x v="5"/>
    <x v="18"/>
  </r>
  <r>
    <x v="960"/>
    <s v="Robbins Group"/>
    <s v="Function-based interactive matrix"/>
    <n v="5500"/>
    <n v="4678"/>
    <x v="0"/>
    <n v="-822"/>
    <n v="55"/>
    <n v="727.005"/>
    <x v="1"/>
    <s v="USD"/>
    <x v="850"/>
    <x v="848"/>
    <b v="0"/>
    <b v="0"/>
    <x v="2"/>
    <x v="2"/>
    <x v="2"/>
  </r>
  <r>
    <x v="961"/>
    <s v="Mason, Case and May"/>
    <s v="Optimized content-based collaboration"/>
    <n v="5700"/>
    <n v="6800"/>
    <x v="1"/>
    <n v="1100"/>
    <n v="155"/>
    <n v="727.005"/>
    <x v="1"/>
    <s v="USD"/>
    <x v="851"/>
    <x v="248"/>
    <b v="0"/>
    <b v="0"/>
    <x v="18"/>
    <x v="5"/>
    <x v="18"/>
  </r>
  <r>
    <x v="962"/>
    <s v="Harris, Russell and Mitchell"/>
    <s v="User-centric cohesive policy"/>
    <n v="3600"/>
    <n v="10657"/>
    <x v="1"/>
    <n v="7057"/>
    <n v="266"/>
    <n v="727.005"/>
    <x v="1"/>
    <s v="USD"/>
    <x v="852"/>
    <x v="849"/>
    <b v="0"/>
    <b v="0"/>
    <x v="0"/>
    <x v="0"/>
    <x v="0"/>
  </r>
  <r>
    <x v="963"/>
    <s v="Rodriguez-Robinson"/>
    <s v="Ergonomic methodical hub"/>
    <n v="5900"/>
    <n v="4997"/>
    <x v="0"/>
    <n v="-903"/>
    <n v="114"/>
    <n v="727.005"/>
    <x v="6"/>
    <s v="EUR"/>
    <x v="853"/>
    <x v="850"/>
    <b v="0"/>
    <b v="1"/>
    <x v="14"/>
    <x v="7"/>
    <x v="14"/>
  </r>
  <r>
    <x v="964"/>
    <s v="Peck, Higgins and Smith"/>
    <s v="Devolved disintermediate encryption"/>
    <n v="3700"/>
    <n v="13164"/>
    <x v="1"/>
    <n v="9464"/>
    <n v="155"/>
    <n v="727.005"/>
    <x v="1"/>
    <s v="USD"/>
    <x v="854"/>
    <x v="851"/>
    <b v="0"/>
    <b v="0"/>
    <x v="3"/>
    <x v="3"/>
    <x v="3"/>
  </r>
  <r>
    <x v="965"/>
    <s v="Nunez-King"/>
    <s v="Phased clear-thinking policy"/>
    <n v="2200"/>
    <n v="8501"/>
    <x v="1"/>
    <n v="6301"/>
    <n v="207"/>
    <n v="727.005"/>
    <x v="4"/>
    <s v="GBP"/>
    <x v="67"/>
    <x v="852"/>
    <b v="0"/>
    <b v="0"/>
    <x v="1"/>
    <x v="1"/>
    <x v="1"/>
  </r>
  <r>
    <x v="966"/>
    <s v="Davis and Sons"/>
    <s v="Seamless solution-oriented capacity"/>
    <n v="1700"/>
    <n v="13468"/>
    <x v="1"/>
    <n v="11768"/>
    <n v="245"/>
    <n v="727.005"/>
    <x v="1"/>
    <s v="USD"/>
    <x v="855"/>
    <x v="853"/>
    <b v="0"/>
    <b v="0"/>
    <x v="3"/>
    <x v="3"/>
    <x v="3"/>
  </r>
  <r>
    <x v="967"/>
    <s v="Howard-Douglas"/>
    <s v="Organized human-resource attitude"/>
    <n v="88400"/>
    <n v="121138"/>
    <x v="1"/>
    <n v="32738"/>
    <n v="1573"/>
    <n v="727.005"/>
    <x v="1"/>
    <s v="USD"/>
    <x v="107"/>
    <x v="104"/>
    <b v="0"/>
    <b v="0"/>
    <x v="21"/>
    <x v="1"/>
    <x v="21"/>
  </r>
  <r>
    <x v="968"/>
    <s v="Gonzalez-White"/>
    <s v="Open-architected disintermediate budgetary management"/>
    <n v="2400"/>
    <n v="8117"/>
    <x v="1"/>
    <n v="5717"/>
    <n v="114"/>
    <n v="727.005"/>
    <x v="1"/>
    <s v="USD"/>
    <x v="344"/>
    <x v="854"/>
    <b v="0"/>
    <b v="0"/>
    <x v="0"/>
    <x v="0"/>
    <x v="0"/>
  </r>
  <r>
    <x v="969"/>
    <s v="Lopez-King"/>
    <s v="Multi-lateral radical solution"/>
    <n v="7900"/>
    <n v="8550"/>
    <x v="1"/>
    <n v="650"/>
    <n v="93"/>
    <n v="727.005"/>
    <x v="1"/>
    <s v="USD"/>
    <x v="856"/>
    <x v="855"/>
    <b v="0"/>
    <b v="0"/>
    <x v="3"/>
    <x v="3"/>
    <x v="3"/>
  </r>
  <r>
    <x v="970"/>
    <s v="Glover-Nelson"/>
    <s v="Inverse context-sensitive info-mediaries"/>
    <n v="94900"/>
    <n v="57659"/>
    <x v="0"/>
    <n v="-37241"/>
    <n v="594"/>
    <n v="727.005"/>
    <x v="1"/>
    <s v="USD"/>
    <x v="857"/>
    <x v="856"/>
    <b v="0"/>
    <b v="0"/>
    <x v="3"/>
    <x v="3"/>
    <x v="3"/>
  </r>
  <r>
    <x v="971"/>
    <s v="Garner and Sons"/>
    <s v="Versatile neutral workforce"/>
    <n v="5100"/>
    <n v="1414"/>
    <x v="0"/>
    <n v="-3686"/>
    <n v="24"/>
    <n v="727.005"/>
    <x v="1"/>
    <s v="USD"/>
    <x v="858"/>
    <x v="857"/>
    <b v="0"/>
    <b v="0"/>
    <x v="19"/>
    <x v="4"/>
    <x v="19"/>
  </r>
  <r>
    <x v="972"/>
    <s v="Sellers, Roach and Garrison"/>
    <s v="Multi-tiered systematic knowledge user"/>
    <n v="42700"/>
    <n v="97524"/>
    <x v="1"/>
    <n v="54824"/>
    <n v="1681"/>
    <n v="727.005"/>
    <x v="1"/>
    <s v="USD"/>
    <x v="859"/>
    <x v="858"/>
    <b v="0"/>
    <b v="1"/>
    <x v="2"/>
    <x v="2"/>
    <x v="2"/>
  </r>
  <r>
    <x v="973"/>
    <s v="Herrera, Bennett and Silva"/>
    <s v="Programmable multi-state algorithm"/>
    <n v="121100"/>
    <n v="26176"/>
    <x v="0"/>
    <n v="-94924"/>
    <n v="252"/>
    <n v="727.005"/>
    <x v="1"/>
    <s v="USD"/>
    <x v="860"/>
    <x v="859"/>
    <b v="0"/>
    <b v="1"/>
    <x v="3"/>
    <x v="3"/>
    <x v="3"/>
  </r>
  <r>
    <x v="974"/>
    <s v="Thomas, Clay and Mendoza"/>
    <s v="Multi-channeled reciprocal interface"/>
    <n v="800"/>
    <n v="2991"/>
    <x v="1"/>
    <n v="2191"/>
    <n v="32"/>
    <n v="727.005"/>
    <x v="1"/>
    <s v="USD"/>
    <x v="170"/>
    <x v="860"/>
    <b v="0"/>
    <b v="0"/>
    <x v="7"/>
    <x v="1"/>
    <x v="7"/>
  </r>
  <r>
    <x v="975"/>
    <s v="Ayala Group"/>
    <s v="Right-sized maximized migration"/>
    <n v="5400"/>
    <n v="8366"/>
    <x v="1"/>
    <n v="2966"/>
    <n v="135"/>
    <n v="727.005"/>
    <x v="1"/>
    <s v="USD"/>
    <x v="861"/>
    <x v="264"/>
    <b v="0"/>
    <b v="1"/>
    <x v="3"/>
    <x v="3"/>
    <x v="3"/>
  </r>
  <r>
    <x v="976"/>
    <s v="Huerta, Roberts and Dickerson"/>
    <s v="Self-enabling value-added artificial intelligence"/>
    <n v="4000"/>
    <n v="12886"/>
    <x v="1"/>
    <n v="8886"/>
    <n v="140"/>
    <n v="727.005"/>
    <x v="1"/>
    <s v="USD"/>
    <x v="862"/>
    <x v="65"/>
    <b v="0"/>
    <b v="1"/>
    <x v="3"/>
    <x v="3"/>
    <x v="3"/>
  </r>
  <r>
    <x v="977"/>
    <s v="Johnson Group"/>
    <s v="Vision-oriented interactive solution"/>
    <n v="7000"/>
    <n v="5177"/>
    <x v="0"/>
    <n v="-1823"/>
    <n v="67"/>
    <n v="727.005"/>
    <x v="1"/>
    <s v="USD"/>
    <x v="863"/>
    <x v="861"/>
    <b v="0"/>
    <b v="0"/>
    <x v="0"/>
    <x v="0"/>
    <x v="0"/>
  </r>
  <r>
    <x v="978"/>
    <s v="Bailey, Nguyen and Martinez"/>
    <s v="Fundamental user-facing productivity"/>
    <n v="1000"/>
    <n v="8641"/>
    <x v="1"/>
    <n v="7641"/>
    <n v="92"/>
    <n v="727.005"/>
    <x v="1"/>
    <s v="USD"/>
    <x v="864"/>
    <x v="862"/>
    <b v="0"/>
    <b v="0"/>
    <x v="11"/>
    <x v="6"/>
    <x v="11"/>
  </r>
  <r>
    <x v="979"/>
    <s v="Williams, Martin and Meyer"/>
    <s v="Innovative well-modulated capability"/>
    <n v="60200"/>
    <n v="86244"/>
    <x v="1"/>
    <n v="26044"/>
    <n v="1015"/>
    <n v="727.005"/>
    <x v="4"/>
    <s v="GBP"/>
    <x v="527"/>
    <x v="454"/>
    <b v="0"/>
    <b v="0"/>
    <x v="3"/>
    <x v="3"/>
    <x v="3"/>
  </r>
  <r>
    <x v="980"/>
    <s v="Huff-Johnson"/>
    <s v="Universal fault-tolerant orchestration"/>
    <n v="195200"/>
    <n v="78630"/>
    <x v="0"/>
    <n v="-116570"/>
    <n v="742"/>
    <n v="727.005"/>
    <x v="1"/>
    <s v="USD"/>
    <x v="865"/>
    <x v="863"/>
    <b v="1"/>
    <b v="0"/>
    <x v="9"/>
    <x v="5"/>
    <x v="9"/>
  </r>
  <r>
    <x v="981"/>
    <s v="Diaz-Little"/>
    <s v="Grass-roots executive synergy"/>
    <n v="6700"/>
    <n v="11941"/>
    <x v="1"/>
    <n v="5241"/>
    <n v="323"/>
    <n v="727.005"/>
    <x v="1"/>
    <s v="USD"/>
    <x v="866"/>
    <x v="864"/>
    <b v="0"/>
    <b v="0"/>
    <x v="2"/>
    <x v="2"/>
    <x v="2"/>
  </r>
  <r>
    <x v="982"/>
    <s v="Freeman-French"/>
    <s v="Multi-layered optimal application"/>
    <n v="7200"/>
    <n v="6115"/>
    <x v="0"/>
    <n v="-1085"/>
    <n v="75"/>
    <n v="727.005"/>
    <x v="1"/>
    <s v="USD"/>
    <x v="867"/>
    <x v="865"/>
    <b v="0"/>
    <b v="1"/>
    <x v="4"/>
    <x v="4"/>
    <x v="4"/>
  </r>
  <r>
    <x v="983"/>
    <s v="Beck-Weber"/>
    <s v="Business-focused full-range core"/>
    <n v="129100"/>
    <n v="188404"/>
    <x v="1"/>
    <n v="59304"/>
    <n v="2326"/>
    <n v="727.005"/>
    <x v="1"/>
    <s v="USD"/>
    <x v="868"/>
    <x v="866"/>
    <b v="0"/>
    <b v="0"/>
    <x v="4"/>
    <x v="4"/>
    <x v="4"/>
  </r>
  <r>
    <x v="984"/>
    <s v="Lewis-Jacobson"/>
    <s v="Exclusive system-worthy Graphic Interface"/>
    <n v="6500"/>
    <n v="9910"/>
    <x v="1"/>
    <n v="3410"/>
    <n v="381"/>
    <n v="727.005"/>
    <x v="1"/>
    <s v="USD"/>
    <x v="105"/>
    <x v="867"/>
    <b v="0"/>
    <b v="0"/>
    <x v="3"/>
    <x v="3"/>
    <x v="3"/>
  </r>
  <r>
    <x v="985"/>
    <s v="Logan-Curtis"/>
    <s v="Enhanced optimal ability"/>
    <n v="170600"/>
    <n v="114523"/>
    <x v="0"/>
    <n v="-56077"/>
    <n v="4405"/>
    <n v="727.005"/>
    <x v="1"/>
    <s v="USD"/>
    <x v="481"/>
    <x v="868"/>
    <b v="0"/>
    <b v="1"/>
    <x v="1"/>
    <x v="1"/>
    <x v="1"/>
  </r>
  <r>
    <x v="986"/>
    <s v="Chan, Washington and Callahan"/>
    <s v="Optional zero administration neural-net"/>
    <n v="7800"/>
    <n v="3144"/>
    <x v="0"/>
    <n v="-4656"/>
    <n v="92"/>
    <n v="727.005"/>
    <x v="1"/>
    <s v="USD"/>
    <x v="253"/>
    <x v="296"/>
    <b v="0"/>
    <b v="0"/>
    <x v="1"/>
    <x v="1"/>
    <x v="1"/>
  </r>
  <r>
    <x v="987"/>
    <s v="Wilson Group"/>
    <s v="Ameliorated foreground focus group"/>
    <n v="6200"/>
    <n v="13441"/>
    <x v="1"/>
    <n v="7241"/>
    <n v="480"/>
    <n v="727.005"/>
    <x v="1"/>
    <s v="USD"/>
    <x v="869"/>
    <x v="869"/>
    <b v="0"/>
    <b v="0"/>
    <x v="4"/>
    <x v="4"/>
    <x v="4"/>
  </r>
  <r>
    <x v="988"/>
    <s v="Gardner, Ryan and Gutierrez"/>
    <s v="Triple-buffered multi-tasking matrices"/>
    <n v="9400"/>
    <n v="4899"/>
    <x v="0"/>
    <n v="-4501"/>
    <n v="64"/>
    <n v="727.005"/>
    <x v="1"/>
    <s v="USD"/>
    <x v="864"/>
    <x v="274"/>
    <b v="0"/>
    <b v="0"/>
    <x v="15"/>
    <x v="5"/>
    <x v="15"/>
  </r>
  <r>
    <x v="989"/>
    <s v="Hernandez Inc"/>
    <s v="Versatile dedicated migration"/>
    <n v="2400"/>
    <n v="11990"/>
    <x v="1"/>
    <n v="9590"/>
    <n v="226"/>
    <n v="727.005"/>
    <x v="1"/>
    <s v="USD"/>
    <x v="843"/>
    <x v="354"/>
    <b v="0"/>
    <b v="0"/>
    <x v="18"/>
    <x v="5"/>
    <x v="18"/>
  </r>
  <r>
    <x v="990"/>
    <s v="Ortiz-Roberts"/>
    <s v="Devolved foreground customer loyalty"/>
    <n v="7800"/>
    <n v="6839"/>
    <x v="0"/>
    <n v="-961"/>
    <n v="64"/>
    <n v="727.005"/>
    <x v="1"/>
    <s v="USD"/>
    <x v="289"/>
    <x v="870"/>
    <b v="0"/>
    <b v="1"/>
    <x v="6"/>
    <x v="4"/>
    <x v="6"/>
  </r>
  <r>
    <x v="991"/>
    <s v="Ramirez LLC"/>
    <s v="Reduced reciprocal focus group"/>
    <n v="9800"/>
    <n v="11091"/>
    <x v="1"/>
    <n v="1291"/>
    <n v="241"/>
    <n v="727.005"/>
    <x v="1"/>
    <s v="USD"/>
    <x v="870"/>
    <x v="871"/>
    <b v="0"/>
    <b v="1"/>
    <x v="1"/>
    <x v="1"/>
    <x v="1"/>
  </r>
  <r>
    <x v="992"/>
    <s v="Morrow Inc"/>
    <s v="Networked global migration"/>
    <n v="3100"/>
    <n v="13223"/>
    <x v="1"/>
    <n v="10123"/>
    <n v="132"/>
    <n v="727.005"/>
    <x v="1"/>
    <s v="USD"/>
    <x v="871"/>
    <x v="98"/>
    <b v="0"/>
    <b v="1"/>
    <x v="6"/>
    <x v="4"/>
    <x v="6"/>
  </r>
  <r>
    <x v="993"/>
    <s v="Erickson-Rogers"/>
    <s v="De-engineered even-keeled definition"/>
    <n v="9800"/>
    <n v="7608"/>
    <x v="3"/>
    <n v="-2192"/>
    <n v="75"/>
    <n v="727.005"/>
    <x v="6"/>
    <s v="EUR"/>
    <x v="872"/>
    <x v="872"/>
    <b v="0"/>
    <b v="1"/>
    <x v="14"/>
    <x v="7"/>
    <x v="14"/>
  </r>
  <r>
    <x v="994"/>
    <s v="Leach, Rich and Price"/>
    <s v="Implemented bi-directional flexibility"/>
    <n v="141100"/>
    <n v="74073"/>
    <x v="0"/>
    <n v="-67027"/>
    <n v="842"/>
    <n v="727.005"/>
    <x v="1"/>
    <s v="USD"/>
    <x v="873"/>
    <x v="873"/>
    <b v="0"/>
    <b v="1"/>
    <x v="18"/>
    <x v="5"/>
    <x v="18"/>
  </r>
  <r>
    <x v="995"/>
    <s v="Manning-Hamilton"/>
    <s v="Vision-oriented scalable definition"/>
    <n v="97300"/>
    <n v="153216"/>
    <x v="1"/>
    <n v="55916"/>
    <n v="2043"/>
    <n v="727.005"/>
    <x v="1"/>
    <s v="USD"/>
    <x v="874"/>
    <x v="526"/>
    <b v="0"/>
    <b v="1"/>
    <x v="0"/>
    <x v="0"/>
    <x v="0"/>
  </r>
  <r>
    <x v="996"/>
    <s v="Butler LLC"/>
    <s v="Future-proofed upward-trending migration"/>
    <n v="6600"/>
    <n v="4814"/>
    <x v="0"/>
    <n v="-1786"/>
    <n v="112"/>
    <n v="727.005"/>
    <x v="1"/>
    <s v="USD"/>
    <x v="875"/>
    <x v="874"/>
    <b v="0"/>
    <b v="0"/>
    <x v="3"/>
    <x v="3"/>
    <x v="3"/>
  </r>
  <r>
    <x v="997"/>
    <s v="Ball LLC"/>
    <s v="Right-sized full-range throughput"/>
    <n v="7600"/>
    <n v="4603"/>
    <x v="3"/>
    <n v="-2997"/>
    <n v="139"/>
    <n v="727.005"/>
    <x v="6"/>
    <s v="EUR"/>
    <x v="876"/>
    <x v="875"/>
    <b v="0"/>
    <b v="0"/>
    <x v="3"/>
    <x v="3"/>
    <x v="3"/>
  </r>
  <r>
    <x v="998"/>
    <s v="Taylor, Santiago and Flores"/>
    <s v="Polarized composite customer loyalty"/>
    <n v="66600"/>
    <n v="37823"/>
    <x v="0"/>
    <n v="-28777"/>
    <n v="374"/>
    <n v="727.005"/>
    <x v="1"/>
    <s v="USD"/>
    <x v="877"/>
    <x v="876"/>
    <b v="0"/>
    <b v="1"/>
    <x v="7"/>
    <x v="1"/>
    <x v="7"/>
  </r>
  <r>
    <x v="999"/>
    <s v="Hernandez, Norton and Kelley"/>
    <s v="Expanded eco-centric policy"/>
    <n v="111100"/>
    <n v="62819"/>
    <x v="3"/>
    <n v="-48281"/>
    <n v="1122"/>
    <n v="727.005"/>
    <x v="1"/>
    <s v="USD"/>
    <x v="878"/>
    <x v="877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-100"/>
    <n v="0"/>
    <n v="727.005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3160"/>
    <n v="158"/>
    <n v="727.005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34123"/>
    <n v="1425"/>
    <n v="727.005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-1723"/>
    <n v="24"/>
    <n v="727.005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x v="0"/>
    <n v="-2335"/>
    <n v="53"/>
    <n v="727.005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5595"/>
    <n v="174"/>
    <n v="727.005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-4110"/>
    <n v="18"/>
    <n v="727.005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10241"/>
    <n v="227"/>
    <n v="727.005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-88154"/>
    <n v="708"/>
    <n v="727.005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-2992"/>
    <n v="44"/>
    <n v="727.005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8638"/>
    <n v="220"/>
    <n v="727.005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-3270"/>
    <n v="27"/>
    <n v="727.005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-671"/>
    <n v="55"/>
    <n v="727.00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6095"/>
    <n v="98"/>
    <n v="727.005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-9371"/>
    <n v="200"/>
    <n v="727.005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-42786"/>
    <n v="452"/>
    <n v="727.005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9341"/>
    <n v="100"/>
    <n v="727.005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50245"/>
    <n v="1249"/>
    <n v="727.005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-3011"/>
    <n v="135"/>
    <n v="727.005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-32169"/>
    <n v="674"/>
    <n v="727.00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6136"/>
    <n v="1396"/>
    <n v="727.005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-55467"/>
    <n v="558"/>
    <n v="727.005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16590"/>
    <n v="890"/>
    <n v="727.005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10442"/>
    <n v="142"/>
    <n v="727.005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1857"/>
    <n v="2673"/>
    <n v="727.00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6404"/>
    <n v="163"/>
    <n v="727.005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-55686"/>
    <n v="1480"/>
    <n v="727.005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-401"/>
    <n v="15"/>
    <n v="727.005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6835"/>
    <n v="2220"/>
    <n v="727.00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105065"/>
    <n v="1606"/>
    <n v="727.005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5455"/>
    <n v="129"/>
    <n v="727.005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7350"/>
    <n v="226"/>
    <n v="727.005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-13324"/>
    <n v="2307"/>
    <n v="727.005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139466"/>
    <n v="5419"/>
    <n v="727.00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4725"/>
    <n v="165"/>
    <n v="727.00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63128"/>
    <n v="1965"/>
    <n v="727.005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401"/>
    <n v="16"/>
    <n v="727.00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3239"/>
    <n v="107"/>
    <n v="727.005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6985"/>
    <n v="134"/>
    <n v="727.005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-4873"/>
    <n v="88"/>
    <n v="727.00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6078"/>
    <n v="198"/>
    <n v="727.00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6324"/>
    <n v="111"/>
    <n v="727.005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x v="1"/>
    <n v="6191"/>
    <n v="222"/>
    <n v="727.005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77517"/>
    <n v="6212"/>
    <n v="727.005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8941"/>
    <n v="98"/>
    <n v="727.005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-4970"/>
    <n v="48"/>
    <n v="727.00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547"/>
    <n v="92"/>
    <n v="727.005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5629"/>
    <n v="149"/>
    <n v="727.005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95562"/>
    <n v="2431"/>
    <n v="727.00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6453"/>
    <n v="303"/>
    <n v="727.005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-98"/>
    <n v="1"/>
    <n v="727.005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-12857"/>
    <n v="1467"/>
    <n v="727.005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-4741"/>
    <n v="75"/>
    <n v="727.005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3556"/>
    <n v="209"/>
    <n v="727.005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-608"/>
    <n v="120"/>
    <n v="727.005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5146"/>
    <n v="131"/>
    <n v="727.005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3493"/>
    <n v="164"/>
    <n v="727.005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3343"/>
    <n v="201"/>
    <n v="727.005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3432"/>
    <n v="211"/>
    <n v="727.005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2451"/>
    <n v="128"/>
    <n v="727.00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41797"/>
    <n v="1600"/>
    <n v="727.00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-14450"/>
    <n v="2253"/>
    <n v="727.00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12452"/>
    <n v="249"/>
    <n v="727.005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-4143"/>
    <n v="5"/>
    <n v="727.005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-66"/>
    <n v="38"/>
    <n v="727.005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8305"/>
    <n v="236"/>
    <n v="727.005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-1593"/>
    <n v="12"/>
    <n v="727.005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45292"/>
    <n v="4065"/>
    <n v="727.005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8808"/>
    <n v="246"/>
    <n v="727.005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-5999"/>
    <n v="17"/>
    <n v="727.005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30389"/>
    <n v="2475"/>
    <n v="727.00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484"/>
    <n v="76"/>
    <n v="727.0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3422"/>
    <n v="54"/>
    <n v="727.005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7853"/>
    <n v="88"/>
    <n v="727.005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876"/>
    <n v="85"/>
    <n v="727.005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4906"/>
    <n v="170"/>
    <n v="727.005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-26907"/>
    <n v="1684"/>
    <n v="727.005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-5040"/>
    <n v="56"/>
    <n v="727.005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9036"/>
    <n v="330"/>
    <n v="727.005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-17572"/>
    <n v="838"/>
    <n v="727.005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5912"/>
    <n v="127"/>
    <n v="727.005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1057"/>
    <n v="411"/>
    <n v="727.005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3973"/>
    <n v="180"/>
    <n v="727.005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-66404"/>
    <n v="1000"/>
    <n v="727.005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0164"/>
    <n v="374"/>
    <n v="727.005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530"/>
    <n v="71"/>
    <n v="727.005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5005"/>
    <n v="203"/>
    <n v="727.005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-75460"/>
    <n v="1482"/>
    <n v="727.005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7716"/>
    <n v="113"/>
    <n v="727.005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5188"/>
    <n v="96"/>
    <n v="727.005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-1668"/>
    <n v="106"/>
    <n v="727.005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-79612"/>
    <n v="679"/>
    <n v="727.00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31775"/>
    <n v="498"/>
    <n v="727.005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-42923"/>
    <n v="610"/>
    <n v="727.005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5907"/>
    <n v="180"/>
    <n v="727.005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117"/>
    <n v="27"/>
    <n v="727.005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81813"/>
    <n v="2331"/>
    <n v="727.005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10747"/>
    <n v="113"/>
    <n v="727.00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-64849"/>
    <n v="1220"/>
    <n v="727.005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7351"/>
    <n v="164"/>
    <n v="727.005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-99"/>
    <n v="1"/>
    <n v="727.005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8293"/>
    <n v="164"/>
    <n v="727.005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6722"/>
    <n v="336"/>
    <n v="727.005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-7539"/>
    <n v="37"/>
    <n v="727.005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51423"/>
    <n v="1917"/>
    <n v="727.005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3029"/>
    <n v="95"/>
    <n v="727.005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10106"/>
    <n v="147"/>
    <n v="727.005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3027"/>
    <n v="86"/>
    <n v="727.005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7429"/>
    <n v="83"/>
    <n v="727.005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-2121"/>
    <n v="60"/>
    <n v="727.005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-121093"/>
    <n v="296"/>
    <n v="727.005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12253"/>
    <n v="676"/>
    <n v="727.005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7935"/>
    <n v="361"/>
    <n v="727.00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9137"/>
    <n v="131"/>
    <n v="727.005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11916"/>
    <n v="126"/>
    <n v="727.005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-21318"/>
    <n v="3304"/>
    <n v="727.005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-864"/>
    <n v="73"/>
    <n v="727.005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3623"/>
    <n v="275"/>
    <n v="727.005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951"/>
    <n v="67"/>
    <n v="727.005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5748"/>
    <n v="154"/>
    <n v="727.005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37172"/>
    <n v="1782"/>
    <n v="727.005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54061"/>
    <n v="903"/>
    <n v="727.005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-48745"/>
    <n v="3387"/>
    <n v="727.005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-144608"/>
    <n v="662"/>
    <n v="727.00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6962"/>
    <n v="94"/>
    <n v="727.00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3175"/>
    <n v="180"/>
    <n v="727.005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-110583"/>
    <n v="774"/>
    <n v="727.005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-50133"/>
    <n v="672"/>
    <n v="727.00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-28004"/>
    <n v="532"/>
    <n v="727.005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-143744"/>
    <n v="55"/>
    <n v="727.005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5325"/>
    <n v="533"/>
    <n v="727.005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416"/>
    <n v="2443"/>
    <n v="727.005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534"/>
    <n v="89"/>
    <n v="727.005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9485"/>
    <n v="159"/>
    <n v="727.005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-10212"/>
    <n v="940"/>
    <n v="727.005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-2212"/>
    <n v="117"/>
    <n v="727.005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-80079"/>
    <n v="58"/>
    <n v="727.005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2912"/>
    <n v="50"/>
    <n v="727.005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-384"/>
    <n v="115"/>
    <n v="727.00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-72854"/>
    <n v="326"/>
    <n v="727.005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6774"/>
    <n v="186"/>
    <n v="727.005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023"/>
    <n v="1071"/>
    <n v="727.005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6502"/>
    <n v="117"/>
    <n v="727.005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1922"/>
    <n v="70"/>
    <n v="727.005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2619"/>
    <n v="135"/>
    <n v="727.005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34128"/>
    <n v="768"/>
    <n v="727.005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-7282"/>
    <n v="51"/>
    <n v="727.005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037"/>
    <n v="199"/>
    <n v="727.00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955"/>
    <n v="107"/>
    <n v="727.005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7432"/>
    <n v="195"/>
    <n v="727.005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-99"/>
    <n v="1"/>
    <n v="727.005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-49163"/>
    <n v="1467"/>
    <n v="727.005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134073"/>
    <n v="3376"/>
    <n v="727.005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-13288"/>
    <n v="5681"/>
    <n v="727.005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-70650"/>
    <n v="1059"/>
    <n v="727.005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-48794"/>
    <n v="1194"/>
    <n v="727.005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-9486"/>
    <n v="379"/>
    <n v="727.005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-1988"/>
    <n v="30"/>
    <n v="727.005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540"/>
    <n v="41"/>
    <n v="727.005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22"/>
    <n v="1821"/>
    <n v="727.005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4985"/>
    <n v="164"/>
    <n v="727.005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-1200"/>
    <n v="75"/>
    <n v="727.005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3034"/>
    <n v="157"/>
    <n v="727.005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5364"/>
    <n v="246"/>
    <n v="727.005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255"/>
    <n v="1396"/>
    <n v="727.005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19879"/>
    <n v="2506"/>
    <n v="727.005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3639"/>
    <n v="244"/>
    <n v="727.005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8204"/>
    <n v="146"/>
    <n v="727.005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-87993"/>
    <n v="955"/>
    <n v="727.005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75511"/>
    <n v="1267"/>
    <n v="727.00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-182572"/>
    <n v="67"/>
    <n v="727.005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-4379"/>
    <n v="5"/>
    <n v="727.005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-137"/>
    <n v="26"/>
    <n v="727.00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60935"/>
    <n v="1561"/>
    <n v="727.005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4768"/>
    <n v="48"/>
    <n v="727.005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-133741"/>
    <n v="1130"/>
    <n v="727.005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-28940"/>
    <n v="782"/>
    <n v="727.005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122793"/>
    <n v="2739"/>
    <n v="727.005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-273"/>
    <n v="210"/>
    <n v="727.005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114685"/>
    <n v="3537"/>
    <n v="727.005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116736"/>
    <n v="2107"/>
    <n v="727.00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-3285"/>
    <n v="136"/>
    <n v="727.005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168650"/>
    <n v="3318"/>
    <n v="727.005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-1575"/>
    <n v="86"/>
    <n v="727.005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6950"/>
    <n v="340"/>
    <n v="727.005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-282"/>
    <n v="19"/>
    <n v="727.005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-60442"/>
    <n v="886"/>
    <n v="727.005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78184"/>
    <n v="1442"/>
    <n v="727.005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-5575"/>
    <n v="35"/>
    <n v="727.00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-146296"/>
    <n v="441"/>
    <n v="727.005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-1162"/>
    <n v="24"/>
    <n v="727.00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-5212"/>
    <n v="86"/>
    <n v="727.005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-34083"/>
    <n v="243"/>
    <n v="727.005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-3588"/>
    <n v="65"/>
    <n v="727.005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616"/>
    <n v="126"/>
    <n v="727.005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41357"/>
    <n v="524"/>
    <n v="727.005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-3022"/>
    <n v="100"/>
    <n v="727.005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108418"/>
    <n v="1989"/>
    <n v="727.005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-57159"/>
    <n v="168"/>
    <n v="727.005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-832"/>
    <n v="13"/>
    <n v="727.005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-98"/>
    <n v="1"/>
    <n v="727.005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12205"/>
    <n v="157"/>
    <n v="727.005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-1757"/>
    <n v="82"/>
    <n v="727.005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49513"/>
    <n v="4498"/>
    <n v="727.005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-72471"/>
    <n v="40"/>
    <n v="727.005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4314"/>
    <n v="80"/>
    <n v="727.005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-5504"/>
    <n v="57"/>
    <n v="727.005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3257"/>
    <n v="43"/>
    <n v="727.005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2210"/>
    <n v="2053"/>
    <n v="727.00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-153288"/>
    <n v="808"/>
    <n v="727.005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-3062"/>
    <n v="226"/>
    <n v="727.005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-5300"/>
    <n v="1625"/>
    <n v="727.005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4200"/>
    <n v="168"/>
    <n v="727.005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83649"/>
    <n v="4289"/>
    <n v="727.005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2924"/>
    <n v="165"/>
    <n v="727.005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-150776"/>
    <n v="143"/>
    <n v="727.005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67021"/>
    <n v="1815"/>
    <n v="727.005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-71489"/>
    <n v="934"/>
    <n v="727.005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6609"/>
    <n v="397"/>
    <n v="727.00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96797"/>
    <n v="1539"/>
    <n v="727.005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-7233"/>
    <n v="17"/>
    <n v="727.005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-1670"/>
    <n v="2179"/>
    <n v="727.005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823"/>
    <n v="138"/>
    <n v="727.005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-5403"/>
    <n v="931"/>
    <n v="727.005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140585"/>
    <n v="3594"/>
    <n v="727.005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108598"/>
    <n v="5880"/>
    <n v="727.005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7999"/>
    <n v="112"/>
    <n v="727.005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41851"/>
    <n v="943"/>
    <n v="727.00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27452"/>
    <n v="2468"/>
    <n v="727.005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80198"/>
    <n v="2551"/>
    <n v="727.00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7684"/>
    <n v="101"/>
    <n v="727.005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-1677"/>
    <n v="67"/>
    <n v="727.005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2423"/>
    <n v="92"/>
    <n v="727.005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2200"/>
    <n v="62"/>
    <n v="727.005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681"/>
    <n v="149"/>
    <n v="727.005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-5011"/>
    <n v="92"/>
    <n v="727.005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-35177"/>
    <n v="57"/>
    <n v="727.005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5522"/>
    <n v="329"/>
    <n v="727.00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7738"/>
    <n v="97"/>
    <n v="727.005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-73"/>
    <n v="41"/>
    <n v="727.005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93724"/>
    <n v="1784"/>
    <n v="727.005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3229"/>
    <n v="1684"/>
    <n v="727.005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2329"/>
    <n v="250"/>
    <n v="727.005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7940"/>
    <n v="238"/>
    <n v="727.005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3288"/>
    <n v="53"/>
    <n v="727.00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11871"/>
    <n v="214"/>
    <n v="727.005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10149"/>
    <n v="222"/>
    <n v="727.005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164858"/>
    <n v="1884"/>
    <n v="727.005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6903"/>
    <n v="218"/>
    <n v="727.005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106595"/>
    <n v="6465"/>
    <n v="727.005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-97"/>
    <n v="1"/>
    <n v="727.005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-3260"/>
    <n v="101"/>
    <n v="727.005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5263"/>
    <n v="59"/>
    <n v="727.005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-13339"/>
    <n v="1335"/>
    <n v="727.005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3905"/>
    <n v="88"/>
    <n v="727.005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6235"/>
    <n v="1697"/>
    <n v="727.005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x v="0"/>
    <n v="-3141"/>
    <n v="15"/>
    <n v="727.005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2622"/>
    <n v="92"/>
    <n v="727.005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8424"/>
    <n v="186"/>
    <n v="727.005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8955"/>
    <n v="138"/>
    <n v="727.005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3635"/>
    <n v="261"/>
    <n v="727.005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-57997"/>
    <n v="454"/>
    <n v="727.005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3628"/>
    <n v="107"/>
    <n v="727.005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7856"/>
    <n v="199"/>
    <n v="727.005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119775"/>
    <n v="5512"/>
    <n v="727.005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1131"/>
    <n v="86"/>
    <n v="727.00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-25998"/>
    <n v="3182"/>
    <n v="727.005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82310"/>
    <n v="2768"/>
    <n v="727.00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1208"/>
    <n v="48"/>
    <n v="727.005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5342"/>
    <n v="87"/>
    <n v="727.005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-126640"/>
    <n v="1890"/>
    <n v="727.005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-151747"/>
    <n v="61"/>
    <n v="727.005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104249"/>
    <n v="1894"/>
    <n v="727.005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2904"/>
    <n v="282"/>
    <n v="727.005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-1627"/>
    <n v="15"/>
    <n v="727.005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5519"/>
    <n v="116"/>
    <n v="727.005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-176"/>
    <n v="133"/>
    <n v="727.005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6765"/>
    <n v="83"/>
    <n v="727.005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6099"/>
    <n v="91"/>
    <n v="727.005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5656"/>
    <n v="546"/>
    <n v="727.005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12036"/>
    <n v="393"/>
    <n v="727.005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-13948"/>
    <n v="2062"/>
    <n v="727.005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676"/>
    <n v="133"/>
    <n v="727.005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-6583"/>
    <n v="29"/>
    <n v="727.005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-1647"/>
    <n v="132"/>
    <n v="727.005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5457"/>
    <n v="254"/>
    <n v="727.005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-92543"/>
    <n v="184"/>
    <n v="727.005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6913"/>
    <n v="176"/>
    <n v="727.005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-124"/>
    <n v="137"/>
    <n v="727.005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12674"/>
    <n v="337"/>
    <n v="727.005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-76878"/>
    <n v="908"/>
    <n v="727.00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6419"/>
    <n v="107"/>
    <n v="727.005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-6583"/>
    <n v="10"/>
    <n v="727.005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-5435"/>
    <n v="32"/>
    <n v="727.00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7438"/>
    <n v="183"/>
    <n v="727.00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-124131"/>
    <n v="1910"/>
    <n v="727.00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-2748"/>
    <n v="38"/>
    <n v="727.005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-415"/>
    <n v="104"/>
    <n v="727.005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1537"/>
    <n v="72"/>
    <n v="727.005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-1846"/>
    <n v="49"/>
    <n v="727.005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-95"/>
    <n v="1"/>
    <n v="727.00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11202"/>
    <n v="295"/>
    <n v="727.005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-51866"/>
    <n v="245"/>
    <n v="727.005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-591"/>
    <n v="32"/>
    <n v="727.00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9369"/>
    <n v="142"/>
    <n v="727.005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5214"/>
    <n v="85"/>
    <n v="727.005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-5986"/>
    <n v="7"/>
    <n v="727.005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10573"/>
    <n v="659"/>
    <n v="727.005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-30640"/>
    <n v="803"/>
    <n v="727.005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-1013"/>
    <n v="75"/>
    <n v="727.005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-6214"/>
    <n v="16"/>
    <n v="727.00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6512"/>
    <n v="121"/>
    <n v="727.005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124245"/>
    <n v="3742"/>
    <n v="727.005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6497"/>
    <n v="223"/>
    <n v="727.005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2726"/>
    <n v="133"/>
    <n v="727.005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-6280"/>
    <n v="31"/>
    <n v="727.005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-3199"/>
    <n v="108"/>
    <n v="727.005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-5331"/>
    <n v="30"/>
    <n v="727.005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-4797"/>
    <n v="17"/>
    <n v="727.005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-5149"/>
    <n v="64"/>
    <n v="727.00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-76308"/>
    <n v="80"/>
    <n v="727.00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-9978"/>
    <n v="2468"/>
    <n v="727.00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78477"/>
    <n v="5168"/>
    <n v="727.005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-6752"/>
    <n v="26"/>
    <n v="727.005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4548"/>
    <n v="307"/>
    <n v="727.005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-603"/>
    <n v="73"/>
    <n v="727.00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-3874"/>
    <n v="128"/>
    <n v="727.00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-1598"/>
    <n v="33"/>
    <n v="727.005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33126"/>
    <n v="2441"/>
    <n v="727.005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-72323"/>
    <n v="211"/>
    <n v="727.005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28630"/>
    <n v="1385"/>
    <n v="727.00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11343"/>
    <n v="190"/>
    <n v="727.005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20696"/>
    <n v="470"/>
    <n v="727.005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2300"/>
    <n v="253"/>
    <n v="727.005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57338"/>
    <n v="1113"/>
    <n v="727.005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24828"/>
    <n v="2283"/>
    <n v="727.005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-2098"/>
    <n v="1072"/>
    <n v="727.005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21564"/>
    <n v="1095"/>
    <n v="727.005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55242"/>
    <n v="1690"/>
    <n v="727.005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-27326"/>
    <n v="1297"/>
    <n v="727.005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-2136"/>
    <n v="393"/>
    <n v="727.005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-17523"/>
    <n v="1257"/>
    <n v="727.005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-16036"/>
    <n v="328"/>
    <n v="727.005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-4147"/>
    <n v="147"/>
    <n v="727.005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-114641"/>
    <n v="830"/>
    <n v="727.005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-134441"/>
    <n v="331"/>
    <n v="727.005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-5242"/>
    <n v="25"/>
    <n v="727.005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1707"/>
    <n v="191"/>
    <n v="727.00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-56177"/>
    <n v="3483"/>
    <n v="727.005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-84842"/>
    <n v="923"/>
    <n v="727.005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-95"/>
    <n v="1"/>
    <n v="727.00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20531"/>
    <n v="2013"/>
    <n v="727.005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-1823"/>
    <n v="33"/>
    <n v="727.005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104361"/>
    <n v="1703"/>
    <n v="727.005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1448"/>
    <n v="80"/>
    <n v="727.00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-1559"/>
    <n v="86"/>
    <n v="727.005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-5869"/>
    <n v="40"/>
    <n v="727.005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1953"/>
    <n v="41"/>
    <n v="727.005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-8554"/>
    <n v="23"/>
    <n v="727.005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7948"/>
    <n v="187"/>
    <n v="727.005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75432"/>
    <n v="2875"/>
    <n v="727.00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4046"/>
    <n v="88"/>
    <n v="727.005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10055"/>
    <n v="191"/>
    <n v="727.005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3130"/>
    <n v="139"/>
    <n v="727.005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3647"/>
    <n v="186"/>
    <n v="727.005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10135"/>
    <n v="112"/>
    <n v="727.005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8858"/>
    <n v="101"/>
    <n v="727.005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-8030"/>
    <n v="75"/>
    <n v="727.005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9194"/>
    <n v="206"/>
    <n v="727.00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9343"/>
    <n v="154"/>
    <n v="727.005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66665"/>
    <n v="5966"/>
    <n v="727.005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-60790"/>
    <n v="2176"/>
    <n v="727.005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3424"/>
    <n v="169"/>
    <n v="727.005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141791"/>
    <n v="2106"/>
    <n v="727.005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-145327"/>
    <n v="441"/>
    <n v="727.005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-1221"/>
    <n v="25"/>
    <n v="727.005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8875"/>
    <n v="131"/>
    <n v="727.00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-44602"/>
    <n v="127"/>
    <n v="727.005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-153318"/>
    <n v="355"/>
    <n v="727.005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-4288"/>
    <n v="44"/>
    <n v="727.005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508"/>
    <n v="84"/>
    <n v="727.00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4449"/>
    <n v="155"/>
    <n v="727.005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-3297"/>
    <n v="67"/>
    <n v="727.005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7899"/>
    <n v="189"/>
    <n v="727.005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82379"/>
    <n v="4799"/>
    <n v="727.005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7959"/>
    <n v="1137"/>
    <n v="727.00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-31946"/>
    <n v="1068"/>
    <n v="727.005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-66205"/>
    <n v="424"/>
    <n v="727.005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-101862"/>
    <n v="145"/>
    <n v="727.005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8352"/>
    <n v="1152"/>
    <n v="727.005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2077"/>
    <n v="50"/>
    <n v="727.005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-56007"/>
    <n v="151"/>
    <n v="727.005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-35354"/>
    <n v="1608"/>
    <n v="727.005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80988"/>
    <n v="3059"/>
    <n v="727.00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2955"/>
    <n v="34"/>
    <n v="727.005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2138"/>
    <n v="220"/>
    <n v="727.005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30912"/>
    <n v="1604"/>
    <n v="727.005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5983"/>
    <n v="454"/>
    <n v="727.00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10502"/>
    <n v="123"/>
    <n v="727.00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-35173"/>
    <n v="941"/>
    <n v="727.00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-98"/>
    <n v="1"/>
    <n v="727.005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2872"/>
    <n v="299"/>
    <n v="727.005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-4354"/>
    <n v="40"/>
    <n v="727.005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-26980"/>
    <n v="3015"/>
    <n v="727.005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105421"/>
    <n v="2237"/>
    <n v="727.005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-3073"/>
    <n v="435"/>
    <n v="727.005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32283"/>
    <n v="645"/>
    <n v="727.005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8700"/>
    <n v="484"/>
    <n v="727.00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2929"/>
    <n v="154"/>
    <n v="727.00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-72796"/>
    <n v="714"/>
    <n v="727.005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-98164"/>
    <n v="1111"/>
    <n v="727.005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361"/>
    <n v="82"/>
    <n v="727.00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11946"/>
    <n v="134"/>
    <n v="727.005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-71872"/>
    <n v="1089"/>
    <n v="727.00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-28795"/>
    <n v="5497"/>
    <n v="727.005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-100948"/>
    <n v="418"/>
    <n v="727.005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-75593"/>
    <n v="1439"/>
    <n v="727.005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-757"/>
    <n v="15"/>
    <n v="727.005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-69737"/>
    <n v="1999"/>
    <n v="727.005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26669"/>
    <n v="5203"/>
    <n v="727.005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1423"/>
    <n v="94"/>
    <n v="727.005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-3385"/>
    <n v="118"/>
    <n v="727.005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2375"/>
    <n v="205"/>
    <n v="727.005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-132077"/>
    <n v="162"/>
    <n v="727.005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-3036"/>
    <n v="83"/>
    <n v="727.005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5067"/>
    <n v="92"/>
    <n v="727.00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8513"/>
    <n v="219"/>
    <n v="727.005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22518"/>
    <n v="2526"/>
    <n v="727.005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-54363"/>
    <n v="747"/>
    <n v="727.00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-17809"/>
    <n v="2138"/>
    <n v="727.005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-2613"/>
    <n v="84"/>
    <n v="727.005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4717"/>
    <n v="94"/>
    <n v="727.005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-1331"/>
    <n v="91"/>
    <n v="727.005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-55645"/>
    <n v="792"/>
    <n v="727.005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-4497"/>
    <n v="10"/>
    <n v="727.005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25720"/>
    <n v="1713"/>
    <n v="727.005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12378"/>
    <n v="249"/>
    <n v="727.005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869"/>
    <n v="192"/>
    <n v="727.00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6527"/>
    <n v="247"/>
    <n v="727.005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72500"/>
    <n v="2293"/>
    <n v="727.00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63454"/>
    <n v="3131"/>
    <n v="727.005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-5256"/>
    <n v="32"/>
    <n v="727.00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5331"/>
    <n v="143"/>
    <n v="727.005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-6068"/>
    <n v="90"/>
    <n v="727.005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4738"/>
    <n v="296"/>
    <n v="727.005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8639"/>
    <n v="170"/>
    <n v="727.005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-1221"/>
    <n v="186"/>
    <n v="727.005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-117446"/>
    <n v="439"/>
    <n v="727.005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-44516"/>
    <n v="605"/>
    <n v="727.0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7803"/>
    <n v="86"/>
    <n v="727.00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-96"/>
    <n v="1"/>
    <n v="727.005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33902"/>
    <n v="6286"/>
    <n v="727.005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-1755"/>
    <n v="31"/>
    <n v="727.005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-79651"/>
    <n v="1181"/>
    <n v="727.005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-2237"/>
    <n v="39"/>
    <n v="727.005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21404"/>
    <n v="3727"/>
    <n v="727.00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6038"/>
    <n v="1605"/>
    <n v="727.00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-3668"/>
    <n v="46"/>
    <n v="727.005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84906"/>
    <n v="2120"/>
    <n v="727.005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-626"/>
    <n v="105"/>
    <n v="727.005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719"/>
    <n v="50"/>
    <n v="727.005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40554"/>
    <n v="2080"/>
    <n v="727.005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-131066"/>
    <n v="535"/>
    <n v="727.005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0965"/>
    <n v="2105"/>
    <n v="727.0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23820"/>
    <n v="2436"/>
    <n v="727.005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4129"/>
    <n v="80"/>
    <n v="727.00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2784"/>
    <n v="42"/>
    <n v="727.005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6653"/>
    <n v="139"/>
    <n v="727.005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-2380"/>
    <n v="16"/>
    <n v="727.00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4728"/>
    <n v="159"/>
    <n v="727.005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6689"/>
    <n v="381"/>
    <n v="727.005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6789"/>
    <n v="194"/>
    <n v="727.005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-93458"/>
    <n v="575"/>
    <n v="727.005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3907"/>
    <n v="106"/>
    <n v="727.005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10606"/>
    <n v="142"/>
    <n v="727.005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032"/>
    <n v="211"/>
    <n v="727.005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-134378"/>
    <n v="1120"/>
    <n v="727.005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-3887"/>
    <n v="113"/>
    <n v="727.00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93803"/>
    <n v="2756"/>
    <n v="727.00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9910"/>
    <n v="173"/>
    <n v="727.005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56"/>
    <n v="87"/>
    <n v="727.005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-36669"/>
    <n v="1538"/>
    <n v="727.005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-3511"/>
    <n v="9"/>
    <n v="727.005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-43164"/>
    <n v="554"/>
    <n v="727.005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47421"/>
    <n v="1572"/>
    <n v="727.00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-62756"/>
    <n v="648"/>
    <n v="727.005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-4498"/>
    <n v="21"/>
    <n v="727.005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86724"/>
    <n v="2346"/>
    <n v="727.005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6363"/>
    <n v="115"/>
    <n v="727.005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139"/>
    <n v="85"/>
    <n v="727.005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2196"/>
    <n v="144"/>
    <n v="727.005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116637"/>
    <n v="2443"/>
    <n v="727.005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-145169"/>
    <n v="595"/>
    <n v="727.005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5614"/>
    <n v="64"/>
    <n v="727.00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11184"/>
    <n v="268"/>
    <n v="727.005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10064"/>
    <n v="195"/>
    <n v="727.005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-182133"/>
    <n v="54"/>
    <n v="727.005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-6451"/>
    <n v="120"/>
    <n v="727.00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-147083"/>
    <n v="579"/>
    <n v="727.005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-85057"/>
    <n v="2072"/>
    <n v="727.005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-100"/>
    <n v="0"/>
    <n v="727.005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-45857"/>
    <n v="1796"/>
    <n v="727.005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589"/>
    <n v="186"/>
    <n v="727.005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20483"/>
    <n v="460"/>
    <n v="727.005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-576"/>
    <n v="62"/>
    <n v="727.005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-77403"/>
    <n v="347"/>
    <n v="727.005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148874"/>
    <n v="2528"/>
    <n v="727.005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-1263"/>
    <n v="19"/>
    <n v="727.005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21120"/>
    <n v="3657"/>
    <n v="727.005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-48990"/>
    <n v="1258"/>
    <n v="727.00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489"/>
    <n v="131"/>
    <n v="727.005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-112302"/>
    <n v="362"/>
    <n v="727.005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3578"/>
    <n v="239"/>
    <n v="727.005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-5040"/>
    <n v="35"/>
    <n v="727.005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-107577"/>
    <n v="528"/>
    <n v="727.005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x v="0"/>
    <n v="-3803"/>
    <n v="133"/>
    <n v="727.005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-72076"/>
    <n v="846"/>
    <n v="727.005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708"/>
    <n v="78"/>
    <n v="727.00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-8178"/>
    <n v="10"/>
    <n v="727.005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3102"/>
    <n v="1773"/>
    <n v="727.00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2606"/>
    <n v="32"/>
    <n v="727.00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3461"/>
    <n v="369"/>
    <n v="727.005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-34111"/>
    <n v="191"/>
    <n v="727.005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5403"/>
    <n v="89"/>
    <n v="727.005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-15564"/>
    <n v="1979"/>
    <n v="727.00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-332"/>
    <n v="63"/>
    <n v="727.005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4644"/>
    <n v="147"/>
    <n v="727.00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-720"/>
    <n v="6080"/>
    <n v="727.005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-1773"/>
    <n v="80"/>
    <n v="727.005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-4526"/>
    <n v="9"/>
    <n v="727.005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-8672"/>
    <n v="1784"/>
    <n v="727.005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-8362"/>
    <n v="3640"/>
    <n v="727.005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6446"/>
    <n v="126"/>
    <n v="727.005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68486"/>
    <n v="2218"/>
    <n v="727.005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-75715"/>
    <n v="243"/>
    <n v="727.005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9933"/>
    <n v="202"/>
    <n v="727.005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4897"/>
    <n v="140"/>
    <n v="727.005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4535"/>
    <n v="1052"/>
    <n v="727.005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-94266"/>
    <n v="1296"/>
    <n v="727.00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-2680"/>
    <n v="77"/>
    <n v="727.00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8797"/>
    <n v="247"/>
    <n v="727.005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-134914"/>
    <n v="395"/>
    <n v="727.005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-75070"/>
    <n v="49"/>
    <n v="727.005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-71036"/>
    <n v="180"/>
    <n v="727.005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4942"/>
    <n v="84"/>
    <n v="727.005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-20691"/>
    <n v="2690"/>
    <n v="727.005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2670"/>
    <n v="88"/>
    <n v="727.005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11297"/>
    <n v="156"/>
    <n v="727.00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112974"/>
    <n v="2985"/>
    <n v="727.005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54343"/>
    <n v="762"/>
    <n v="727.005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-96"/>
    <n v="1"/>
    <n v="727.005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-74502"/>
    <n v="2779"/>
    <n v="727.005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-134"/>
    <n v="92"/>
    <n v="727.005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-95578"/>
    <n v="1028"/>
    <n v="727.005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4908"/>
    <n v="554"/>
    <n v="727.005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7789"/>
    <n v="135"/>
    <n v="727.005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7267"/>
    <n v="122"/>
    <n v="727.005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5960"/>
    <n v="221"/>
    <n v="727.005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2166"/>
    <n v="126"/>
    <n v="727.005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021"/>
    <n v="1022"/>
    <n v="727.005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138832"/>
    <n v="3177"/>
    <n v="727.005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8091"/>
    <n v="198"/>
    <n v="727.005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-8631"/>
    <n v="26"/>
    <n v="727.005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1407"/>
    <n v="85"/>
    <n v="727.005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-27307"/>
    <n v="1790"/>
    <n v="727.005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99266"/>
    <n v="3596"/>
    <n v="727.005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-5176"/>
    <n v="37"/>
    <n v="727.00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8065"/>
    <n v="244"/>
    <n v="727.005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62288"/>
    <n v="5180"/>
    <n v="727.005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27605"/>
    <n v="589"/>
    <n v="727.005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64164"/>
    <n v="2725"/>
    <n v="727.00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-205"/>
    <n v="35"/>
    <n v="727.005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-4104"/>
    <n v="94"/>
    <n v="727.005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796"/>
    <n v="300"/>
    <n v="727.005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7267"/>
    <n v="144"/>
    <n v="727.005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-30879"/>
    <n v="558"/>
    <n v="727.005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-3402"/>
    <n v="64"/>
    <n v="727.00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-6654"/>
    <n v="37"/>
    <n v="727.005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-80332"/>
    <n v="245"/>
    <n v="727.00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69"/>
    <n v="87"/>
    <n v="727.005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105778"/>
    <n v="3116"/>
    <n v="727.00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-2159"/>
    <n v="71"/>
    <n v="727.005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-4169"/>
    <n v="42"/>
    <n v="727.005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42034"/>
    <n v="909"/>
    <n v="727.005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6855"/>
    <n v="1613"/>
    <n v="727.005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4165"/>
    <n v="136"/>
    <n v="727.005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5954"/>
    <n v="130"/>
    <n v="727.005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-2548"/>
    <n v="156"/>
    <n v="727.005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-33083"/>
    <n v="1368"/>
    <n v="727.005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-2787"/>
    <n v="102"/>
    <n v="727.00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-1276"/>
    <n v="86"/>
    <n v="727.005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5626"/>
    <n v="102"/>
    <n v="727.005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-136557"/>
    <n v="253"/>
    <n v="727.005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66688"/>
    <n v="4006"/>
    <n v="727.005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-146133"/>
    <n v="157"/>
    <n v="727.005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76295"/>
    <n v="1629"/>
    <n v="727.005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-25"/>
    <n v="183"/>
    <n v="727.0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74979"/>
    <n v="2188"/>
    <n v="727.005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67368"/>
    <n v="2409"/>
    <n v="727.005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-135188"/>
    <n v="82"/>
    <n v="727.005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-95"/>
    <n v="1"/>
    <n v="727.00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6718"/>
    <n v="194"/>
    <n v="727.005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20076"/>
    <n v="1140"/>
    <n v="727.005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042"/>
    <n v="102"/>
    <n v="727.005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62738"/>
    <n v="2857"/>
    <n v="727.005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2878"/>
    <n v="107"/>
    <n v="727.005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3005"/>
    <n v="160"/>
    <n v="727.00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43067"/>
    <n v="2230"/>
    <n v="727.005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7175"/>
    <n v="316"/>
    <n v="727.005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2042"/>
    <n v="117"/>
    <n v="727.005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136556"/>
    <n v="6406"/>
    <n v="727.005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-7064"/>
    <n v="15"/>
    <n v="727.005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2445"/>
    <n v="192"/>
    <n v="727.005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814"/>
    <n v="26"/>
    <n v="727.005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14705"/>
    <n v="723"/>
    <n v="727.005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5988"/>
    <n v="170"/>
    <n v="727.005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5729"/>
    <n v="238"/>
    <n v="727.005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2096"/>
    <n v="55"/>
    <n v="727.005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-101563"/>
    <n v="1198"/>
    <n v="727.005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-140143"/>
    <n v="648"/>
    <n v="727.005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7225"/>
    <n v="128"/>
    <n v="727.00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133069"/>
    <n v="2144"/>
    <n v="727.005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-183084"/>
    <n v="64"/>
    <n v="727.00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56506"/>
    <n v="2693"/>
    <n v="727.005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9149"/>
    <n v="432"/>
    <n v="727.005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-1697"/>
    <n v="62"/>
    <n v="727.005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6805"/>
    <n v="189"/>
    <n v="727.005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9508"/>
    <n v="154"/>
    <n v="727.005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984"/>
    <n v="96"/>
    <n v="727.005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-30424"/>
    <n v="750"/>
    <n v="727.005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-3527"/>
    <n v="87"/>
    <n v="727.005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124556"/>
    <n v="3063"/>
    <n v="727.005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-41198"/>
    <n v="278"/>
    <n v="727.005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-1131"/>
    <n v="105"/>
    <n v="727.005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-25376"/>
    <n v="1658"/>
    <n v="727.005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19590"/>
    <n v="2266"/>
    <n v="727.005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-70109"/>
    <n v="2604"/>
    <n v="727.005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-1750"/>
    <n v="65"/>
    <n v="727.00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-72282"/>
    <n v="94"/>
    <n v="727.005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-3768"/>
    <n v="45"/>
    <n v="727.005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-100031"/>
    <n v="257"/>
    <n v="727.005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877"/>
    <n v="194"/>
    <n v="727.00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4182"/>
    <n v="129"/>
    <n v="727.005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18086"/>
    <n v="375"/>
    <n v="727.005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-87416"/>
    <n v="2928"/>
    <n v="727.005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-13617"/>
    <n v="4697"/>
    <n v="727.005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-11252"/>
    <n v="2915"/>
    <n v="727.00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-2637"/>
    <n v="18"/>
    <n v="727.00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-36426"/>
    <n v="723"/>
    <n v="727.00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-62697"/>
    <n v="602"/>
    <n v="727.005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-98"/>
    <n v="1"/>
    <n v="727.005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-22661"/>
    <n v="3868"/>
    <n v="727.005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2684"/>
    <n v="409"/>
    <n v="727.005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13433"/>
    <n v="234"/>
    <n v="727.005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142936"/>
    <n v="3016"/>
    <n v="727.005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6312"/>
    <n v="264"/>
    <n v="727.005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-68521"/>
    <n v="504"/>
    <n v="727.00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-9176"/>
    <n v="14"/>
    <n v="727.005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-21006"/>
    <n v="390"/>
    <n v="727.005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-63690"/>
    <n v="750"/>
    <n v="727.00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-1662"/>
    <n v="77"/>
    <n v="727.005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-48928"/>
    <n v="752"/>
    <n v="727.005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-194"/>
    <n v="131"/>
    <n v="727.005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-2276"/>
    <n v="87"/>
    <n v="727.005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-52829"/>
    <n v="1063"/>
    <n v="727.005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7119"/>
    <n v="272"/>
    <n v="727.005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-1115"/>
    <n v="25"/>
    <n v="727.005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5255"/>
    <n v="419"/>
    <n v="727.00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-21907"/>
    <n v="76"/>
    <n v="727.005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126220"/>
    <n v="1621"/>
    <n v="727.005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59755"/>
    <n v="1101"/>
    <n v="727.005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21527"/>
    <n v="1073"/>
    <n v="727.005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-87211"/>
    <n v="4428"/>
    <n v="727.00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-3155"/>
    <n v="58"/>
    <n v="727.005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-113450"/>
    <n v="1218"/>
    <n v="727.005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2229"/>
    <n v="331"/>
    <n v="727.005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55914"/>
    <n v="1170"/>
    <n v="727.005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-868"/>
    <n v="111"/>
    <n v="727.00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-81621"/>
    <n v="215"/>
    <n v="727.005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13111"/>
    <n v="363"/>
    <n v="727.00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-3778"/>
    <n v="2955"/>
    <n v="727.005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-25063"/>
    <n v="1657"/>
    <n v="727.005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2709"/>
    <n v="103"/>
    <n v="727.005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5944"/>
    <n v="147"/>
    <n v="727.005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6200"/>
    <n v="110"/>
    <n v="727.005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-45499"/>
    <n v="926"/>
    <n v="727.005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6881"/>
    <n v="134"/>
    <n v="727.005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12480"/>
    <n v="269"/>
    <n v="727.005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9549"/>
    <n v="175"/>
    <n v="727.005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48"/>
    <n v="69"/>
    <n v="727.005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4558"/>
    <n v="190"/>
    <n v="727.005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2119"/>
    <n v="237"/>
    <n v="727.005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-562"/>
    <n v="77"/>
    <n v="727.005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-65004"/>
    <n v="1748"/>
    <n v="727.00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-1444"/>
    <n v="79"/>
    <n v="727.005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3122"/>
    <n v="196"/>
    <n v="727.005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-67212"/>
    <n v="889"/>
    <n v="727.005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68060"/>
    <n v="7295"/>
    <n v="727.005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145957"/>
    <n v="2893"/>
    <n v="727.00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-1155"/>
    <n v="56"/>
    <n v="727.005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-97"/>
    <n v="1"/>
    <n v="727.005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39014"/>
    <n v="820"/>
    <n v="727.005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-3990"/>
    <n v="83"/>
    <n v="727.005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134328"/>
    <n v="2038"/>
    <n v="727.005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982"/>
    <n v="116"/>
    <n v="727.005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-1652"/>
    <n v="2025"/>
    <n v="727.00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30186"/>
    <n v="1345"/>
    <n v="727.005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4279"/>
    <n v="168"/>
    <n v="727.005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10320"/>
    <n v="137"/>
    <n v="727.005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4154"/>
    <n v="186"/>
    <n v="727.005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2058"/>
    <n v="125"/>
    <n v="727.005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-4940"/>
    <n v="14"/>
    <n v="727.005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13925"/>
    <n v="202"/>
    <n v="727.005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4274"/>
    <n v="103"/>
    <n v="727.005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143536"/>
    <n v="1785"/>
    <n v="727.005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-89130"/>
    <n v="656"/>
    <n v="727.005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8353"/>
    <n v="157"/>
    <n v="727.005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8268"/>
    <n v="555"/>
    <n v="727.005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7"/>
    <n v="297"/>
    <n v="727.005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3657"/>
    <n v="123"/>
    <n v="727.005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-5473"/>
    <n v="38"/>
    <n v="727.00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-118171"/>
    <n v="60"/>
    <n v="727.005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27406"/>
    <n v="3036"/>
    <n v="727.005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8350"/>
    <n v="144"/>
    <n v="727.005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2861"/>
    <n v="121"/>
    <n v="727.005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-95831"/>
    <n v="1596"/>
    <n v="727.005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-6073"/>
    <n v="524"/>
    <n v="727.005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5785"/>
    <n v="181"/>
    <n v="727.005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-3465"/>
    <n v="10"/>
    <n v="727.00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4797"/>
    <n v="122"/>
    <n v="727.005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90047"/>
    <n v="1071"/>
    <n v="727.005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-780"/>
    <n v="219"/>
    <n v="727.005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-9378"/>
    <n v="1121"/>
    <n v="727.005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67467"/>
    <n v="980"/>
    <n v="727.00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9204"/>
    <n v="536"/>
    <n v="727.005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94304"/>
    <n v="1991"/>
    <n v="727.005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-5167"/>
    <n v="29"/>
    <n v="727.005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328"/>
    <n v="180"/>
    <n v="727.005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-73143"/>
    <n v="15"/>
    <n v="727.005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-3900"/>
    <n v="191"/>
    <n v="727.005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-3708"/>
    <n v="16"/>
    <n v="727.00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2950"/>
    <n v="130"/>
    <n v="727.005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2313"/>
    <n v="122"/>
    <n v="727.005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-3396"/>
    <n v="17"/>
    <n v="727.005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12240"/>
    <n v="140"/>
    <n v="727.005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-4809"/>
    <n v="34"/>
    <n v="727.00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62780"/>
    <n v="3388"/>
    <n v="727.00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6314"/>
    <n v="280"/>
    <n v="727.005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-126763"/>
    <n v="614"/>
    <n v="727.005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4927"/>
    <n v="366"/>
    <n v="727.005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-99"/>
    <n v="1"/>
    <n v="727.005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4763"/>
    <n v="270"/>
    <n v="727.00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-438"/>
    <n v="114"/>
    <n v="727.005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7365"/>
    <n v="137"/>
    <n v="727.00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48203"/>
    <n v="3205"/>
    <n v="727.005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2996"/>
    <n v="288"/>
    <n v="727.005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8737"/>
    <n v="148"/>
    <n v="727.00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4296"/>
    <n v="114"/>
    <n v="727.005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137405"/>
    <n v="1518"/>
    <n v="727.005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-52885"/>
    <n v="1274"/>
    <n v="727.005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-31708"/>
    <n v="210"/>
    <n v="727.005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12220"/>
    <n v="166"/>
    <n v="727.005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2704"/>
    <n v="100"/>
    <n v="727.005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738"/>
    <n v="235"/>
    <n v="727.00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6910"/>
    <n v="148"/>
    <n v="727.005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4225"/>
    <n v="198"/>
    <n v="727.005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-30147"/>
    <n v="248"/>
    <n v="727.005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-41828"/>
    <n v="513"/>
    <n v="727.005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6288"/>
    <n v="150"/>
    <n v="727.005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-16494"/>
    <n v="3410"/>
    <n v="727.005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7342"/>
    <n v="216"/>
    <n v="727.00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-2831"/>
    <n v="26"/>
    <n v="727.00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19986"/>
    <n v="5139"/>
    <n v="727.005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48085"/>
    <n v="2353"/>
    <n v="727.005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1775"/>
    <n v="78"/>
    <n v="727.00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-8432"/>
    <n v="10"/>
    <n v="727.005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-38177"/>
    <n v="2201"/>
    <n v="727.005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-47813"/>
    <n v="676"/>
    <n v="727.005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8943"/>
    <n v="174"/>
    <n v="727.005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-21407"/>
    <n v="831"/>
    <n v="727.005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321"/>
    <n v="164"/>
    <n v="727.005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-4286"/>
    <n v="56"/>
    <n v="727.005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5881"/>
    <n v="161"/>
    <n v="727.005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3051"/>
    <n v="138"/>
    <n v="727.005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13635"/>
    <n v="3308"/>
    <n v="727.005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6239"/>
    <n v="127"/>
    <n v="727.005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9446"/>
    <n v="207"/>
    <n v="727.005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-206"/>
    <n v="859"/>
    <n v="727.005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-426"/>
    <n v="31"/>
    <n v="727.00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-5649"/>
    <n v="45"/>
    <n v="727.005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-129126"/>
    <n v="1113"/>
    <n v="727.005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-1560"/>
    <n v="6"/>
    <n v="727.005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-1320"/>
    <n v="7"/>
    <n v="727.005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945"/>
    <n v="181"/>
    <n v="727.005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676"/>
    <n v="110"/>
    <n v="727.00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-6078"/>
    <n v="31"/>
    <n v="727.005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-3525"/>
    <n v="78"/>
    <n v="727.005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732"/>
    <n v="185"/>
    <n v="727.005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3008"/>
    <n v="121"/>
    <n v="727.005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-10978"/>
    <n v="1225"/>
    <n v="727.005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-99"/>
    <n v="1"/>
    <n v="727.005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2367"/>
    <n v="106"/>
    <n v="727.00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6016"/>
    <n v="142"/>
    <n v="727.005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427"/>
    <n v="233"/>
    <n v="727.00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4387"/>
    <n v="218"/>
    <n v="727.005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-4768"/>
    <n v="67"/>
    <n v="727.005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7562"/>
    <n v="76"/>
    <n v="727.005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1148"/>
    <n v="43"/>
    <n v="727.005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-3617"/>
    <n v="19"/>
    <n v="727.0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-52264"/>
    <n v="2108"/>
    <n v="727.005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5960"/>
    <n v="221"/>
    <n v="727.005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-21180"/>
    <n v="679"/>
    <n v="727.005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74940"/>
    <n v="2805"/>
    <n v="727.005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4461"/>
    <n v="68"/>
    <n v="727.00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-250"/>
    <n v="36"/>
    <n v="727.005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2721"/>
    <n v="183"/>
    <n v="727.005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11850"/>
    <n v="133"/>
    <n v="727.005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137892"/>
    <n v="2489"/>
    <n v="727.005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6964"/>
    <n v="69"/>
    <n v="727.005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-4391"/>
    <n v="47"/>
    <n v="727.005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10509"/>
    <n v="279"/>
    <n v="727.005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9373"/>
    <n v="210"/>
    <n v="727.005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134982"/>
    <n v="2100"/>
    <n v="727.005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10540"/>
    <n v="252"/>
    <n v="727.00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22516"/>
    <n v="1280"/>
    <n v="727.005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10350"/>
    <n v="157"/>
    <n v="727.00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9997"/>
    <n v="194"/>
    <n v="727.005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3834"/>
    <n v="82"/>
    <n v="727.00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-2201"/>
    <n v="70"/>
    <n v="727.005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-4671"/>
    <n v="154"/>
    <n v="727.005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-120176"/>
    <n v="22"/>
    <n v="727.005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8717"/>
    <n v="4233"/>
    <n v="727.00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92956"/>
    <n v="1297"/>
    <n v="727.005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3923"/>
    <n v="165"/>
    <n v="727.00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3928"/>
    <n v="119"/>
    <n v="727.005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-8845"/>
    <n v="1758"/>
    <n v="727.005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-2014"/>
    <n v="94"/>
    <n v="727.005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133260"/>
    <n v="1797"/>
    <n v="727.005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2490"/>
    <n v="261"/>
    <n v="727.005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6944"/>
    <n v="157"/>
    <n v="727.005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283"/>
    <n v="3533"/>
    <n v="727.005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3891"/>
    <n v="155"/>
    <n v="727.005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6947"/>
    <n v="132"/>
    <n v="727.005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-6097"/>
    <n v="33"/>
    <n v="727.005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-53"/>
    <n v="94"/>
    <n v="727.005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68187"/>
    <n v="1354"/>
    <n v="727.005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4085"/>
    <n v="48"/>
    <n v="727.00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6474"/>
    <n v="110"/>
    <n v="727.005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7631"/>
    <n v="172"/>
    <n v="727.005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2217"/>
    <n v="307"/>
    <n v="727.005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-99"/>
    <n v="1"/>
    <n v="727.005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6468"/>
    <n v="160"/>
    <n v="727.005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-2395"/>
    <n v="31"/>
    <n v="727.005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94402"/>
    <n v="1467"/>
    <n v="727.005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23309"/>
    <n v="2662"/>
    <n v="727.005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556"/>
    <n v="452"/>
    <n v="727.005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6158"/>
    <n v="158"/>
    <n v="727.005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2113"/>
    <n v="225"/>
    <n v="727.00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-1222"/>
    <n v="35"/>
    <n v="727.005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-4706"/>
    <n v="63"/>
    <n v="727.005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3033"/>
    <n v="65"/>
    <n v="727.005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517"/>
    <n v="163"/>
    <n v="727.005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3060"/>
    <n v="85"/>
    <n v="727.005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4015"/>
    <n v="217"/>
    <n v="727.005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10377"/>
    <n v="150"/>
    <n v="727.005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69515"/>
    <n v="3272"/>
    <n v="727.005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-103755"/>
    <n v="898"/>
    <n v="727.005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2997"/>
    <n v="300"/>
    <n v="727.005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5939"/>
    <n v="126"/>
    <n v="727.005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-123524"/>
    <n v="526"/>
    <n v="727.00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-780"/>
    <n v="121"/>
    <n v="727.005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123412"/>
    <n v="2320"/>
    <n v="727.005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3292"/>
    <n v="81"/>
    <n v="727.005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37168"/>
    <n v="1887"/>
    <n v="727.005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99268"/>
    <n v="4358"/>
    <n v="727.005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-2435"/>
    <n v="67"/>
    <n v="727.005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-6189"/>
    <n v="57"/>
    <n v="727.005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-36972"/>
    <n v="1229"/>
    <n v="727.00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-1688"/>
    <n v="12"/>
    <n v="727.005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4438"/>
    <n v="53"/>
    <n v="727.005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108601"/>
    <n v="2414"/>
    <n v="727.005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-49635"/>
    <n v="452"/>
    <n v="727.005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2160"/>
    <n v="80"/>
    <n v="727.005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4689"/>
    <n v="193"/>
    <n v="727.005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-61426"/>
    <n v="1886"/>
    <n v="727.005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329"/>
    <n v="52"/>
    <n v="727.005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-22855"/>
    <n v="1825"/>
    <n v="727.005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-5511"/>
    <n v="31"/>
    <n v="727.005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6374"/>
    <n v="290"/>
    <n v="727.005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3908"/>
    <n v="122"/>
    <n v="727.005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21449"/>
    <n v="1470"/>
    <n v="727.005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4758"/>
    <n v="165"/>
    <n v="727.005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7835"/>
    <n v="182"/>
    <n v="727.005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2370"/>
    <n v="199"/>
    <n v="727.00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1508"/>
    <n v="56"/>
    <n v="727.00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-148692"/>
    <n v="107"/>
    <n v="727.005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133538"/>
    <n v="1460"/>
    <n v="727.005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-6363"/>
    <n v="27"/>
    <n v="727.005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-85109"/>
    <n v="1221"/>
    <n v="727.00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9520"/>
    <n v="123"/>
    <n v="727.005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-98"/>
    <n v="1"/>
    <n v="727.005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3146"/>
    <n v="159"/>
    <n v="727.005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2134"/>
    <n v="110"/>
    <n v="727.00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-40291"/>
    <n v="14"/>
    <n v="727.005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-5705"/>
    <n v="16"/>
    <n v="727.00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5055"/>
    <n v="236"/>
    <n v="727.005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3464"/>
    <n v="191"/>
    <n v="727.005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-7257"/>
    <n v="41"/>
    <n v="727.005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83750"/>
    <n v="3934"/>
    <n v="727.005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6821"/>
    <n v="80"/>
    <n v="727.00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-124285"/>
    <n v="296"/>
    <n v="727.005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5739"/>
    <n v="462"/>
    <n v="727.005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12510"/>
    <n v="179"/>
    <n v="727.005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-34664"/>
    <n v="523"/>
    <n v="727.005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-2724"/>
    <n v="141"/>
    <n v="727.005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70036"/>
    <n v="1866"/>
    <n v="727.005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-2357"/>
    <n v="52"/>
    <n v="727.005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-1503"/>
    <n v="27"/>
    <n v="727.005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5221"/>
    <n v="156"/>
    <n v="727.005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-14685"/>
    <n v="225"/>
    <n v="727.005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4376"/>
    <n v="255"/>
    <n v="727.005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-159190"/>
    <n v="38"/>
    <n v="727.005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39040"/>
    <n v="2261"/>
    <n v="727.005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2344"/>
    <n v="40"/>
    <n v="727.005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152892"/>
    <n v="2289"/>
    <n v="727.005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3722"/>
    <n v="65"/>
    <n v="727.005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-7123"/>
    <n v="15"/>
    <n v="727.005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-3899"/>
    <n v="37"/>
    <n v="727.005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28986"/>
    <n v="3777"/>
    <n v="727.00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6452"/>
    <n v="184"/>
    <n v="727.005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430"/>
    <n v="85"/>
    <n v="727.005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-2171"/>
    <n v="112"/>
    <n v="727.00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2583"/>
    <n v="144"/>
    <n v="727.005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102015"/>
    <n v="1902"/>
    <n v="727.005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5080"/>
    <n v="105"/>
    <n v="727.005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3912"/>
    <n v="132"/>
    <n v="727.005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-101510"/>
    <n v="21"/>
    <n v="727.005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-86109"/>
    <n v="976"/>
    <n v="727.005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893"/>
    <n v="96"/>
    <n v="727.005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-3961"/>
    <n v="67"/>
    <n v="727.00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-3739"/>
    <n v="66"/>
    <n v="727.005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-37385"/>
    <n v="78"/>
    <n v="727.005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-3395"/>
    <n v="67"/>
    <n v="727.005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4469"/>
    <n v="114"/>
    <n v="727.005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-1858"/>
    <n v="263"/>
    <n v="727.00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-116195"/>
    <n v="1691"/>
    <n v="727.00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-138462"/>
    <n v="181"/>
    <n v="727.0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-2639"/>
    <n v="13"/>
    <n v="727.005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-3482"/>
    <n v="160"/>
    <n v="727.005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3620"/>
    <n v="203"/>
    <n v="727.005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-95"/>
    <n v="1"/>
    <n v="727.00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44556"/>
    <n v="1559"/>
    <n v="727.005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-43513"/>
    <n v="2266"/>
    <n v="727.00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-1320"/>
    <n v="21"/>
    <n v="727.005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113784"/>
    <n v="1548"/>
    <n v="727.005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7063"/>
    <n v="80"/>
    <n v="727.005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-151902"/>
    <n v="830"/>
    <n v="727.005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2634"/>
    <n v="131"/>
    <n v="727.005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6981"/>
    <n v="112"/>
    <n v="727.005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-138369"/>
    <n v="130"/>
    <n v="727.005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-822"/>
    <n v="55"/>
    <n v="727.00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100"/>
    <n v="155"/>
    <n v="727.005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7057"/>
    <n v="266"/>
    <n v="727.005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-903"/>
    <n v="114"/>
    <n v="727.005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9464"/>
    <n v="155"/>
    <n v="727.005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6301"/>
    <n v="207"/>
    <n v="727.005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11768"/>
    <n v="245"/>
    <n v="727.005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32738"/>
    <n v="1573"/>
    <n v="727.005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5717"/>
    <n v="114"/>
    <n v="727.005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650"/>
    <n v="93"/>
    <n v="727.005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-37241"/>
    <n v="594"/>
    <n v="727.005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-3686"/>
    <n v="24"/>
    <n v="727.005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54824"/>
    <n v="1681"/>
    <n v="727.005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-94924"/>
    <n v="252"/>
    <n v="727.005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2191"/>
    <n v="32"/>
    <n v="727.00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2966"/>
    <n v="135"/>
    <n v="727.005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8886"/>
    <n v="140"/>
    <n v="727.005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-1823"/>
    <n v="67"/>
    <n v="727.005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7641"/>
    <n v="92"/>
    <n v="727.00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26044"/>
    <n v="1015"/>
    <n v="727.005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-116570"/>
    <n v="742"/>
    <n v="727.005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5241"/>
    <n v="323"/>
    <n v="727.005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-1085"/>
    <n v="75"/>
    <n v="727.005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59304"/>
    <n v="2326"/>
    <n v="727.00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3410"/>
    <n v="381"/>
    <n v="727.005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-56077"/>
    <n v="4405"/>
    <n v="727.005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-4656"/>
    <n v="92"/>
    <n v="727.005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7241"/>
    <n v="480"/>
    <n v="727.00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-4501"/>
    <n v="64"/>
    <n v="727.00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9590"/>
    <n v="226"/>
    <n v="727.005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-961"/>
    <n v="64"/>
    <n v="727.00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1291"/>
    <n v="241"/>
    <n v="727.005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10123"/>
    <n v="132"/>
    <n v="727.005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-2192"/>
    <n v="75"/>
    <n v="727.005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-67027"/>
    <n v="842"/>
    <n v="727.005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55916"/>
    <n v="2043"/>
    <n v="727.00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-1786"/>
    <n v="112"/>
    <n v="727.005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-2997"/>
    <n v="139"/>
    <n v="727.005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-28777"/>
    <n v="374"/>
    <n v="727.005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-48281"/>
    <n v="1122"/>
    <n v="727.005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738F3-8076-4D3A-AC8D-414DFAB8CC78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2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4CA6B-0F04-4DD1-9EF3-C547BA833B1E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5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2">
    <field x="16"/>
    <field x="9"/>
  </rowFields>
  <rowItems count="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4"/>
    </i>
    <i r="1">
      <x v="5"/>
    </i>
    <i r="1">
      <x v="6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>
      <x v="3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5A0A5-8718-460C-9F2F-BCA04609E30C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2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2">
    <field x="17"/>
    <field x="9"/>
  </rowFields>
  <rowItems count="138">
    <i>
      <x/>
    </i>
    <i r="1">
      <x/>
    </i>
    <i r="1">
      <x v="1"/>
    </i>
    <i r="1">
      <x v="2"/>
    </i>
    <i r="1">
      <x v="3"/>
    </i>
    <i r="1">
      <x v="5"/>
    </i>
    <i r="1">
      <x v="6"/>
    </i>
    <i>
      <x v="1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3"/>
    </i>
    <i r="1">
      <x v="4"/>
    </i>
    <i r="1">
      <x v="6"/>
    </i>
    <i>
      <x v="4"/>
    </i>
    <i r="1">
      <x v="4"/>
    </i>
    <i r="1">
      <x v="5"/>
    </i>
    <i r="1">
      <x v="6"/>
    </i>
    <i>
      <x v="5"/>
    </i>
    <i r="1">
      <x v="1"/>
    </i>
    <i r="1">
      <x v="3"/>
    </i>
    <i r="1">
      <x v="5"/>
    </i>
    <i r="1">
      <x v="6"/>
    </i>
    <i>
      <x v="6"/>
    </i>
    <i r="1">
      <x/>
    </i>
    <i r="1">
      <x v="1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5"/>
    </i>
    <i r="1">
      <x v="6"/>
    </i>
    <i>
      <x v="9"/>
    </i>
    <i r="1">
      <x v="3"/>
    </i>
    <i r="1">
      <x v="4"/>
    </i>
    <i r="1">
      <x v="5"/>
    </i>
    <i r="1">
      <x v="6"/>
    </i>
    <i>
      <x v="10"/>
    </i>
    <i r="1">
      <x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2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3"/>
    </i>
    <i r="1">
      <x v="6"/>
    </i>
    <i>
      <x v="17"/>
    </i>
    <i r="1">
      <x v="1"/>
    </i>
    <i r="1">
      <x v="2"/>
    </i>
    <i r="1">
      <x v="4"/>
    </i>
    <i r="1">
      <x v="5"/>
    </i>
    <i r="1">
      <x v="6"/>
    </i>
    <i>
      <x v="18"/>
    </i>
    <i r="1">
      <x v="4"/>
    </i>
    <i r="1">
      <x v="6"/>
    </i>
    <i>
      <x v="19"/>
    </i>
    <i r="1">
      <x v="3"/>
    </i>
    <i r="1">
      <x v="4"/>
    </i>
    <i r="1">
      <x v="5"/>
    </i>
    <i r="1">
      <x v="6"/>
    </i>
    <i>
      <x v="20"/>
    </i>
    <i r="1">
      <x/>
    </i>
    <i r="1">
      <x v="2"/>
    </i>
    <i r="1">
      <x v="3"/>
    </i>
    <i r="1">
      <x v="4"/>
    </i>
    <i r="1">
      <x v="5"/>
    </i>
    <i r="1">
      <x v="6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2"/>
    </i>
    <i r="1">
      <x/>
    </i>
    <i r="1">
      <x v="1"/>
    </i>
    <i r="1">
      <x v="3"/>
    </i>
    <i r="1">
      <x v="4"/>
    </i>
    <i r="1">
      <x v="5"/>
    </i>
    <i r="1">
      <x v="6"/>
    </i>
    <i>
      <x v="23"/>
    </i>
    <i r="1"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FAB64-094B-4BC4-9F69-9D044FAF5022}" name="PivotTable9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6" firstHeaderRow="1" firstDataRow="2" firstDataCol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18"/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DEF08-63B8-4D17-91E6-7418B2F6604D}" name="Table1" displayName="Table1" ref="A1:T1002" totalsRowCount="1" headerRowDxfId="5">
  <autoFilter ref="A1:T1001" xr:uid="{8FEDEF08-63B8-4D17-91E6-7418B2F6604D}">
    <filterColumn colId="5">
      <filters>
        <filter val="successful"/>
      </filters>
    </filterColumn>
  </autoFilter>
  <sortState xmlns:xlrd2="http://schemas.microsoft.com/office/spreadsheetml/2017/richdata2" ref="A2:T1001">
    <sortCondition ref="F1:F1001"/>
  </sortState>
  <tableColumns count="20">
    <tableColumn id="1" xr3:uid="{8AD7379D-1C9B-4754-8CE7-675D65994F7E}" name="id" totalsRowLabel="Total"/>
    <tableColumn id="2" xr3:uid="{EF05792E-28ED-4C76-8191-271214E60A04}" name="name"/>
    <tableColumn id="3" xr3:uid="{4CD69EB7-88E6-4921-88D1-9B2CB4328E62}" name="blurb" dataDxfId="8" totalsRowDxfId="0"/>
    <tableColumn id="4" xr3:uid="{40EE8913-A90A-4378-BC18-A6A569AEC82E}" name="goal"/>
    <tableColumn id="5" xr3:uid="{45F08991-95E0-4CD0-8CAB-60D300F647FA}" name="pledged"/>
    <tableColumn id="6" xr3:uid="{6F024137-DA18-486E-9B7D-5DA6BF5E52BA}" name="outcome"/>
    <tableColumn id="7" xr3:uid="{52A06068-998E-4600-922A-D77973035029}" name="Percent Funded">
      <calculatedColumnFormula>E2-D2</calculatedColumnFormula>
    </tableColumn>
    <tableColumn id="8" xr3:uid="{5AA990E7-A5E9-497E-B940-775351BFB28D}" name="backers_count"/>
    <tableColumn id="9" xr3:uid="{44F2F5F2-ECD5-4685-AE74-4E48AB585C52}" name="Average Donation">
      <calculatedColumnFormula>AVERAGE($H$2:H1001)</calculatedColumnFormula>
    </tableColumn>
    <tableColumn id="10" xr3:uid="{7A3985D1-EFC5-4685-8973-CAF2DA9BC9F8}" name="country"/>
    <tableColumn id="11" xr3:uid="{E4FA1DCB-8BEA-4F61-999A-108B0E82D103}" name="currency"/>
    <tableColumn id="12" xr3:uid="{6CA502F4-90F0-4BDB-BB33-52B9BB40B671}" name="launched_at"/>
    <tableColumn id="13" xr3:uid="{F11DD882-C773-44AA-B849-D0FCB60F70F0}" name="Date Created Conversion" dataDxfId="7">
      <calculatedColumnFormula>(((L2/60)/60)/24)+DATE(1970,1,1)</calculatedColumnFormula>
    </tableColumn>
    <tableColumn id="14" xr3:uid="{90C1ACC0-E616-4765-A40F-D1062EB2F70A}" name="deadline"/>
    <tableColumn id="15" xr3:uid="{3EC3CF3B-E4DB-418E-A949-4E2F48A9DFFD}" name="Date Ended Conversion" dataDxfId="6">
      <calculatedColumnFormula>(((N2/60)/60)/24)+DATE(1970,1,1)</calculatedColumnFormula>
    </tableColumn>
    <tableColumn id="16" xr3:uid="{8E7210C2-ABC5-4CB0-96EA-AE3E36A99066}" name="staff_pick"/>
    <tableColumn id="17" xr3:uid="{6EBEE57F-2EF9-4740-9CE6-B24856FC6A7F}" name="spotlight"/>
    <tableColumn id="18" xr3:uid="{CAF9C87C-81F3-4ADD-949E-F569A1C76C52}" name="category &amp; sub-category"/>
    <tableColumn id="19" xr3:uid="{5B53AD1E-9FF1-4509-A708-B4B8EF9AEEC8}" name="Parent Category"/>
    <tableColumn id="20" xr3:uid="{E4DDFB3F-AF97-4F19-9537-45510D8B5785}" name="Sub-Category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2"/>
  <sheetViews>
    <sheetView topLeftCell="D966" zoomScale="78" zoomScaleNormal="85" workbookViewId="0">
      <selection activeCell="H1" sqref="H1"/>
    </sheetView>
  </sheetViews>
  <sheetFormatPr defaultColWidth="10.6640625" defaultRowHeight="15.5" x14ac:dyDescent="0.35"/>
  <cols>
    <col min="1" max="1" width="4.25" customWidth="1"/>
    <col min="2" max="2" width="30.6640625" bestFit="1" customWidth="1"/>
    <col min="3" max="3" width="33.5" style="3" customWidth="1"/>
    <col min="7" max="7" width="16.75" customWidth="1"/>
    <col min="8" max="8" width="19.4140625" customWidth="1"/>
    <col min="9" max="9" width="18.58203125" customWidth="1"/>
    <col min="12" max="12" width="16.58203125" customWidth="1"/>
    <col min="13" max="13" width="23.25" customWidth="1"/>
    <col min="14" max="14" width="11.1640625" bestFit="1" customWidth="1"/>
    <col min="15" max="15" width="22" customWidth="1"/>
    <col min="18" max="18" width="28" bestFit="1" customWidth="1"/>
    <col min="19" max="19" width="15.9140625" customWidth="1"/>
    <col min="20" max="20" width="13.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2070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31" hidden="1" x14ac:dyDescent="0.35">
      <c r="A2">
        <v>550</v>
      </c>
      <c r="B2" t="s">
        <v>1145</v>
      </c>
      <c r="C2" s="3" t="s">
        <v>1146</v>
      </c>
      <c r="D2">
        <v>100</v>
      </c>
      <c r="E2">
        <v>4</v>
      </c>
      <c r="F2" t="s">
        <v>74</v>
      </c>
      <c r="G2">
        <f>E2-D2</f>
        <v>-96</v>
      </c>
      <c r="H2">
        <v>1</v>
      </c>
      <c r="I2">
        <f>AVERAGE($H$2:H1002)</f>
        <v>727.005</v>
      </c>
      <c r="J2" t="s">
        <v>98</v>
      </c>
      <c r="K2" t="s">
        <v>99</v>
      </c>
      <c r="L2">
        <v>1330495200</v>
      </c>
      <c r="M2" s="8">
        <f>(((L2/60)/60)/24)+DATE(1970,1,1)</f>
        <v>40968.25</v>
      </c>
      <c r="N2">
        <v>1332306000</v>
      </c>
      <c r="O2" s="8">
        <f>(((N2/60)/60)/24)+DATE(1970,1,1)</f>
        <v>40989.208333333336</v>
      </c>
      <c r="P2" t="b">
        <v>0</v>
      </c>
      <c r="Q2" t="b">
        <v>0</v>
      </c>
      <c r="R2" t="s">
        <v>60</v>
      </c>
      <c r="S2" t="s">
        <v>2035</v>
      </c>
      <c r="T2" t="s">
        <v>2045</v>
      </c>
    </row>
    <row r="3" spans="1:20" hidden="1" x14ac:dyDescent="0.35">
      <c r="A3">
        <v>666</v>
      </c>
      <c r="B3" t="s">
        <v>1373</v>
      </c>
      <c r="C3" s="3" t="s">
        <v>1374</v>
      </c>
      <c r="D3">
        <v>3100</v>
      </c>
      <c r="E3">
        <v>1985</v>
      </c>
      <c r="F3" t="s">
        <v>74</v>
      </c>
      <c r="G3">
        <f>E3-D3</f>
        <v>-1115</v>
      </c>
      <c r="H3">
        <v>25</v>
      </c>
      <c r="I3">
        <f>AVERAGE($H$2:H1003)</f>
        <v>727.005</v>
      </c>
      <c r="J3" t="s">
        <v>21</v>
      </c>
      <c r="K3" t="s">
        <v>22</v>
      </c>
      <c r="L3">
        <v>1377838800</v>
      </c>
      <c r="M3" s="8">
        <f>(((L3/60)/60)/24)+DATE(1970,1,1)</f>
        <v>41516.208333333336</v>
      </c>
      <c r="N3">
        <v>1378357200</v>
      </c>
      <c r="O3" s="8">
        <f>(((N3/60)/60)/24)+DATE(1970,1,1)</f>
        <v>41522.208333333336</v>
      </c>
      <c r="P3" t="b">
        <v>0</v>
      </c>
      <c r="Q3" t="b">
        <v>1</v>
      </c>
      <c r="R3" t="s">
        <v>33</v>
      </c>
      <c r="S3" t="s">
        <v>2039</v>
      </c>
      <c r="T3" t="s">
        <v>2040</v>
      </c>
    </row>
    <row r="4" spans="1:20" hidden="1" x14ac:dyDescent="0.35">
      <c r="A4">
        <v>309</v>
      </c>
      <c r="B4" t="s">
        <v>670</v>
      </c>
      <c r="C4" s="3" t="s">
        <v>671</v>
      </c>
      <c r="D4">
        <v>4100</v>
      </c>
      <c r="E4">
        <v>3087</v>
      </c>
      <c r="F4" t="s">
        <v>74</v>
      </c>
      <c r="G4">
        <f>E4-D4</f>
        <v>-1013</v>
      </c>
      <c r="H4">
        <v>75</v>
      </c>
      <c r="I4">
        <f>AVERAGE($H$2:H1004)</f>
        <v>727.005</v>
      </c>
      <c r="J4" t="s">
        <v>21</v>
      </c>
      <c r="K4" t="s">
        <v>22</v>
      </c>
      <c r="L4">
        <v>1316581200</v>
      </c>
      <c r="M4" s="8">
        <f>(((L4/60)/60)/24)+DATE(1970,1,1)</f>
        <v>40807.208333333336</v>
      </c>
      <c r="N4">
        <v>1318309200</v>
      </c>
      <c r="O4" s="8">
        <f>(((N4/60)/60)/24)+DATE(1970,1,1)</f>
        <v>40827.208333333336</v>
      </c>
      <c r="P4" t="b">
        <v>0</v>
      </c>
      <c r="Q4" t="b">
        <v>1</v>
      </c>
      <c r="R4" t="s">
        <v>60</v>
      </c>
      <c r="S4" t="s">
        <v>2035</v>
      </c>
      <c r="T4" t="s">
        <v>2045</v>
      </c>
    </row>
    <row r="5" spans="1:20" hidden="1" x14ac:dyDescent="0.35">
      <c r="A5">
        <v>434</v>
      </c>
      <c r="B5" t="s">
        <v>917</v>
      </c>
      <c r="C5" s="3" t="s">
        <v>918</v>
      </c>
      <c r="D5">
        <v>5400</v>
      </c>
      <c r="E5">
        <v>903</v>
      </c>
      <c r="F5" t="s">
        <v>74</v>
      </c>
      <c r="G5">
        <f>E5-D5</f>
        <v>-4497</v>
      </c>
      <c r="H5">
        <v>10</v>
      </c>
      <c r="I5">
        <f>AVERAGE($H$2:H1005)</f>
        <v>727.005</v>
      </c>
      <c r="J5" t="s">
        <v>15</v>
      </c>
      <c r="K5" t="s">
        <v>16</v>
      </c>
      <c r="L5">
        <v>1480572000</v>
      </c>
      <c r="M5" s="8">
        <f>(((L5/60)/60)/24)+DATE(1970,1,1)</f>
        <v>42705.25</v>
      </c>
      <c r="N5">
        <v>1481781600</v>
      </c>
      <c r="O5" s="8">
        <f>(((N5/60)/60)/24)+DATE(1970,1,1)</f>
        <v>42719.25</v>
      </c>
      <c r="P5" t="b">
        <v>1</v>
      </c>
      <c r="Q5" t="b">
        <v>0</v>
      </c>
      <c r="R5" t="s">
        <v>33</v>
      </c>
      <c r="S5" t="s">
        <v>2039</v>
      </c>
      <c r="T5" t="s">
        <v>2040</v>
      </c>
    </row>
    <row r="6" spans="1:20" hidden="1" x14ac:dyDescent="0.35">
      <c r="A6">
        <v>771</v>
      </c>
      <c r="B6" t="s">
        <v>1577</v>
      </c>
      <c r="C6" s="3" t="s">
        <v>1578</v>
      </c>
      <c r="D6">
        <v>5600</v>
      </c>
      <c r="E6">
        <v>2769</v>
      </c>
      <c r="F6" t="s">
        <v>74</v>
      </c>
      <c r="G6">
        <f>E6-D6</f>
        <v>-2831</v>
      </c>
      <c r="H6">
        <v>26</v>
      </c>
      <c r="I6">
        <f>AVERAGE($H$2:H1006)</f>
        <v>727.005</v>
      </c>
      <c r="J6" t="s">
        <v>21</v>
      </c>
      <c r="K6" t="s">
        <v>22</v>
      </c>
      <c r="L6">
        <v>1548482400</v>
      </c>
      <c r="M6" s="8">
        <f>(((L6/60)/60)/24)+DATE(1970,1,1)</f>
        <v>43491.25</v>
      </c>
      <c r="N6">
        <v>1550815200</v>
      </c>
      <c r="O6" s="8">
        <f>(((N6/60)/60)/24)+DATE(1970,1,1)</f>
        <v>43518.25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35">
      <c r="A7">
        <v>752</v>
      </c>
      <c r="B7" t="s">
        <v>1540</v>
      </c>
      <c r="C7" s="3" t="s">
        <v>1541</v>
      </c>
      <c r="D7">
        <v>5800</v>
      </c>
      <c r="E7">
        <v>5362</v>
      </c>
      <c r="F7" t="s">
        <v>74</v>
      </c>
      <c r="G7">
        <f>E7-D7</f>
        <v>-438</v>
      </c>
      <c r="H7">
        <v>114</v>
      </c>
      <c r="I7">
        <f>AVERAGE($H$2:H1007)</f>
        <v>727.005</v>
      </c>
      <c r="J7" t="s">
        <v>21</v>
      </c>
      <c r="K7" t="s">
        <v>22</v>
      </c>
      <c r="L7">
        <v>1280984400</v>
      </c>
      <c r="M7" s="8">
        <f>(((L7/60)/60)/24)+DATE(1970,1,1)</f>
        <v>40395.208333333336</v>
      </c>
      <c r="N7">
        <v>1282539600</v>
      </c>
      <c r="O7" s="8">
        <f>(((N7/60)/60)/24)+DATE(1970,1,1)</f>
        <v>40413.208333333336</v>
      </c>
      <c r="P7" t="b">
        <v>0</v>
      </c>
      <c r="Q7" t="b">
        <v>1</v>
      </c>
      <c r="R7" t="s">
        <v>33</v>
      </c>
      <c r="S7" t="s">
        <v>2039</v>
      </c>
      <c r="T7" t="s">
        <v>2040</v>
      </c>
    </row>
    <row r="8" spans="1:20" hidden="1" x14ac:dyDescent="0.35">
      <c r="A8">
        <v>293</v>
      </c>
      <c r="B8" t="s">
        <v>638</v>
      </c>
      <c r="C8" s="3" t="s">
        <v>639</v>
      </c>
      <c r="D8">
        <v>6500</v>
      </c>
      <c r="E8">
        <v>1065</v>
      </c>
      <c r="F8" t="s">
        <v>74</v>
      </c>
      <c r="G8">
        <f>E8-D8</f>
        <v>-5435</v>
      </c>
      <c r="H8">
        <v>32</v>
      </c>
      <c r="I8">
        <f>AVERAGE($H$2:H1008)</f>
        <v>727.005</v>
      </c>
      <c r="J8" t="s">
        <v>107</v>
      </c>
      <c r="K8" t="s">
        <v>108</v>
      </c>
      <c r="L8">
        <v>1286254800</v>
      </c>
      <c r="M8" s="8">
        <f>(((L8/60)/60)/24)+DATE(1970,1,1)</f>
        <v>40456.208333333336</v>
      </c>
      <c r="N8">
        <v>1287032400</v>
      </c>
      <c r="O8" s="8">
        <f>(((N8/60)/60)/24)+DATE(1970,1,1)</f>
        <v>40465.208333333336</v>
      </c>
      <c r="P8" t="b">
        <v>0</v>
      </c>
      <c r="Q8" t="b">
        <v>0</v>
      </c>
      <c r="R8" t="s">
        <v>33</v>
      </c>
      <c r="S8" t="s">
        <v>2039</v>
      </c>
      <c r="T8" t="s">
        <v>2040</v>
      </c>
    </row>
    <row r="9" spans="1:20" hidden="1" x14ac:dyDescent="0.35">
      <c r="A9">
        <v>231</v>
      </c>
      <c r="B9" t="s">
        <v>514</v>
      </c>
      <c r="C9" s="3" t="s">
        <v>515</v>
      </c>
      <c r="D9">
        <v>7200</v>
      </c>
      <c r="E9">
        <v>5523</v>
      </c>
      <c r="F9" t="s">
        <v>74</v>
      </c>
      <c r="G9">
        <f>E9-D9</f>
        <v>-1677</v>
      </c>
      <c r="H9">
        <v>67</v>
      </c>
      <c r="I9">
        <f>AVERAGE($H$2:H1009)</f>
        <v>727.005</v>
      </c>
      <c r="J9" t="s">
        <v>21</v>
      </c>
      <c r="K9" t="s">
        <v>22</v>
      </c>
      <c r="L9">
        <v>1369112400</v>
      </c>
      <c r="M9" s="8">
        <f>(((L9/60)/60)/24)+DATE(1970,1,1)</f>
        <v>41415.208333333336</v>
      </c>
      <c r="N9">
        <v>1374123600</v>
      </c>
      <c r="O9" s="8">
        <f>(((N9/60)/60)/24)+DATE(1970,1,1)</f>
        <v>41473.208333333336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35">
      <c r="A10">
        <v>997</v>
      </c>
      <c r="B10" t="s">
        <v>2021</v>
      </c>
      <c r="C10" s="3" t="s">
        <v>2022</v>
      </c>
      <c r="D10">
        <v>7600</v>
      </c>
      <c r="E10">
        <v>4603</v>
      </c>
      <c r="F10" t="s">
        <v>74</v>
      </c>
      <c r="G10">
        <f>E10-D10</f>
        <v>-2997</v>
      </c>
      <c r="H10">
        <v>139</v>
      </c>
      <c r="I10">
        <f>AVERAGE($H$2:H1010)</f>
        <v>727.005</v>
      </c>
      <c r="J10" t="s">
        <v>107</v>
      </c>
      <c r="K10" t="s">
        <v>108</v>
      </c>
      <c r="L10">
        <v>1390197600</v>
      </c>
      <c r="M10" s="8">
        <f>(((L10/60)/60)/24)+DATE(1970,1,1)</f>
        <v>41659.25</v>
      </c>
      <c r="N10">
        <v>1390629600</v>
      </c>
      <c r="O10" s="8">
        <f>(((N10/60)/60)/24)+DATE(1970,1,1)</f>
        <v>41664.25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6" hidden="1" customHeight="1" x14ac:dyDescent="0.35">
      <c r="A11">
        <v>736</v>
      </c>
      <c r="B11" t="s">
        <v>1510</v>
      </c>
      <c r="C11" s="3" t="s">
        <v>1511</v>
      </c>
      <c r="D11">
        <v>7700</v>
      </c>
      <c r="E11">
        <v>2533</v>
      </c>
      <c r="F11" t="s">
        <v>74</v>
      </c>
      <c r="G11">
        <f>E11-D11</f>
        <v>-5167</v>
      </c>
      <c r="H11">
        <v>29</v>
      </c>
      <c r="I11">
        <f>AVERAGE($H$2:H1011)</f>
        <v>727.005</v>
      </c>
      <c r="J11" t="s">
        <v>21</v>
      </c>
      <c r="K11" t="s">
        <v>22</v>
      </c>
      <c r="L11">
        <v>1424412000</v>
      </c>
      <c r="M11" s="8">
        <f>(((L11/60)/60)/24)+DATE(1970,1,1)</f>
        <v>42055.25</v>
      </c>
      <c r="N11">
        <v>1424757600</v>
      </c>
      <c r="O11" s="8">
        <f>(((N11/60)/60)/24)+DATE(1970,1,1)</f>
        <v>42059.25</v>
      </c>
      <c r="P11" t="b">
        <v>0</v>
      </c>
      <c r="Q11" t="b">
        <v>0</v>
      </c>
      <c r="R11" t="s">
        <v>68</v>
      </c>
      <c r="S11" t="s">
        <v>2047</v>
      </c>
      <c r="T11" t="s">
        <v>2048</v>
      </c>
    </row>
    <row r="12" spans="1:20" hidden="1" x14ac:dyDescent="0.35">
      <c r="A12">
        <v>69</v>
      </c>
      <c r="B12" t="s">
        <v>186</v>
      </c>
      <c r="C12" s="3" t="s">
        <v>187</v>
      </c>
      <c r="D12">
        <v>7900</v>
      </c>
      <c r="E12">
        <v>1901</v>
      </c>
      <c r="F12" t="s">
        <v>74</v>
      </c>
      <c r="G12">
        <f>E12-D12</f>
        <v>-5999</v>
      </c>
      <c r="H12">
        <v>17</v>
      </c>
      <c r="I12">
        <f>AVERAGE($H$2:H1012)</f>
        <v>727.005</v>
      </c>
      <c r="J12" t="s">
        <v>21</v>
      </c>
      <c r="K12" t="s">
        <v>22</v>
      </c>
      <c r="L12">
        <v>1292738400</v>
      </c>
      <c r="M12" s="8">
        <f>(((L12/60)/60)/24)+DATE(1970,1,1)</f>
        <v>40531.25</v>
      </c>
      <c r="N12">
        <v>1295676000</v>
      </c>
      <c r="O12" s="8">
        <f>(((N12/60)/60)/24)+DATE(1970,1,1)</f>
        <v>40565.25</v>
      </c>
      <c r="P12" t="b">
        <v>0</v>
      </c>
      <c r="Q12" t="b">
        <v>0</v>
      </c>
      <c r="R12" t="s">
        <v>33</v>
      </c>
      <c r="S12" t="s">
        <v>2039</v>
      </c>
      <c r="T12" t="s">
        <v>2040</v>
      </c>
    </row>
    <row r="13" spans="1:20" hidden="1" x14ac:dyDescent="0.35">
      <c r="A13">
        <v>731</v>
      </c>
      <c r="B13" t="s">
        <v>1500</v>
      </c>
      <c r="C13" s="3" t="s">
        <v>1501</v>
      </c>
      <c r="D13">
        <v>8000</v>
      </c>
      <c r="E13">
        <v>7220</v>
      </c>
      <c r="F13" t="s">
        <v>74</v>
      </c>
      <c r="G13">
        <f>E13-D13</f>
        <v>-780</v>
      </c>
      <c r="H13">
        <v>219</v>
      </c>
      <c r="I13">
        <f>AVERAGE($H$2:H1013)</f>
        <v>727.005</v>
      </c>
      <c r="J13" t="s">
        <v>21</v>
      </c>
      <c r="K13" t="s">
        <v>22</v>
      </c>
      <c r="L13">
        <v>1500786000</v>
      </c>
      <c r="M13" s="8">
        <f>(((L13/60)/60)/24)+DATE(1970,1,1)</f>
        <v>42939.208333333328</v>
      </c>
      <c r="N13">
        <v>1500872400</v>
      </c>
      <c r="O13" s="8">
        <f>(((N13/60)/60)/24)+DATE(1970,1,1)</f>
        <v>42940.208333333328</v>
      </c>
      <c r="P13" t="b">
        <v>0</v>
      </c>
      <c r="Q13" t="b">
        <v>0</v>
      </c>
      <c r="R13" t="s">
        <v>28</v>
      </c>
      <c r="S13" t="s">
        <v>2037</v>
      </c>
      <c r="T13" t="s">
        <v>2038</v>
      </c>
    </row>
    <row r="14" spans="1:20" hidden="1" x14ac:dyDescent="0.35">
      <c r="A14">
        <v>577</v>
      </c>
      <c r="B14" t="s">
        <v>1198</v>
      </c>
      <c r="C14" s="3" t="s">
        <v>1199</v>
      </c>
      <c r="D14">
        <v>8200</v>
      </c>
      <c r="E14">
        <v>1546</v>
      </c>
      <c r="F14" t="s">
        <v>74</v>
      </c>
      <c r="G14">
        <f>E14-D14</f>
        <v>-6654</v>
      </c>
      <c r="H14">
        <v>37</v>
      </c>
      <c r="I14">
        <f>AVERAGE($H$2:H1014)</f>
        <v>727.005</v>
      </c>
      <c r="J14" t="s">
        <v>21</v>
      </c>
      <c r="K14" t="s">
        <v>22</v>
      </c>
      <c r="L14">
        <v>1299823200</v>
      </c>
      <c r="M14" s="8">
        <f>(((L14/60)/60)/24)+DATE(1970,1,1)</f>
        <v>40613.25</v>
      </c>
      <c r="N14">
        <v>1302066000</v>
      </c>
      <c r="O14" s="8">
        <f>(((N14/60)/60)/24)+DATE(1970,1,1)</f>
        <v>40639.208333333336</v>
      </c>
      <c r="P14" t="b">
        <v>0</v>
      </c>
      <c r="Q14" t="b">
        <v>0</v>
      </c>
      <c r="R14" t="s">
        <v>159</v>
      </c>
      <c r="S14" t="s">
        <v>2035</v>
      </c>
      <c r="T14" t="s">
        <v>2058</v>
      </c>
    </row>
    <row r="15" spans="1:20" hidden="1" x14ac:dyDescent="0.35">
      <c r="A15">
        <v>611</v>
      </c>
      <c r="B15" t="s">
        <v>1264</v>
      </c>
      <c r="C15" s="3" t="s">
        <v>1265</v>
      </c>
      <c r="D15">
        <v>8200</v>
      </c>
      <c r="E15">
        <v>1136</v>
      </c>
      <c r="F15" t="s">
        <v>74</v>
      </c>
      <c r="G15">
        <f>E15-D15</f>
        <v>-7064</v>
      </c>
      <c r="H15">
        <v>15</v>
      </c>
      <c r="I15">
        <f>AVERAGE($H$2:H1015)</f>
        <v>727.005</v>
      </c>
      <c r="J15" t="s">
        <v>21</v>
      </c>
      <c r="K15" t="s">
        <v>22</v>
      </c>
      <c r="L15">
        <v>1374728400</v>
      </c>
      <c r="M15" s="8">
        <f>(((L15/60)/60)/24)+DATE(1970,1,1)</f>
        <v>41480.208333333336</v>
      </c>
      <c r="N15">
        <v>1375765200</v>
      </c>
      <c r="O15" s="8">
        <f>(((N15/60)/60)/24)+DATE(1970,1,1)</f>
        <v>41492.208333333336</v>
      </c>
      <c r="P15" t="b">
        <v>0</v>
      </c>
      <c r="Q15" t="b">
        <v>0</v>
      </c>
      <c r="R15" t="s">
        <v>33</v>
      </c>
      <c r="S15" t="s">
        <v>2039</v>
      </c>
      <c r="T15" t="s">
        <v>2040</v>
      </c>
    </row>
    <row r="16" spans="1:20" hidden="1" x14ac:dyDescent="0.35">
      <c r="A16">
        <v>202</v>
      </c>
      <c r="B16" t="s">
        <v>456</v>
      </c>
      <c r="C16" s="3" t="s">
        <v>457</v>
      </c>
      <c r="D16">
        <v>8300</v>
      </c>
      <c r="E16">
        <v>6543</v>
      </c>
      <c r="F16" t="s">
        <v>74</v>
      </c>
      <c r="G16">
        <f>E16-D16</f>
        <v>-1757</v>
      </c>
      <c r="H16">
        <v>82</v>
      </c>
      <c r="I16">
        <f>AVERAGE($H$2:H1016)</f>
        <v>727.005</v>
      </c>
      <c r="J16" t="s">
        <v>21</v>
      </c>
      <c r="K16" t="s">
        <v>22</v>
      </c>
      <c r="L16">
        <v>1317531600</v>
      </c>
      <c r="M16" s="8">
        <f>(((L16/60)/60)/24)+DATE(1970,1,1)</f>
        <v>40818.208333333336</v>
      </c>
      <c r="N16">
        <v>1317877200</v>
      </c>
      <c r="O16" s="8">
        <f>(((N16/60)/60)/24)+DATE(1970,1,1)</f>
        <v>40822.208333333336</v>
      </c>
      <c r="P16" t="b">
        <v>0</v>
      </c>
      <c r="Q16" t="b">
        <v>0</v>
      </c>
      <c r="R16" t="s">
        <v>17</v>
      </c>
      <c r="S16" t="s">
        <v>2033</v>
      </c>
      <c r="T16" t="s">
        <v>2034</v>
      </c>
    </row>
    <row r="17" spans="1:20" hidden="1" x14ac:dyDescent="0.35">
      <c r="A17">
        <v>513</v>
      </c>
      <c r="B17" t="s">
        <v>1072</v>
      </c>
      <c r="C17" s="3" t="s">
        <v>1073</v>
      </c>
      <c r="D17">
        <v>8300</v>
      </c>
      <c r="E17">
        <v>3260</v>
      </c>
      <c r="F17" t="s">
        <v>74</v>
      </c>
      <c r="G17">
        <f>E17-D17</f>
        <v>-5040</v>
      </c>
      <c r="H17">
        <v>35</v>
      </c>
      <c r="I17">
        <f>AVERAGE($H$2:H1017)</f>
        <v>727.005</v>
      </c>
      <c r="J17" t="s">
        <v>21</v>
      </c>
      <c r="K17" t="s">
        <v>22</v>
      </c>
      <c r="L17">
        <v>1284008400</v>
      </c>
      <c r="M17" s="8">
        <f>(((L17/60)/60)/24)+DATE(1970,1,1)</f>
        <v>40430.208333333336</v>
      </c>
      <c r="N17">
        <v>1284181200</v>
      </c>
      <c r="O17" s="8">
        <f>(((N17/60)/60)/24)+DATE(1970,1,1)</f>
        <v>40432.208333333336</v>
      </c>
      <c r="P17" t="b">
        <v>0</v>
      </c>
      <c r="Q17" t="b">
        <v>0</v>
      </c>
      <c r="R17" t="s">
        <v>269</v>
      </c>
      <c r="S17" t="s">
        <v>2041</v>
      </c>
      <c r="T17" t="s">
        <v>2060</v>
      </c>
    </row>
    <row r="18" spans="1:20" hidden="1" x14ac:dyDescent="0.35">
      <c r="A18">
        <v>319</v>
      </c>
      <c r="B18" t="s">
        <v>690</v>
      </c>
      <c r="C18" s="3" t="s">
        <v>691</v>
      </c>
      <c r="D18">
        <v>8400</v>
      </c>
      <c r="E18">
        <v>3251</v>
      </c>
      <c r="F18" t="s">
        <v>74</v>
      </c>
      <c r="G18">
        <f>E18-D18</f>
        <v>-5149</v>
      </c>
      <c r="H18">
        <v>64</v>
      </c>
      <c r="I18">
        <f>AVERAGE($H$2:H1018)</f>
        <v>727.005</v>
      </c>
      <c r="J18" t="s">
        <v>21</v>
      </c>
      <c r="K18" t="s">
        <v>22</v>
      </c>
      <c r="L18">
        <v>1281589200</v>
      </c>
      <c r="M18" s="8">
        <f>(((L18/60)/60)/24)+DATE(1970,1,1)</f>
        <v>40402.208333333336</v>
      </c>
      <c r="N18">
        <v>1283662800</v>
      </c>
      <c r="O18" s="8">
        <f>(((N18/60)/60)/24)+DATE(1970,1,1)</f>
        <v>40426.208333333336</v>
      </c>
      <c r="P18" t="b">
        <v>0</v>
      </c>
      <c r="Q18" t="b">
        <v>0</v>
      </c>
      <c r="R18" t="s">
        <v>28</v>
      </c>
      <c r="S18" t="s">
        <v>2037</v>
      </c>
      <c r="T18" t="s">
        <v>2038</v>
      </c>
    </row>
    <row r="19" spans="1:20" ht="31" hidden="1" x14ac:dyDescent="0.35">
      <c r="A19">
        <v>720</v>
      </c>
      <c r="B19" t="s">
        <v>1478</v>
      </c>
      <c r="C19" s="3" t="s">
        <v>1479</v>
      </c>
      <c r="D19">
        <v>8700</v>
      </c>
      <c r="E19">
        <v>3227</v>
      </c>
      <c r="F19" t="s">
        <v>74</v>
      </c>
      <c r="G19">
        <f>E19-D19</f>
        <v>-5473</v>
      </c>
      <c r="H19">
        <v>38</v>
      </c>
      <c r="I19">
        <f>AVERAGE($H$2:H1019)</f>
        <v>727.005</v>
      </c>
      <c r="J19" t="s">
        <v>36</v>
      </c>
      <c r="K19" t="s">
        <v>37</v>
      </c>
      <c r="L19">
        <v>1519192800</v>
      </c>
      <c r="M19" s="8">
        <f>(((L19/60)/60)/24)+DATE(1970,1,1)</f>
        <v>43152.25</v>
      </c>
      <c r="N19">
        <v>1520402400</v>
      </c>
      <c r="O19" s="8">
        <f>(((N19/60)/60)/24)+DATE(1970,1,1)</f>
        <v>43166.25</v>
      </c>
      <c r="P19" t="b">
        <v>0</v>
      </c>
      <c r="Q19" t="b">
        <v>1</v>
      </c>
      <c r="R19" t="s">
        <v>33</v>
      </c>
      <c r="S19" t="s">
        <v>2039</v>
      </c>
      <c r="T19" t="s">
        <v>2040</v>
      </c>
    </row>
    <row r="20" spans="1:20" hidden="1" x14ac:dyDescent="0.35">
      <c r="A20">
        <v>781</v>
      </c>
      <c r="B20" t="s">
        <v>1597</v>
      </c>
      <c r="C20" s="3" t="s">
        <v>1598</v>
      </c>
      <c r="D20">
        <v>8700</v>
      </c>
      <c r="E20">
        <v>4414</v>
      </c>
      <c r="F20" t="s">
        <v>74</v>
      </c>
      <c r="G20">
        <f>E20-D20</f>
        <v>-4286</v>
      </c>
      <c r="H20">
        <v>56</v>
      </c>
      <c r="I20">
        <f>AVERAGE($H$2:H1020)</f>
        <v>727.005</v>
      </c>
      <c r="J20" t="s">
        <v>98</v>
      </c>
      <c r="K20" t="s">
        <v>99</v>
      </c>
      <c r="L20">
        <v>1288501200</v>
      </c>
      <c r="M20" s="8">
        <f>(((L20/60)/60)/24)+DATE(1970,1,1)</f>
        <v>40482.208333333336</v>
      </c>
      <c r="N20">
        <v>1292911200</v>
      </c>
      <c r="O20" s="8">
        <f>(((N20/60)/60)/24)+DATE(1970,1,1)</f>
        <v>40533.25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31" hidden="1" x14ac:dyDescent="0.35">
      <c r="A21">
        <v>146</v>
      </c>
      <c r="B21" t="s">
        <v>344</v>
      </c>
      <c r="C21" s="3" t="s">
        <v>345</v>
      </c>
      <c r="D21">
        <v>8800</v>
      </c>
      <c r="E21">
        <v>1518</v>
      </c>
      <c r="F21" t="s">
        <v>74</v>
      </c>
      <c r="G21">
        <f>E21-D21</f>
        <v>-7282</v>
      </c>
      <c r="H21">
        <v>51</v>
      </c>
      <c r="I21">
        <f>AVERAGE($H$2:H1021)</f>
        <v>727.005</v>
      </c>
      <c r="J21" t="s">
        <v>21</v>
      </c>
      <c r="K21" t="s">
        <v>22</v>
      </c>
      <c r="L21">
        <v>1320732000</v>
      </c>
      <c r="M21" s="8">
        <f>(((L21/60)/60)/24)+DATE(1970,1,1)</f>
        <v>40855.25</v>
      </c>
      <c r="N21">
        <v>1322460000</v>
      </c>
      <c r="O21" s="8">
        <f>(((N21/60)/60)/24)+DATE(1970,1,1)</f>
        <v>40875.25</v>
      </c>
      <c r="P21" t="b">
        <v>0</v>
      </c>
      <c r="Q21" t="b">
        <v>0</v>
      </c>
      <c r="R21" t="s">
        <v>33</v>
      </c>
      <c r="S21" t="s">
        <v>2039</v>
      </c>
      <c r="T21" t="s">
        <v>2040</v>
      </c>
    </row>
    <row r="22" spans="1:20" hidden="1" x14ac:dyDescent="0.35">
      <c r="A22">
        <v>844</v>
      </c>
      <c r="B22" t="s">
        <v>1721</v>
      </c>
      <c r="C22" s="3" t="s">
        <v>1722</v>
      </c>
      <c r="D22">
        <v>8800</v>
      </c>
      <c r="E22">
        <v>8747</v>
      </c>
      <c r="F22" t="s">
        <v>74</v>
      </c>
      <c r="G22">
        <f>E22-D22</f>
        <v>-53</v>
      </c>
      <c r="H22">
        <v>94</v>
      </c>
      <c r="I22">
        <f>AVERAGE($H$2:H1022)</f>
        <v>727.005</v>
      </c>
      <c r="J22" t="s">
        <v>21</v>
      </c>
      <c r="K22" t="s">
        <v>22</v>
      </c>
      <c r="L22">
        <v>1327212000</v>
      </c>
      <c r="M22" s="8">
        <f>(((L22/60)/60)/24)+DATE(1970,1,1)</f>
        <v>40930.25</v>
      </c>
      <c r="N22">
        <v>1327471200</v>
      </c>
      <c r="O22" s="8">
        <f>(((N22/60)/60)/24)+DATE(1970,1,1)</f>
        <v>40933.25</v>
      </c>
      <c r="P22" t="b">
        <v>0</v>
      </c>
      <c r="Q22" t="b">
        <v>0</v>
      </c>
      <c r="R22" t="s">
        <v>42</v>
      </c>
      <c r="S22" t="s">
        <v>2041</v>
      </c>
      <c r="T22" t="s">
        <v>2042</v>
      </c>
    </row>
    <row r="23" spans="1:20" hidden="1" x14ac:dyDescent="0.35">
      <c r="A23">
        <v>206</v>
      </c>
      <c r="B23" t="s">
        <v>464</v>
      </c>
      <c r="C23" s="3" t="s">
        <v>465</v>
      </c>
      <c r="D23">
        <v>9000</v>
      </c>
      <c r="E23">
        <v>3496</v>
      </c>
      <c r="F23" t="s">
        <v>74</v>
      </c>
      <c r="G23">
        <f>E23-D23</f>
        <v>-5504</v>
      </c>
      <c r="H23">
        <v>57</v>
      </c>
      <c r="I23">
        <f>AVERAGE($H$2:H1023)</f>
        <v>727.005</v>
      </c>
      <c r="J23" t="s">
        <v>21</v>
      </c>
      <c r="K23" t="s">
        <v>22</v>
      </c>
      <c r="L23">
        <v>1267250400</v>
      </c>
      <c r="M23" s="8">
        <f>(((L23/60)/60)/24)+DATE(1970,1,1)</f>
        <v>40236.25</v>
      </c>
      <c r="N23">
        <v>1268028000</v>
      </c>
      <c r="O23" s="8">
        <f>(((N23/60)/60)/24)+DATE(1970,1,1)</f>
        <v>40245.25</v>
      </c>
      <c r="P23" t="b">
        <v>0</v>
      </c>
      <c r="Q23" t="b">
        <v>0</v>
      </c>
      <c r="R23" t="s">
        <v>119</v>
      </c>
      <c r="S23" t="s">
        <v>2047</v>
      </c>
      <c r="T23" t="s">
        <v>2053</v>
      </c>
    </row>
    <row r="24" spans="1:20" hidden="1" x14ac:dyDescent="0.35">
      <c r="A24">
        <v>572</v>
      </c>
      <c r="B24" t="s">
        <v>1188</v>
      </c>
      <c r="C24" s="3" t="s">
        <v>1189</v>
      </c>
      <c r="D24">
        <v>9000</v>
      </c>
      <c r="E24">
        <v>4896</v>
      </c>
      <c r="F24" t="s">
        <v>74</v>
      </c>
      <c r="G24">
        <f>E24-D24</f>
        <v>-4104</v>
      </c>
      <c r="H24">
        <v>94</v>
      </c>
      <c r="I24">
        <f>AVERAGE($H$2:H1024)</f>
        <v>727.005</v>
      </c>
      <c r="J24" t="s">
        <v>21</v>
      </c>
      <c r="K24" t="s">
        <v>22</v>
      </c>
      <c r="L24">
        <v>1443416400</v>
      </c>
      <c r="M24" s="8">
        <f>(((L24/60)/60)/24)+DATE(1970,1,1)</f>
        <v>42275.208333333328</v>
      </c>
      <c r="N24">
        <v>1444798800</v>
      </c>
      <c r="O24" s="8">
        <f>(((N24/60)/60)/24)+DATE(1970,1,1)</f>
        <v>42291.208333333328</v>
      </c>
      <c r="P24" t="b">
        <v>0</v>
      </c>
      <c r="Q24" t="b">
        <v>1</v>
      </c>
      <c r="R24" t="s">
        <v>23</v>
      </c>
      <c r="S24" t="s">
        <v>2035</v>
      </c>
      <c r="T24" t="s">
        <v>2036</v>
      </c>
    </row>
    <row r="25" spans="1:20" hidden="1" x14ac:dyDescent="0.35">
      <c r="A25">
        <v>18</v>
      </c>
      <c r="B25" t="s">
        <v>72</v>
      </c>
      <c r="C25" s="3" t="s">
        <v>73</v>
      </c>
      <c r="D25">
        <v>9100</v>
      </c>
      <c r="E25">
        <v>6089</v>
      </c>
      <c r="F25" t="s">
        <v>74</v>
      </c>
      <c r="G25">
        <f>E25-D25</f>
        <v>-3011</v>
      </c>
      <c r="H25">
        <v>135</v>
      </c>
      <c r="I25">
        <f>AVERAGE($H$2:H1025)</f>
        <v>727.005</v>
      </c>
      <c r="J25" t="s">
        <v>21</v>
      </c>
      <c r="K25" t="s">
        <v>22</v>
      </c>
      <c r="L25">
        <v>1536382800</v>
      </c>
      <c r="M25" s="8">
        <f>(((L25/60)/60)/24)+DATE(1970,1,1)</f>
        <v>43351.208333333328</v>
      </c>
      <c r="N25">
        <v>1537074000</v>
      </c>
      <c r="O25" s="8">
        <f>(((N25/60)/60)/24)+DATE(1970,1,1)</f>
        <v>43359.208333333328</v>
      </c>
      <c r="P25" t="b">
        <v>0</v>
      </c>
      <c r="Q25" t="b">
        <v>0</v>
      </c>
      <c r="R25" t="s">
        <v>33</v>
      </c>
      <c r="S25" t="s">
        <v>2039</v>
      </c>
      <c r="T25" t="s">
        <v>2040</v>
      </c>
    </row>
    <row r="26" spans="1:20" hidden="1" x14ac:dyDescent="0.35">
      <c r="A26">
        <v>443</v>
      </c>
      <c r="B26" t="s">
        <v>935</v>
      </c>
      <c r="C26" s="3" t="s">
        <v>936</v>
      </c>
      <c r="D26">
        <v>9300</v>
      </c>
      <c r="E26">
        <v>3232</v>
      </c>
      <c r="F26" t="s">
        <v>74</v>
      </c>
      <c r="G26">
        <f>E26-D26</f>
        <v>-6068</v>
      </c>
      <c r="H26">
        <v>90</v>
      </c>
      <c r="I26">
        <f>AVERAGE($H$2:H1026)</f>
        <v>727.005</v>
      </c>
      <c r="J26" t="s">
        <v>21</v>
      </c>
      <c r="K26" t="s">
        <v>22</v>
      </c>
      <c r="L26">
        <v>1285822800</v>
      </c>
      <c r="M26" s="8">
        <f>(((L26/60)/60)/24)+DATE(1970,1,1)</f>
        <v>40451.208333333336</v>
      </c>
      <c r="N26">
        <v>1287464400</v>
      </c>
      <c r="O26" s="8">
        <f>(((N26/60)/60)/24)+DATE(1970,1,1)</f>
        <v>40470.208333333336</v>
      </c>
      <c r="P26" t="b">
        <v>0</v>
      </c>
      <c r="Q26" t="b">
        <v>0</v>
      </c>
      <c r="R26" t="s">
        <v>33</v>
      </c>
      <c r="S26" t="s">
        <v>2039</v>
      </c>
      <c r="T26" t="s">
        <v>2040</v>
      </c>
    </row>
    <row r="27" spans="1:20" hidden="1" x14ac:dyDescent="0.35">
      <c r="A27">
        <v>948</v>
      </c>
      <c r="B27" t="s">
        <v>1926</v>
      </c>
      <c r="C27" s="3" t="s">
        <v>1927</v>
      </c>
      <c r="D27">
        <v>9400</v>
      </c>
      <c r="E27">
        <v>5918</v>
      </c>
      <c r="F27" t="s">
        <v>74</v>
      </c>
      <c r="G27">
        <f>E27-D27</f>
        <v>-3482</v>
      </c>
      <c r="H27">
        <v>160</v>
      </c>
      <c r="I27">
        <f>AVERAGE($H$2:H1027)</f>
        <v>727.005</v>
      </c>
      <c r="J27" t="s">
        <v>21</v>
      </c>
      <c r="K27" t="s">
        <v>22</v>
      </c>
      <c r="L27">
        <v>1418364000</v>
      </c>
      <c r="M27" s="8">
        <f>(((L27/60)/60)/24)+DATE(1970,1,1)</f>
        <v>41985.25</v>
      </c>
      <c r="N27">
        <v>1419228000</v>
      </c>
      <c r="O27" s="8">
        <f>(((N27/60)/60)/24)+DATE(1970,1,1)</f>
        <v>41995.25</v>
      </c>
      <c r="P27" t="b">
        <v>1</v>
      </c>
      <c r="Q27" t="b">
        <v>1</v>
      </c>
      <c r="R27" t="s">
        <v>42</v>
      </c>
      <c r="S27" t="s">
        <v>2041</v>
      </c>
      <c r="T27" t="s">
        <v>2042</v>
      </c>
    </row>
    <row r="28" spans="1:20" hidden="1" x14ac:dyDescent="0.35">
      <c r="A28">
        <v>630</v>
      </c>
      <c r="B28" t="s">
        <v>1302</v>
      </c>
      <c r="C28" s="3" t="s">
        <v>1303</v>
      </c>
      <c r="D28">
        <v>9500</v>
      </c>
      <c r="E28">
        <v>5973</v>
      </c>
      <c r="F28" t="s">
        <v>74</v>
      </c>
      <c r="G28">
        <f>E28-D28</f>
        <v>-3527</v>
      </c>
      <c r="H28">
        <v>87</v>
      </c>
      <c r="I28">
        <f>AVERAGE($H$2:H1028)</f>
        <v>727.005</v>
      </c>
      <c r="J28" t="s">
        <v>21</v>
      </c>
      <c r="K28" t="s">
        <v>22</v>
      </c>
      <c r="L28">
        <v>1556686800</v>
      </c>
      <c r="M28" s="8">
        <f>(((L28/60)/60)/24)+DATE(1970,1,1)</f>
        <v>43586.208333333328</v>
      </c>
      <c r="N28">
        <v>1557637200</v>
      </c>
      <c r="O28" s="8">
        <f>(((N28/60)/60)/24)+DATE(1970,1,1)</f>
        <v>43597.208333333328</v>
      </c>
      <c r="P28" t="b">
        <v>0</v>
      </c>
      <c r="Q28" t="b">
        <v>1</v>
      </c>
      <c r="R28" t="s">
        <v>33</v>
      </c>
      <c r="S28" t="s">
        <v>2039</v>
      </c>
      <c r="T28" t="s">
        <v>2040</v>
      </c>
    </row>
    <row r="29" spans="1:20" hidden="1" x14ac:dyDescent="0.35">
      <c r="A29">
        <v>993</v>
      </c>
      <c r="B29" t="s">
        <v>2013</v>
      </c>
      <c r="C29" s="3" t="s">
        <v>2014</v>
      </c>
      <c r="D29">
        <v>9800</v>
      </c>
      <c r="E29">
        <v>7608</v>
      </c>
      <c r="F29" t="s">
        <v>74</v>
      </c>
      <c r="G29">
        <f>E29-D29</f>
        <v>-2192</v>
      </c>
      <c r="H29">
        <v>75</v>
      </c>
      <c r="I29">
        <f>AVERAGE($H$2:H1029)</f>
        <v>727.005</v>
      </c>
      <c r="J29" t="s">
        <v>107</v>
      </c>
      <c r="K29" t="s">
        <v>108</v>
      </c>
      <c r="L29">
        <v>1450936800</v>
      </c>
      <c r="M29" s="8">
        <f>(((L29/60)/60)/24)+DATE(1970,1,1)</f>
        <v>42362.25</v>
      </c>
      <c r="N29">
        <v>1452405600</v>
      </c>
      <c r="O29" s="8">
        <f>(((N29/60)/60)/24)+DATE(1970,1,1)</f>
        <v>42379.25</v>
      </c>
      <c r="P29" t="b">
        <v>0</v>
      </c>
      <c r="Q29" t="b">
        <v>1</v>
      </c>
      <c r="R29" t="s">
        <v>122</v>
      </c>
      <c r="S29" t="s">
        <v>2054</v>
      </c>
      <c r="T29" t="s">
        <v>2055</v>
      </c>
    </row>
    <row r="30" spans="1:20" hidden="1" x14ac:dyDescent="0.35">
      <c r="A30">
        <v>156</v>
      </c>
      <c r="B30" t="s">
        <v>364</v>
      </c>
      <c r="C30" s="3" t="s">
        <v>365</v>
      </c>
      <c r="D30">
        <v>36400</v>
      </c>
      <c r="E30">
        <v>26914</v>
      </c>
      <c r="F30" t="s">
        <v>74</v>
      </c>
      <c r="G30">
        <f>E30-D30</f>
        <v>-9486</v>
      </c>
      <c r="H30">
        <v>379</v>
      </c>
      <c r="I30">
        <f>AVERAGE($H$2:H1030)</f>
        <v>727.005</v>
      </c>
      <c r="J30" t="s">
        <v>26</v>
      </c>
      <c r="K30" t="s">
        <v>27</v>
      </c>
      <c r="L30">
        <v>1570251600</v>
      </c>
      <c r="M30" s="8">
        <f>(((L30/60)/60)/24)+DATE(1970,1,1)</f>
        <v>43743.208333333328</v>
      </c>
      <c r="N30">
        <v>1572325200</v>
      </c>
      <c r="O30" s="8">
        <f>(((N30/60)/60)/24)+DATE(1970,1,1)</f>
        <v>43767.208333333328</v>
      </c>
      <c r="P30" t="b">
        <v>0</v>
      </c>
      <c r="Q30" t="b">
        <v>0</v>
      </c>
      <c r="R30" t="s">
        <v>23</v>
      </c>
      <c r="S30" t="s">
        <v>2035</v>
      </c>
      <c r="T30" t="s">
        <v>2036</v>
      </c>
    </row>
    <row r="31" spans="1:20" hidden="1" x14ac:dyDescent="0.35">
      <c r="A31">
        <v>658</v>
      </c>
      <c r="B31" t="s">
        <v>1358</v>
      </c>
      <c r="C31" s="3" t="s">
        <v>1359</v>
      </c>
      <c r="D31">
        <v>52600</v>
      </c>
      <c r="E31">
        <v>31594</v>
      </c>
      <c r="F31" t="s">
        <v>74</v>
      </c>
      <c r="G31">
        <f>E31-D31</f>
        <v>-21006</v>
      </c>
      <c r="H31">
        <v>390</v>
      </c>
      <c r="I31">
        <f>AVERAGE($H$2:H1031)</f>
        <v>727.005</v>
      </c>
      <c r="J31" t="s">
        <v>21</v>
      </c>
      <c r="K31" t="s">
        <v>22</v>
      </c>
      <c r="L31">
        <v>1440910800</v>
      </c>
      <c r="M31" s="8">
        <f>(((L31/60)/60)/24)+DATE(1970,1,1)</f>
        <v>42246.208333333328</v>
      </c>
      <c r="N31">
        <v>1442898000</v>
      </c>
      <c r="O31" s="8">
        <f>(((N31/60)/60)/24)+DATE(1970,1,1)</f>
        <v>42269.208333333328</v>
      </c>
      <c r="P31" t="b">
        <v>0</v>
      </c>
      <c r="Q31" t="b">
        <v>0</v>
      </c>
      <c r="R31" t="s">
        <v>23</v>
      </c>
      <c r="S31" t="s">
        <v>2035</v>
      </c>
      <c r="T31" t="s">
        <v>2036</v>
      </c>
    </row>
    <row r="32" spans="1:20" hidden="1" x14ac:dyDescent="0.35">
      <c r="A32">
        <v>726</v>
      </c>
      <c r="B32" t="s">
        <v>1490</v>
      </c>
      <c r="C32" s="3" t="s">
        <v>1491</v>
      </c>
      <c r="D32">
        <v>54300</v>
      </c>
      <c r="E32">
        <v>48227</v>
      </c>
      <c r="F32" t="s">
        <v>74</v>
      </c>
      <c r="G32">
        <f>E32-D32</f>
        <v>-6073</v>
      </c>
      <c r="H32">
        <v>524</v>
      </c>
      <c r="I32">
        <f>AVERAGE($H$2:H1032)</f>
        <v>727.005</v>
      </c>
      <c r="J32" t="s">
        <v>21</v>
      </c>
      <c r="K32" t="s">
        <v>22</v>
      </c>
      <c r="L32">
        <v>1287982800</v>
      </c>
      <c r="M32" s="8">
        <f>(((L32/60)/60)/24)+DATE(1970,1,1)</f>
        <v>40476.208333333336</v>
      </c>
      <c r="N32">
        <v>1288501200</v>
      </c>
      <c r="O32" s="8">
        <f>(((N32/60)/60)/24)+DATE(1970,1,1)</f>
        <v>40482.208333333336</v>
      </c>
      <c r="P32" t="b">
        <v>0</v>
      </c>
      <c r="Q32" t="b">
        <v>1</v>
      </c>
      <c r="R32" t="s">
        <v>33</v>
      </c>
      <c r="S32" t="s">
        <v>2039</v>
      </c>
      <c r="T32" t="s">
        <v>2040</v>
      </c>
    </row>
    <row r="33" spans="1:20" hidden="1" x14ac:dyDescent="0.35">
      <c r="A33">
        <v>128</v>
      </c>
      <c r="B33" t="s">
        <v>307</v>
      </c>
      <c r="C33" s="3" t="s">
        <v>308</v>
      </c>
      <c r="D33">
        <v>70600</v>
      </c>
      <c r="E33">
        <v>42596</v>
      </c>
      <c r="F33" t="s">
        <v>74</v>
      </c>
      <c r="G33">
        <f>E33-D33</f>
        <v>-28004</v>
      </c>
      <c r="H33">
        <v>532</v>
      </c>
      <c r="I33">
        <f>AVERAGE($H$2:H1033)</f>
        <v>727.005</v>
      </c>
      <c r="J33" t="s">
        <v>21</v>
      </c>
      <c r="K33" t="s">
        <v>22</v>
      </c>
      <c r="L33">
        <v>1282885200</v>
      </c>
      <c r="M33" s="8">
        <f>(((L33/60)/60)/24)+DATE(1970,1,1)</f>
        <v>40417.208333333336</v>
      </c>
      <c r="N33">
        <v>1284008400</v>
      </c>
      <c r="O33" s="8">
        <f>(((N33/60)/60)/24)+DATE(1970,1,1)</f>
        <v>40430.208333333336</v>
      </c>
      <c r="P33" t="b">
        <v>0</v>
      </c>
      <c r="Q33" t="b">
        <v>0</v>
      </c>
      <c r="R33" t="s">
        <v>23</v>
      </c>
      <c r="S33" t="s">
        <v>2035</v>
      </c>
      <c r="T33" t="s">
        <v>2036</v>
      </c>
    </row>
    <row r="34" spans="1:20" hidden="1" x14ac:dyDescent="0.35">
      <c r="A34">
        <v>136</v>
      </c>
      <c r="B34" t="s">
        <v>324</v>
      </c>
      <c r="C34" s="3" t="s">
        <v>325</v>
      </c>
      <c r="D34">
        <v>82800</v>
      </c>
      <c r="E34">
        <v>2721</v>
      </c>
      <c r="F34" t="s">
        <v>74</v>
      </c>
      <c r="G34">
        <f>E34-D34</f>
        <v>-80079</v>
      </c>
      <c r="H34">
        <v>58</v>
      </c>
      <c r="I34">
        <f>AVERAGE($H$2:H1034)</f>
        <v>727.005</v>
      </c>
      <c r="J34" t="s">
        <v>21</v>
      </c>
      <c r="K34" t="s">
        <v>22</v>
      </c>
      <c r="L34">
        <v>1402117200</v>
      </c>
      <c r="M34" s="8">
        <f>(((L34/60)/60)/24)+DATE(1970,1,1)</f>
        <v>41797.208333333336</v>
      </c>
      <c r="N34">
        <v>1403154000</v>
      </c>
      <c r="O34" s="8">
        <f>(((N34/60)/60)/24)+DATE(1970,1,1)</f>
        <v>41809.208333333336</v>
      </c>
      <c r="P34" t="b">
        <v>0</v>
      </c>
      <c r="Q34" t="b">
        <v>1</v>
      </c>
      <c r="R34" t="s">
        <v>53</v>
      </c>
      <c r="S34" t="s">
        <v>2041</v>
      </c>
      <c r="T34" t="s">
        <v>2044</v>
      </c>
    </row>
    <row r="35" spans="1:20" hidden="1" x14ac:dyDescent="0.35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t="s">
        <v>74</v>
      </c>
      <c r="G35">
        <f>E35-D35</f>
        <v>-36426</v>
      </c>
      <c r="H35">
        <v>723</v>
      </c>
      <c r="I35">
        <f>AVERAGE($H$2:H1035)</f>
        <v>727.005</v>
      </c>
      <c r="J35" t="s">
        <v>21</v>
      </c>
      <c r="K35" t="s">
        <v>22</v>
      </c>
      <c r="L35">
        <v>1499317200</v>
      </c>
      <c r="M35" s="8">
        <f>(((L35/60)/60)/24)+DATE(1970,1,1)</f>
        <v>42922.208333333328</v>
      </c>
      <c r="N35">
        <v>1500872400</v>
      </c>
      <c r="O35" s="8">
        <f>(((N35/60)/60)/24)+DATE(1970,1,1)</f>
        <v>42940.208333333328</v>
      </c>
      <c r="P35" t="b">
        <v>1</v>
      </c>
      <c r="Q35" t="b">
        <v>0</v>
      </c>
      <c r="R35" t="s">
        <v>17</v>
      </c>
      <c r="S35" t="s">
        <v>2033</v>
      </c>
      <c r="T35" t="s">
        <v>2034</v>
      </c>
    </row>
    <row r="36" spans="1:20" hidden="1" x14ac:dyDescent="0.35">
      <c r="A36">
        <v>678</v>
      </c>
      <c r="B36" t="s">
        <v>1396</v>
      </c>
      <c r="C36" s="3" t="s">
        <v>1397</v>
      </c>
      <c r="D36">
        <v>99500</v>
      </c>
      <c r="E36">
        <v>17879</v>
      </c>
      <c r="F36" t="s">
        <v>74</v>
      </c>
      <c r="G36">
        <f>E36-D36</f>
        <v>-81621</v>
      </c>
      <c r="H36">
        <v>215</v>
      </c>
      <c r="I36">
        <f>AVERAGE($H$2:H1036)</f>
        <v>727.005</v>
      </c>
      <c r="J36" t="s">
        <v>21</v>
      </c>
      <c r="K36" t="s">
        <v>22</v>
      </c>
      <c r="L36">
        <v>1547877600</v>
      </c>
      <c r="M36" s="8">
        <f>(((L36/60)/60)/24)+DATE(1970,1,1)</f>
        <v>43484.25</v>
      </c>
      <c r="N36">
        <v>1548050400</v>
      </c>
      <c r="O36" s="8">
        <f>(((N36/60)/60)/24)+DATE(1970,1,1)</f>
        <v>43486.25</v>
      </c>
      <c r="P36" t="b">
        <v>0</v>
      </c>
      <c r="Q36" t="b">
        <v>0</v>
      </c>
      <c r="R36" t="s">
        <v>53</v>
      </c>
      <c r="S36" t="s">
        <v>2041</v>
      </c>
      <c r="T36" t="s">
        <v>2044</v>
      </c>
    </row>
    <row r="37" spans="1:20" hidden="1" x14ac:dyDescent="0.35">
      <c r="A37">
        <v>26</v>
      </c>
      <c r="B37" t="s">
        <v>90</v>
      </c>
      <c r="C37" s="3" t="s">
        <v>91</v>
      </c>
      <c r="D37">
        <v>107500</v>
      </c>
      <c r="E37">
        <v>51814</v>
      </c>
      <c r="F37" t="s">
        <v>74</v>
      </c>
      <c r="G37">
        <f>E37-D37</f>
        <v>-55686</v>
      </c>
      <c r="H37">
        <v>1480</v>
      </c>
      <c r="I37">
        <f>AVERAGE($H$2:H1037)</f>
        <v>727.005</v>
      </c>
      <c r="J37" t="s">
        <v>21</v>
      </c>
      <c r="K37" t="s">
        <v>22</v>
      </c>
      <c r="L37">
        <v>1533013200</v>
      </c>
      <c r="M37" s="8">
        <f>(((L37/60)/60)/24)+DATE(1970,1,1)</f>
        <v>43312.208333333328</v>
      </c>
      <c r="N37">
        <v>1535346000</v>
      </c>
      <c r="O37" s="8">
        <f>(((N37/60)/60)/24)+DATE(1970,1,1)</f>
        <v>43339.208333333328</v>
      </c>
      <c r="P37" t="b">
        <v>0</v>
      </c>
      <c r="Q37" t="b">
        <v>0</v>
      </c>
      <c r="R37" t="s">
        <v>33</v>
      </c>
      <c r="S37" t="s">
        <v>2039</v>
      </c>
      <c r="T37" t="s">
        <v>2040</v>
      </c>
    </row>
    <row r="38" spans="1:20" hidden="1" x14ac:dyDescent="0.35">
      <c r="A38">
        <v>93</v>
      </c>
      <c r="B38" t="s">
        <v>235</v>
      </c>
      <c r="C38" s="3" t="s">
        <v>236</v>
      </c>
      <c r="D38">
        <v>108800</v>
      </c>
      <c r="E38">
        <v>65877</v>
      </c>
      <c r="F38" t="s">
        <v>74</v>
      </c>
      <c r="G38">
        <f>E38-D38</f>
        <v>-42923</v>
      </c>
      <c r="H38">
        <v>610</v>
      </c>
      <c r="I38">
        <f>AVERAGE($H$2:H1038)</f>
        <v>727.005</v>
      </c>
      <c r="J38" t="s">
        <v>21</v>
      </c>
      <c r="K38" t="s">
        <v>22</v>
      </c>
      <c r="L38">
        <v>1350709200</v>
      </c>
      <c r="M38" s="8">
        <f>(((L38/60)/60)/24)+DATE(1970,1,1)</f>
        <v>41202.208333333336</v>
      </c>
      <c r="N38">
        <v>1351054800</v>
      </c>
      <c r="O38" s="8">
        <f>(((N38/60)/60)/24)+DATE(1970,1,1)</f>
        <v>41206.208333333336</v>
      </c>
      <c r="P38" t="b">
        <v>0</v>
      </c>
      <c r="Q38" t="b">
        <v>1</v>
      </c>
      <c r="R38" t="s">
        <v>33</v>
      </c>
      <c r="S38" t="s">
        <v>2039</v>
      </c>
      <c r="T38" t="s">
        <v>2040</v>
      </c>
    </row>
    <row r="39" spans="1:20" hidden="1" x14ac:dyDescent="0.35">
      <c r="A39">
        <v>999</v>
      </c>
      <c r="B39" t="s">
        <v>2025</v>
      </c>
      <c r="C39" s="3" t="s">
        <v>2026</v>
      </c>
      <c r="D39">
        <v>111100</v>
      </c>
      <c r="E39">
        <v>62819</v>
      </c>
      <c r="F39" t="s">
        <v>74</v>
      </c>
      <c r="G39">
        <f>E39-D39</f>
        <v>-48281</v>
      </c>
      <c r="H39">
        <v>1122</v>
      </c>
      <c r="I39">
        <f>AVERAGE($H$2:H1039)</f>
        <v>727.005</v>
      </c>
      <c r="J39" t="s">
        <v>21</v>
      </c>
      <c r="K39" t="s">
        <v>22</v>
      </c>
      <c r="L39">
        <v>1467176400</v>
      </c>
      <c r="M39" s="8">
        <f>(((L39/60)/60)/24)+DATE(1970,1,1)</f>
        <v>42550.208333333328</v>
      </c>
      <c r="N39">
        <v>1467781200</v>
      </c>
      <c r="O39" s="8">
        <f>(((N39/60)/60)/24)+DATE(1970,1,1)</f>
        <v>42557.208333333328</v>
      </c>
      <c r="P39" t="b">
        <v>0</v>
      </c>
      <c r="Q39" t="b">
        <v>0</v>
      </c>
      <c r="R39" t="s">
        <v>17</v>
      </c>
      <c r="S39" t="s">
        <v>2033</v>
      </c>
      <c r="T39" t="s">
        <v>2034</v>
      </c>
    </row>
    <row r="40" spans="1:20" hidden="1" x14ac:dyDescent="0.35">
      <c r="A40">
        <v>286</v>
      </c>
      <c r="B40" t="s">
        <v>624</v>
      </c>
      <c r="C40" s="3" t="s">
        <v>625</v>
      </c>
      <c r="D40">
        <v>112100</v>
      </c>
      <c r="E40">
        <v>19557</v>
      </c>
      <c r="F40" t="s">
        <v>74</v>
      </c>
      <c r="G40">
        <f>E40-D40</f>
        <v>-92543</v>
      </c>
      <c r="H40">
        <v>184</v>
      </c>
      <c r="I40">
        <f>AVERAGE($H$2:H1040)</f>
        <v>727.005</v>
      </c>
      <c r="J40" t="s">
        <v>21</v>
      </c>
      <c r="K40" t="s">
        <v>22</v>
      </c>
      <c r="L40">
        <v>1479880800</v>
      </c>
      <c r="M40" s="8">
        <f>(((L40/60)/60)/24)+DATE(1970,1,1)</f>
        <v>42697.25</v>
      </c>
      <c r="N40">
        <v>1480485600</v>
      </c>
      <c r="O40" s="8">
        <f>(((N40/60)/60)/24)+DATE(1970,1,1)</f>
        <v>42704.25</v>
      </c>
      <c r="P40" t="b">
        <v>0</v>
      </c>
      <c r="Q40" t="b">
        <v>0</v>
      </c>
      <c r="R40" t="s">
        <v>33</v>
      </c>
      <c r="S40" t="s">
        <v>2039</v>
      </c>
      <c r="T40" t="s">
        <v>2040</v>
      </c>
    </row>
    <row r="41" spans="1:20" hidden="1" x14ac:dyDescent="0.35">
      <c r="A41">
        <v>388</v>
      </c>
      <c r="B41" t="s">
        <v>828</v>
      </c>
      <c r="C41" s="3" t="s">
        <v>829</v>
      </c>
      <c r="D41">
        <v>114800</v>
      </c>
      <c r="E41">
        <v>12938</v>
      </c>
      <c r="F41" t="s">
        <v>74</v>
      </c>
      <c r="G41">
        <f>E41-D41</f>
        <v>-101862</v>
      </c>
      <c r="H41">
        <v>145</v>
      </c>
      <c r="I41">
        <f>AVERAGE($H$2:H1041)</f>
        <v>727.005</v>
      </c>
      <c r="J41" t="s">
        <v>98</v>
      </c>
      <c r="K41" t="s">
        <v>99</v>
      </c>
      <c r="L41">
        <v>1325656800</v>
      </c>
      <c r="M41" s="8">
        <f>(((L41/60)/60)/24)+DATE(1970,1,1)</f>
        <v>40912.25</v>
      </c>
      <c r="N41">
        <v>1325829600</v>
      </c>
      <c r="O41" s="8">
        <f>(((N41/60)/60)/24)+DATE(1970,1,1)</f>
        <v>40914.25</v>
      </c>
      <c r="P41" t="b">
        <v>0</v>
      </c>
      <c r="Q41" t="b">
        <v>0</v>
      </c>
      <c r="R41" t="s">
        <v>60</v>
      </c>
      <c r="S41" t="s">
        <v>2035</v>
      </c>
      <c r="T41" t="s">
        <v>2045</v>
      </c>
    </row>
    <row r="42" spans="1:20" hidden="1" x14ac:dyDescent="0.35">
      <c r="A42">
        <v>634</v>
      </c>
      <c r="B42" t="s">
        <v>1310</v>
      </c>
      <c r="C42" s="3" t="s">
        <v>1311</v>
      </c>
      <c r="D42">
        <v>118200</v>
      </c>
      <c r="E42">
        <v>92824</v>
      </c>
      <c r="F42" t="s">
        <v>74</v>
      </c>
      <c r="G42">
        <f>E42-D42</f>
        <v>-25376</v>
      </c>
      <c r="H42">
        <v>1658</v>
      </c>
      <c r="I42">
        <f>AVERAGE($H$2:H1042)</f>
        <v>727.005</v>
      </c>
      <c r="J42" t="s">
        <v>21</v>
      </c>
      <c r="K42" t="s">
        <v>22</v>
      </c>
      <c r="L42">
        <v>1490418000</v>
      </c>
      <c r="M42" s="8">
        <f>(((L42/60)/60)/24)+DATE(1970,1,1)</f>
        <v>42819.208333333328</v>
      </c>
      <c r="N42">
        <v>1491627600</v>
      </c>
      <c r="O42" s="8">
        <f>(((N42/60)/60)/24)+DATE(1970,1,1)</f>
        <v>42833.208333333328</v>
      </c>
      <c r="P42" t="b">
        <v>0</v>
      </c>
      <c r="Q42" t="b">
        <v>0</v>
      </c>
      <c r="R42" t="s">
        <v>269</v>
      </c>
      <c r="S42" t="s">
        <v>2041</v>
      </c>
      <c r="T42" t="s">
        <v>2060</v>
      </c>
    </row>
    <row r="43" spans="1:20" hidden="1" x14ac:dyDescent="0.35">
      <c r="A43">
        <v>721</v>
      </c>
      <c r="B43" t="s">
        <v>1480</v>
      </c>
      <c r="C43" s="3" t="s">
        <v>1481</v>
      </c>
      <c r="D43">
        <v>123600</v>
      </c>
      <c r="E43">
        <v>5429</v>
      </c>
      <c r="F43" t="s">
        <v>74</v>
      </c>
      <c r="G43">
        <f>E43-D43</f>
        <v>-118171</v>
      </c>
      <c r="H43">
        <v>60</v>
      </c>
      <c r="I43">
        <f>AVERAGE($H$2:H1043)</f>
        <v>727.005</v>
      </c>
      <c r="J43" t="s">
        <v>21</v>
      </c>
      <c r="K43" t="s">
        <v>22</v>
      </c>
      <c r="L43">
        <v>1522818000</v>
      </c>
      <c r="M43" s="8">
        <f>(((L43/60)/60)/24)+DATE(1970,1,1)</f>
        <v>43194.208333333328</v>
      </c>
      <c r="N43">
        <v>1523336400</v>
      </c>
      <c r="O43" s="8">
        <f>(((N43/60)/60)/24)+DATE(1970,1,1)</f>
        <v>43200.208333333328</v>
      </c>
      <c r="P43" t="b">
        <v>0</v>
      </c>
      <c r="Q43" t="b">
        <v>0</v>
      </c>
      <c r="R43" t="s">
        <v>23</v>
      </c>
      <c r="S43" t="s">
        <v>2035</v>
      </c>
      <c r="T43" t="s">
        <v>2036</v>
      </c>
    </row>
    <row r="44" spans="1:20" hidden="1" x14ac:dyDescent="0.35">
      <c r="A44">
        <v>339</v>
      </c>
      <c r="B44" t="s">
        <v>730</v>
      </c>
      <c r="C44" s="3" t="s">
        <v>731</v>
      </c>
      <c r="D44">
        <v>136300</v>
      </c>
      <c r="E44">
        <v>108974</v>
      </c>
      <c r="F44" t="s">
        <v>74</v>
      </c>
      <c r="G44">
        <f>E44-D44</f>
        <v>-27326</v>
      </c>
      <c r="H44">
        <v>1297</v>
      </c>
      <c r="I44">
        <f>AVERAGE($H$2:H1044)</f>
        <v>727.005</v>
      </c>
      <c r="J44" t="s">
        <v>15</v>
      </c>
      <c r="K44" t="s">
        <v>16</v>
      </c>
      <c r="L44">
        <v>1501650000</v>
      </c>
      <c r="M44" s="8">
        <f>(((L44/60)/60)/24)+DATE(1970,1,1)</f>
        <v>42949.208333333328</v>
      </c>
      <c r="N44">
        <v>1502859600</v>
      </c>
      <c r="O44" s="8">
        <f>(((N44/60)/60)/24)+DATE(1970,1,1)</f>
        <v>42963.208333333328</v>
      </c>
      <c r="P44" t="b">
        <v>0</v>
      </c>
      <c r="Q44" t="b">
        <v>0</v>
      </c>
      <c r="R44" t="s">
        <v>33</v>
      </c>
      <c r="S44" t="s">
        <v>2039</v>
      </c>
      <c r="T44" t="s">
        <v>2040</v>
      </c>
    </row>
    <row r="45" spans="1:20" hidden="1" x14ac:dyDescent="0.35">
      <c r="A45">
        <v>514</v>
      </c>
      <c r="B45" t="s">
        <v>1074</v>
      </c>
      <c r="C45" s="3" t="s">
        <v>1075</v>
      </c>
      <c r="D45">
        <v>138700</v>
      </c>
      <c r="E45">
        <v>31123</v>
      </c>
      <c r="F45" t="s">
        <v>74</v>
      </c>
      <c r="G45">
        <f>E45-D45</f>
        <v>-107577</v>
      </c>
      <c r="H45">
        <v>528</v>
      </c>
      <c r="I45">
        <f>AVERAGE($H$2:H1045)</f>
        <v>727.005</v>
      </c>
      <c r="J45" t="s">
        <v>98</v>
      </c>
      <c r="K45" t="s">
        <v>99</v>
      </c>
      <c r="L45">
        <v>1386309600</v>
      </c>
      <c r="M45" s="8">
        <f>(((L45/60)/60)/24)+DATE(1970,1,1)</f>
        <v>41614.25</v>
      </c>
      <c r="N45">
        <v>1386741600</v>
      </c>
      <c r="O45" s="8">
        <f>(((N45/60)/60)/24)+DATE(1970,1,1)</f>
        <v>41619.25</v>
      </c>
      <c r="P45" t="b">
        <v>0</v>
      </c>
      <c r="Q45" t="b">
        <v>1</v>
      </c>
      <c r="R45" t="s">
        <v>23</v>
      </c>
      <c r="S45" t="s">
        <v>2035</v>
      </c>
      <c r="T45" t="s">
        <v>2036</v>
      </c>
    </row>
    <row r="46" spans="1:20" hidden="1" x14ac:dyDescent="0.35">
      <c r="A46">
        <v>952</v>
      </c>
      <c r="B46" t="s">
        <v>1934</v>
      </c>
      <c r="C46" s="3" t="s">
        <v>1935</v>
      </c>
      <c r="D46">
        <v>145500</v>
      </c>
      <c r="E46">
        <v>101987</v>
      </c>
      <c r="F46" t="s">
        <v>74</v>
      </c>
      <c r="G46">
        <f>E46-D46</f>
        <v>-43513</v>
      </c>
      <c r="H46">
        <v>2266</v>
      </c>
      <c r="I46">
        <f>AVERAGE($H$2:H1046)</f>
        <v>727.005</v>
      </c>
      <c r="J46" t="s">
        <v>21</v>
      </c>
      <c r="K46" t="s">
        <v>22</v>
      </c>
      <c r="L46">
        <v>1470718800</v>
      </c>
      <c r="M46" s="8">
        <f>(((L46/60)/60)/24)+DATE(1970,1,1)</f>
        <v>42591.208333333328</v>
      </c>
      <c r="N46">
        <v>1471928400</v>
      </c>
      <c r="O46" s="8">
        <f>(((N46/60)/60)/24)+DATE(1970,1,1)</f>
        <v>42605.208333333328</v>
      </c>
      <c r="P46" t="b">
        <v>0</v>
      </c>
      <c r="Q46" t="b">
        <v>0</v>
      </c>
      <c r="R46" t="s">
        <v>42</v>
      </c>
      <c r="S46" t="s">
        <v>2041</v>
      </c>
      <c r="T46" t="s">
        <v>2042</v>
      </c>
    </row>
    <row r="47" spans="1:20" hidden="1" x14ac:dyDescent="0.35">
      <c r="A47">
        <v>129</v>
      </c>
      <c r="B47" t="s">
        <v>309</v>
      </c>
      <c r="C47" s="3" t="s">
        <v>310</v>
      </c>
      <c r="D47">
        <v>148500</v>
      </c>
      <c r="E47">
        <v>4756</v>
      </c>
      <c r="F47" t="s">
        <v>74</v>
      </c>
      <c r="G47">
        <f>E47-D47</f>
        <v>-143744</v>
      </c>
      <c r="H47">
        <v>55</v>
      </c>
      <c r="I47">
        <f>AVERAGE($H$2:H1047)</f>
        <v>727.005</v>
      </c>
      <c r="J47" t="s">
        <v>26</v>
      </c>
      <c r="K47" t="s">
        <v>27</v>
      </c>
      <c r="L47">
        <v>1422943200</v>
      </c>
      <c r="M47" s="8">
        <f>(((L47/60)/60)/24)+DATE(1970,1,1)</f>
        <v>42038.25</v>
      </c>
      <c r="N47">
        <v>1425103200</v>
      </c>
      <c r="O47" s="8">
        <f>(((N47/60)/60)/24)+DATE(1970,1,1)</f>
        <v>42063.25</v>
      </c>
      <c r="P47" t="b">
        <v>0</v>
      </c>
      <c r="Q47" t="b">
        <v>0</v>
      </c>
      <c r="R47" t="s">
        <v>17</v>
      </c>
      <c r="S47" t="s">
        <v>2033</v>
      </c>
      <c r="T47" t="s">
        <v>2034</v>
      </c>
    </row>
    <row r="48" spans="1:20" hidden="1" x14ac:dyDescent="0.35">
      <c r="A48">
        <v>910</v>
      </c>
      <c r="B48" t="s">
        <v>1852</v>
      </c>
      <c r="C48" s="3" t="s">
        <v>1853</v>
      </c>
      <c r="D48">
        <v>154500</v>
      </c>
      <c r="E48">
        <v>30215</v>
      </c>
      <c r="F48" t="s">
        <v>74</v>
      </c>
      <c r="G48">
        <f>E48-D48</f>
        <v>-124285</v>
      </c>
      <c r="H48">
        <v>296</v>
      </c>
      <c r="I48">
        <f>AVERAGE($H$2:H1048)</f>
        <v>727.005</v>
      </c>
      <c r="J48" t="s">
        <v>21</v>
      </c>
      <c r="K48" t="s">
        <v>22</v>
      </c>
      <c r="L48">
        <v>1421906400</v>
      </c>
      <c r="M48" s="8">
        <f>(((L48/60)/60)/24)+DATE(1970,1,1)</f>
        <v>42026.25</v>
      </c>
      <c r="N48">
        <v>1421992800</v>
      </c>
      <c r="O48" s="8">
        <f>(((N48/60)/60)/24)+DATE(1970,1,1)</f>
        <v>42027.25</v>
      </c>
      <c r="P48" t="b">
        <v>0</v>
      </c>
      <c r="Q48" t="b">
        <v>0</v>
      </c>
      <c r="R48" t="s">
        <v>33</v>
      </c>
      <c r="S48" t="s">
        <v>2039</v>
      </c>
      <c r="T48" t="s">
        <v>2040</v>
      </c>
    </row>
    <row r="49" spans="1:20" ht="31" hidden="1" x14ac:dyDescent="0.35">
      <c r="A49">
        <v>447</v>
      </c>
      <c r="B49" t="s">
        <v>942</v>
      </c>
      <c r="C49" s="3" t="s">
        <v>943</v>
      </c>
      <c r="D49">
        <v>155200</v>
      </c>
      <c r="E49">
        <v>37754</v>
      </c>
      <c r="F49" t="s">
        <v>74</v>
      </c>
      <c r="G49">
        <f>E49-D49</f>
        <v>-117446</v>
      </c>
      <c r="H49">
        <v>439</v>
      </c>
      <c r="I49">
        <f>AVERAGE($H$2:H1049)</f>
        <v>727.005</v>
      </c>
      <c r="J49" t="s">
        <v>40</v>
      </c>
      <c r="K49" t="s">
        <v>41</v>
      </c>
      <c r="L49">
        <v>1513663200</v>
      </c>
      <c r="M49" s="8">
        <f>(((L49/60)/60)/24)+DATE(1970,1,1)</f>
        <v>43088.25</v>
      </c>
      <c r="N49">
        <v>1515045600</v>
      </c>
      <c r="O49" s="8">
        <f>(((N49/60)/60)/24)+DATE(1970,1,1)</f>
        <v>43104.25</v>
      </c>
      <c r="P49" t="b">
        <v>0</v>
      </c>
      <c r="Q49" t="b">
        <v>0</v>
      </c>
      <c r="R49" t="s">
        <v>269</v>
      </c>
      <c r="S49" t="s">
        <v>2041</v>
      </c>
      <c r="T49" t="s">
        <v>2060</v>
      </c>
    </row>
    <row r="50" spans="1:20" hidden="1" x14ac:dyDescent="0.35">
      <c r="A50">
        <v>674</v>
      </c>
      <c r="B50" t="s">
        <v>1388</v>
      </c>
      <c r="C50" s="3" t="s">
        <v>1389</v>
      </c>
      <c r="D50">
        <v>170700</v>
      </c>
      <c r="E50">
        <v>57250</v>
      </c>
      <c r="F50" t="s">
        <v>74</v>
      </c>
      <c r="G50">
        <f>E50-D50</f>
        <v>-113450</v>
      </c>
      <c r="H50">
        <v>1218</v>
      </c>
      <c r="I50">
        <f>AVERAGE($H$2:H1050)</f>
        <v>727.005</v>
      </c>
      <c r="J50" t="s">
        <v>21</v>
      </c>
      <c r="K50" t="s">
        <v>22</v>
      </c>
      <c r="L50">
        <v>1313730000</v>
      </c>
      <c r="M50" s="8">
        <f>(((L50/60)/60)/24)+DATE(1970,1,1)</f>
        <v>40774.208333333336</v>
      </c>
      <c r="N50">
        <v>1317790800</v>
      </c>
      <c r="O50" s="8">
        <f>(((N50/60)/60)/24)+DATE(1970,1,1)</f>
        <v>40821.208333333336</v>
      </c>
      <c r="P50" t="b">
        <v>0</v>
      </c>
      <c r="Q50" t="b">
        <v>0</v>
      </c>
      <c r="R50" t="s">
        <v>122</v>
      </c>
      <c r="S50" t="s">
        <v>2054</v>
      </c>
      <c r="T50" t="s">
        <v>2055</v>
      </c>
    </row>
    <row r="51" spans="1:20" hidden="1" x14ac:dyDescent="0.35">
      <c r="A51">
        <v>937</v>
      </c>
      <c r="B51" t="s">
        <v>1905</v>
      </c>
      <c r="C51" s="3" t="s">
        <v>1906</v>
      </c>
      <c r="D51">
        <v>171000</v>
      </c>
      <c r="E51">
        <v>84891</v>
      </c>
      <c r="F51" t="s">
        <v>74</v>
      </c>
      <c r="G51">
        <f>E51-D51</f>
        <v>-86109</v>
      </c>
      <c r="H51">
        <v>976</v>
      </c>
      <c r="I51">
        <f>AVERAGE($H$2:H1051)</f>
        <v>727.005</v>
      </c>
      <c r="J51" t="s">
        <v>21</v>
      </c>
      <c r="K51" t="s">
        <v>22</v>
      </c>
      <c r="L51">
        <v>1448517600</v>
      </c>
      <c r="M51" s="8">
        <f>(((L51/60)/60)/24)+DATE(1970,1,1)</f>
        <v>42334.25</v>
      </c>
      <c r="N51">
        <v>1449295200</v>
      </c>
      <c r="O51" s="8">
        <f>(((N51/60)/60)/24)+DATE(1970,1,1)</f>
        <v>42343.25</v>
      </c>
      <c r="P51" t="b">
        <v>0</v>
      </c>
      <c r="Q51" t="b">
        <v>0</v>
      </c>
      <c r="R51" t="s">
        <v>42</v>
      </c>
      <c r="S51" t="s">
        <v>2041</v>
      </c>
      <c r="T51" t="s">
        <v>2042</v>
      </c>
    </row>
    <row r="52" spans="1:20" hidden="1" x14ac:dyDescent="0.35">
      <c r="A52">
        <v>270</v>
      </c>
      <c r="B52" t="s">
        <v>592</v>
      </c>
      <c r="C52" s="3" t="s">
        <v>593</v>
      </c>
      <c r="D52">
        <v>173900</v>
      </c>
      <c r="E52">
        <v>47260</v>
      </c>
      <c r="F52" t="s">
        <v>74</v>
      </c>
      <c r="G52">
        <f>E52-D52</f>
        <v>-126640</v>
      </c>
      <c r="H52">
        <v>1890</v>
      </c>
      <c r="I52">
        <f>AVERAGE($H$2:H1052)</f>
        <v>727.005</v>
      </c>
      <c r="J52" t="s">
        <v>21</v>
      </c>
      <c r="K52" t="s">
        <v>22</v>
      </c>
      <c r="L52">
        <v>1291269600</v>
      </c>
      <c r="M52" s="8">
        <f>(((L52/60)/60)/24)+DATE(1970,1,1)</f>
        <v>40514.25</v>
      </c>
      <c r="N52">
        <v>1291442400</v>
      </c>
      <c r="O52" s="8">
        <f>(((N52/60)/60)/24)+DATE(1970,1,1)</f>
        <v>40516.25</v>
      </c>
      <c r="P52" t="b">
        <v>0</v>
      </c>
      <c r="Q52" t="b">
        <v>0</v>
      </c>
      <c r="R52" t="s">
        <v>89</v>
      </c>
      <c r="S52" t="s">
        <v>2050</v>
      </c>
      <c r="T52" t="s">
        <v>2051</v>
      </c>
    </row>
    <row r="53" spans="1:20" hidden="1" x14ac:dyDescent="0.35">
      <c r="A53">
        <v>866</v>
      </c>
      <c r="B53" t="s">
        <v>1764</v>
      </c>
      <c r="C53" s="3" t="s">
        <v>1765</v>
      </c>
      <c r="D53">
        <v>182800</v>
      </c>
      <c r="E53">
        <v>79045</v>
      </c>
      <c r="F53" t="s">
        <v>74</v>
      </c>
      <c r="G53">
        <f>E53-D53</f>
        <v>-103755</v>
      </c>
      <c r="H53">
        <v>898</v>
      </c>
      <c r="I53">
        <f>AVERAGE($H$2:H1053)</f>
        <v>727.005</v>
      </c>
      <c r="J53" t="s">
        <v>21</v>
      </c>
      <c r="K53" t="s">
        <v>22</v>
      </c>
      <c r="L53">
        <v>1304830800</v>
      </c>
      <c r="M53" s="8">
        <f>(((L53/60)/60)/24)+DATE(1970,1,1)</f>
        <v>40671.208333333336</v>
      </c>
      <c r="N53">
        <v>1304917200</v>
      </c>
      <c r="O53" s="8">
        <f>(((N53/60)/60)/24)+DATE(1970,1,1)</f>
        <v>40672.208333333336</v>
      </c>
      <c r="P53" t="b">
        <v>0</v>
      </c>
      <c r="Q53" t="b">
        <v>0</v>
      </c>
      <c r="R53" t="s">
        <v>122</v>
      </c>
      <c r="S53" t="s">
        <v>2054</v>
      </c>
      <c r="T53" t="s">
        <v>2055</v>
      </c>
    </row>
    <row r="54" spans="1:20" hidden="1" x14ac:dyDescent="0.35">
      <c r="A54">
        <v>790</v>
      </c>
      <c r="B54" t="s">
        <v>1615</v>
      </c>
      <c r="C54" s="3" t="s">
        <v>1616</v>
      </c>
      <c r="D54">
        <v>185900</v>
      </c>
      <c r="E54">
        <v>56774</v>
      </c>
      <c r="F54" t="s">
        <v>74</v>
      </c>
      <c r="G54">
        <f>E54-D54</f>
        <v>-129126</v>
      </c>
      <c r="H54">
        <v>1113</v>
      </c>
      <c r="I54">
        <f>AVERAGE($H$2:H1054)</f>
        <v>727.005</v>
      </c>
      <c r="J54" t="s">
        <v>21</v>
      </c>
      <c r="K54" t="s">
        <v>22</v>
      </c>
      <c r="L54">
        <v>1266127200</v>
      </c>
      <c r="M54" s="8">
        <f>(((L54/60)/60)/24)+DATE(1970,1,1)</f>
        <v>40223.25</v>
      </c>
      <c r="N54">
        <v>1266645600</v>
      </c>
      <c r="O54" s="8">
        <f>(((N54/60)/60)/24)+DATE(1970,1,1)</f>
        <v>40229.25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35">
      <c r="A55">
        <v>429</v>
      </c>
      <c r="B55" t="s">
        <v>907</v>
      </c>
      <c r="C55" s="3" t="s">
        <v>908</v>
      </c>
      <c r="D55">
        <v>191000</v>
      </c>
      <c r="E55">
        <v>173191</v>
      </c>
      <c r="F55" t="s">
        <v>74</v>
      </c>
      <c r="G55">
        <f>E55-D55</f>
        <v>-17809</v>
      </c>
      <c r="H55">
        <v>2138</v>
      </c>
      <c r="I55">
        <f>AVERAGE($H$2:H1055)</f>
        <v>727.005</v>
      </c>
      <c r="J55" t="s">
        <v>21</v>
      </c>
      <c r="K55" t="s">
        <v>22</v>
      </c>
      <c r="L55">
        <v>1392012000</v>
      </c>
      <c r="M55" s="8">
        <f>(((L55/60)/60)/24)+DATE(1970,1,1)</f>
        <v>41680.25</v>
      </c>
      <c r="N55">
        <v>1394427600</v>
      </c>
      <c r="O55" s="8">
        <f>(((N55/60)/60)/24)+DATE(1970,1,1)</f>
        <v>41708.208333333336</v>
      </c>
      <c r="P55" t="b">
        <v>0</v>
      </c>
      <c r="Q55" t="b">
        <v>1</v>
      </c>
      <c r="R55" t="s">
        <v>122</v>
      </c>
      <c r="S55" t="s">
        <v>2054</v>
      </c>
      <c r="T55" t="s">
        <v>2055</v>
      </c>
    </row>
    <row r="56" spans="1:20" hidden="1" x14ac:dyDescent="0.35">
      <c r="A56">
        <v>492</v>
      </c>
      <c r="B56" t="s">
        <v>1032</v>
      </c>
      <c r="C56" s="3" t="s">
        <v>1033</v>
      </c>
      <c r="D56">
        <v>191000</v>
      </c>
      <c r="E56">
        <v>45831</v>
      </c>
      <c r="F56" t="s">
        <v>74</v>
      </c>
      <c r="G56">
        <f>E56-D56</f>
        <v>-145169</v>
      </c>
      <c r="H56">
        <v>595</v>
      </c>
      <c r="I56">
        <f>AVERAGE($H$2:H1056)</f>
        <v>727.005</v>
      </c>
      <c r="J56" t="s">
        <v>21</v>
      </c>
      <c r="K56" t="s">
        <v>22</v>
      </c>
      <c r="L56">
        <v>1275886800</v>
      </c>
      <c r="M56" s="8">
        <f>(((L56/60)/60)/24)+DATE(1970,1,1)</f>
        <v>40336.208333333336</v>
      </c>
      <c r="N56">
        <v>1278910800</v>
      </c>
      <c r="O56" s="8">
        <f>(((N56/60)/60)/24)+DATE(1970,1,1)</f>
        <v>40371.208333333336</v>
      </c>
      <c r="P56" t="b">
        <v>1</v>
      </c>
      <c r="Q56" t="b">
        <v>1</v>
      </c>
      <c r="R56" t="s">
        <v>100</v>
      </c>
      <c r="S56" t="s">
        <v>2041</v>
      </c>
      <c r="T56" t="s">
        <v>2052</v>
      </c>
    </row>
    <row r="57" spans="1:20" hidden="1" x14ac:dyDescent="0.35">
      <c r="A57">
        <v>189</v>
      </c>
      <c r="B57" t="s">
        <v>430</v>
      </c>
      <c r="C57" s="3" t="s">
        <v>431</v>
      </c>
      <c r="D57">
        <v>191300</v>
      </c>
      <c r="E57">
        <v>45004</v>
      </c>
      <c r="F57" t="s">
        <v>74</v>
      </c>
      <c r="G57">
        <f>E57-D57</f>
        <v>-146296</v>
      </c>
      <c r="H57">
        <v>441</v>
      </c>
      <c r="I57">
        <f>AVERAGE($H$2:H1057)</f>
        <v>727.005</v>
      </c>
      <c r="J57" t="s">
        <v>21</v>
      </c>
      <c r="K57" t="s">
        <v>22</v>
      </c>
      <c r="L57">
        <v>1457071200</v>
      </c>
      <c r="M57" s="8">
        <f>(((L57/60)/60)/24)+DATE(1970,1,1)</f>
        <v>42433.25</v>
      </c>
      <c r="N57">
        <v>1457071200</v>
      </c>
      <c r="O57" s="8">
        <f>(((N57/60)/60)/24)+DATE(1970,1,1)</f>
        <v>42433.25</v>
      </c>
      <c r="P57" t="b">
        <v>0</v>
      </c>
      <c r="Q57" t="b">
        <v>0</v>
      </c>
      <c r="R57" t="s">
        <v>33</v>
      </c>
      <c r="S57" t="s">
        <v>2039</v>
      </c>
      <c r="T57" t="s">
        <v>2040</v>
      </c>
    </row>
    <row r="58" spans="1:20" hidden="1" x14ac:dyDescent="0.35">
      <c r="A58">
        <v>748</v>
      </c>
      <c r="B58" t="s">
        <v>1532</v>
      </c>
      <c r="C58" s="3" t="s">
        <v>1533</v>
      </c>
      <c r="D58">
        <v>194900</v>
      </c>
      <c r="E58">
        <v>68137</v>
      </c>
      <c r="F58" t="s">
        <v>74</v>
      </c>
      <c r="G58">
        <f>E58-D58</f>
        <v>-126763</v>
      </c>
      <c r="H58">
        <v>614</v>
      </c>
      <c r="I58">
        <f>AVERAGE($H$2:H1058)</f>
        <v>727.005</v>
      </c>
      <c r="J58" t="s">
        <v>21</v>
      </c>
      <c r="K58" t="s">
        <v>22</v>
      </c>
      <c r="L58">
        <v>1267423200</v>
      </c>
      <c r="M58" s="8">
        <f>(((L58/60)/60)/24)+DATE(1970,1,1)</f>
        <v>40238.25</v>
      </c>
      <c r="N58">
        <v>1269579600</v>
      </c>
      <c r="O58" s="8">
        <f>(((N58/60)/60)/24)+DATE(1970,1,1)</f>
        <v>40263.208333333336</v>
      </c>
      <c r="P58" t="b">
        <v>0</v>
      </c>
      <c r="Q58" t="b">
        <v>1</v>
      </c>
      <c r="R58" t="s">
        <v>71</v>
      </c>
      <c r="S58" t="s">
        <v>2041</v>
      </c>
      <c r="T58" t="s">
        <v>2049</v>
      </c>
    </row>
    <row r="59" spans="1:20" hidden="1" x14ac:dyDescent="0.35">
      <c r="A59">
        <v>0</v>
      </c>
      <c r="B59" t="s">
        <v>12</v>
      </c>
      <c r="C59" s="3" t="s">
        <v>13</v>
      </c>
      <c r="D59">
        <v>100</v>
      </c>
      <c r="E59">
        <v>0</v>
      </c>
      <c r="F59" t="s">
        <v>14</v>
      </c>
      <c r="G59">
        <f>E59-D59</f>
        <v>-100</v>
      </c>
      <c r="H59">
        <v>0</v>
      </c>
      <c r="I59">
        <f>AVERAGE($H$2:H1058)</f>
        <v>727.005</v>
      </c>
      <c r="J59" t="s">
        <v>15</v>
      </c>
      <c r="K59" t="s">
        <v>16</v>
      </c>
      <c r="L59">
        <v>1448690400</v>
      </c>
      <c r="M59" s="8">
        <f>(((L59/60)/60)/24)+DATE(1970,1,1)</f>
        <v>42336.25</v>
      </c>
      <c r="N59">
        <v>1450159200</v>
      </c>
      <c r="O59" s="8">
        <f>(((N59/60)/60)/24)+DATE(1970,1,1)</f>
        <v>42353.25</v>
      </c>
      <c r="P59" t="b">
        <v>0</v>
      </c>
      <c r="Q59" t="b">
        <v>0</v>
      </c>
      <c r="R59" t="s">
        <v>17</v>
      </c>
      <c r="S59" t="s">
        <v>2033</v>
      </c>
      <c r="T59" t="s">
        <v>2034</v>
      </c>
    </row>
    <row r="60" spans="1:20" ht="31" hidden="1" x14ac:dyDescent="0.35">
      <c r="A60">
        <v>3</v>
      </c>
      <c r="B60" t="s">
        <v>29</v>
      </c>
      <c r="C60" s="3" t="s">
        <v>30</v>
      </c>
      <c r="D60">
        <v>4200</v>
      </c>
      <c r="E60">
        <v>2477</v>
      </c>
      <c r="F60" t="s">
        <v>14</v>
      </c>
      <c r="G60">
        <f>E60-D60</f>
        <v>-1723</v>
      </c>
      <c r="H60">
        <v>24</v>
      </c>
      <c r="I60">
        <f>AVERAGE($H$2:H1060)</f>
        <v>727.005</v>
      </c>
      <c r="J60" t="s">
        <v>21</v>
      </c>
      <c r="K60" t="s">
        <v>22</v>
      </c>
      <c r="L60">
        <v>1565499600</v>
      </c>
      <c r="M60" s="8">
        <f>(((L60/60)/60)/24)+DATE(1970,1,1)</f>
        <v>43688.208333333328</v>
      </c>
      <c r="N60">
        <v>1568955600</v>
      </c>
      <c r="O60" s="8">
        <f>(((N60/60)/60)/24)+DATE(1970,1,1)</f>
        <v>43728.208333333328</v>
      </c>
      <c r="P60" t="b">
        <v>0</v>
      </c>
      <c r="Q60" t="b">
        <v>0</v>
      </c>
      <c r="R60" t="s">
        <v>23</v>
      </c>
      <c r="S60" t="s">
        <v>2035</v>
      </c>
      <c r="T60" t="s">
        <v>2036</v>
      </c>
    </row>
    <row r="61" spans="1:20" hidden="1" x14ac:dyDescent="0.35">
      <c r="A61">
        <v>4</v>
      </c>
      <c r="B61" t="s">
        <v>31</v>
      </c>
      <c r="C61" s="3" t="s">
        <v>32</v>
      </c>
      <c r="D61">
        <v>7600</v>
      </c>
      <c r="E61">
        <v>5265</v>
      </c>
      <c r="F61" t="s">
        <v>14</v>
      </c>
      <c r="G61">
        <f>E61-D61</f>
        <v>-2335</v>
      </c>
      <c r="H61">
        <v>53</v>
      </c>
      <c r="I61">
        <f>AVERAGE($H$2:H1061)</f>
        <v>727.005</v>
      </c>
      <c r="J61" t="s">
        <v>21</v>
      </c>
      <c r="K61" t="s">
        <v>22</v>
      </c>
      <c r="L61">
        <v>1547964000</v>
      </c>
      <c r="M61" s="8">
        <f>(((L61/60)/60)/24)+DATE(1970,1,1)</f>
        <v>43485.25</v>
      </c>
      <c r="N61">
        <v>1548309600</v>
      </c>
      <c r="O61" s="8">
        <f>(((N61/60)/60)/24)+DATE(1970,1,1)</f>
        <v>43489.25</v>
      </c>
      <c r="P61" t="b">
        <v>0</v>
      </c>
      <c r="Q61" t="b">
        <v>0</v>
      </c>
      <c r="R61" t="s">
        <v>33</v>
      </c>
      <c r="S61" t="s">
        <v>2039</v>
      </c>
      <c r="T61" t="s">
        <v>2040</v>
      </c>
    </row>
    <row r="62" spans="1:20" hidden="1" x14ac:dyDescent="0.35">
      <c r="A62">
        <v>6</v>
      </c>
      <c r="B62" t="s">
        <v>38</v>
      </c>
      <c r="C62" s="3" t="s">
        <v>39</v>
      </c>
      <c r="D62">
        <v>5200</v>
      </c>
      <c r="E62">
        <v>1090</v>
      </c>
      <c r="F62" t="s">
        <v>14</v>
      </c>
      <c r="G62">
        <f>E62-D62</f>
        <v>-4110</v>
      </c>
      <c r="H62">
        <v>18</v>
      </c>
      <c r="I62">
        <f>AVERAGE($H$2:H1062)</f>
        <v>727.005</v>
      </c>
      <c r="J62" t="s">
        <v>40</v>
      </c>
      <c r="K62" t="s">
        <v>41</v>
      </c>
      <c r="L62">
        <v>1505278800</v>
      </c>
      <c r="M62" s="8">
        <f>(((L62/60)/60)/24)+DATE(1970,1,1)</f>
        <v>42991.208333333328</v>
      </c>
      <c r="N62">
        <v>1505365200</v>
      </c>
      <c r="O62" s="8">
        <f>(((N62/60)/60)/24)+DATE(1970,1,1)</f>
        <v>42992.208333333328</v>
      </c>
      <c r="P62" t="b">
        <v>0</v>
      </c>
      <c r="Q62" t="b">
        <v>0</v>
      </c>
      <c r="R62" t="s">
        <v>42</v>
      </c>
      <c r="S62" t="s">
        <v>2041</v>
      </c>
      <c r="T62" t="s">
        <v>2042</v>
      </c>
    </row>
    <row r="63" spans="1:20" hidden="1" x14ac:dyDescent="0.35">
      <c r="A63">
        <v>9</v>
      </c>
      <c r="B63" t="s">
        <v>48</v>
      </c>
      <c r="C63" s="3" t="s">
        <v>49</v>
      </c>
      <c r="D63">
        <v>6200</v>
      </c>
      <c r="E63">
        <v>3208</v>
      </c>
      <c r="F63" t="s">
        <v>14</v>
      </c>
      <c r="G63">
        <f>E63-D63</f>
        <v>-2992</v>
      </c>
      <c r="H63">
        <v>44</v>
      </c>
      <c r="I63">
        <f>AVERAGE($H$2:H1063)</f>
        <v>727.005</v>
      </c>
      <c r="J63" t="s">
        <v>21</v>
      </c>
      <c r="K63" t="s">
        <v>22</v>
      </c>
      <c r="L63">
        <v>1379566800</v>
      </c>
      <c r="M63" s="8">
        <f>(((L63/60)/60)/24)+DATE(1970,1,1)</f>
        <v>41536.208333333336</v>
      </c>
      <c r="N63">
        <v>1383804000</v>
      </c>
      <c r="O63" s="8">
        <f>(((N63/60)/60)/24)+DATE(1970,1,1)</f>
        <v>41585.25</v>
      </c>
      <c r="P63" t="b">
        <v>0</v>
      </c>
      <c r="Q63" t="b">
        <v>0</v>
      </c>
      <c r="R63" t="s">
        <v>50</v>
      </c>
      <c r="S63" t="s">
        <v>2035</v>
      </c>
      <c r="T63" t="s">
        <v>2043</v>
      </c>
    </row>
    <row r="64" spans="1:20" ht="31" hidden="1" x14ac:dyDescent="0.35">
      <c r="A64">
        <v>11</v>
      </c>
      <c r="B64" t="s">
        <v>54</v>
      </c>
      <c r="C64" s="3" t="s">
        <v>55</v>
      </c>
      <c r="D64">
        <v>6300</v>
      </c>
      <c r="E64">
        <v>3030</v>
      </c>
      <c r="F64" t="s">
        <v>14</v>
      </c>
      <c r="G64">
        <f>E64-D64</f>
        <v>-3270</v>
      </c>
      <c r="H64">
        <v>27</v>
      </c>
      <c r="I64">
        <f>AVERAGE($H$2:H1064)</f>
        <v>727.005</v>
      </c>
      <c r="J64" t="s">
        <v>21</v>
      </c>
      <c r="K64" t="s">
        <v>22</v>
      </c>
      <c r="L64">
        <v>1285045200</v>
      </c>
      <c r="M64" s="8">
        <f>(((L64/60)/60)/24)+DATE(1970,1,1)</f>
        <v>40442.208333333336</v>
      </c>
      <c r="N64">
        <v>1285563600</v>
      </c>
      <c r="O64" s="8">
        <f>(((N64/60)/60)/24)+DATE(1970,1,1)</f>
        <v>40448.208333333336</v>
      </c>
      <c r="P64" t="b">
        <v>0</v>
      </c>
      <c r="Q64" t="b">
        <v>1</v>
      </c>
      <c r="R64" t="s">
        <v>33</v>
      </c>
      <c r="S64" t="s">
        <v>2039</v>
      </c>
      <c r="T64" t="s">
        <v>2040</v>
      </c>
    </row>
    <row r="65" spans="1:20" hidden="1" x14ac:dyDescent="0.35">
      <c r="A65">
        <v>12</v>
      </c>
      <c r="B65" t="s">
        <v>56</v>
      </c>
      <c r="C65" s="3" t="s">
        <v>57</v>
      </c>
      <c r="D65">
        <v>6300</v>
      </c>
      <c r="E65">
        <v>5629</v>
      </c>
      <c r="F65" t="s">
        <v>14</v>
      </c>
      <c r="G65">
        <f>E65-D65</f>
        <v>-671</v>
      </c>
      <c r="H65">
        <v>55</v>
      </c>
      <c r="I65">
        <f>AVERAGE($H$2:H1065)</f>
        <v>727.005</v>
      </c>
      <c r="J65" t="s">
        <v>21</v>
      </c>
      <c r="K65" t="s">
        <v>22</v>
      </c>
      <c r="L65">
        <v>1571720400</v>
      </c>
      <c r="M65" s="8">
        <f>(((L65/60)/60)/24)+DATE(1970,1,1)</f>
        <v>43760.208333333328</v>
      </c>
      <c r="N65">
        <v>1572411600</v>
      </c>
      <c r="O65" s="8">
        <f>(((N65/60)/60)/24)+DATE(1970,1,1)</f>
        <v>43768.208333333328</v>
      </c>
      <c r="P65" t="b">
        <v>0</v>
      </c>
      <c r="Q65" t="b">
        <v>0</v>
      </c>
      <c r="R65" t="s">
        <v>53</v>
      </c>
      <c r="S65" t="s">
        <v>2041</v>
      </c>
      <c r="T65" t="s">
        <v>2044</v>
      </c>
    </row>
    <row r="66" spans="1:20" hidden="1" x14ac:dyDescent="0.35">
      <c r="A66">
        <v>14</v>
      </c>
      <c r="B66" t="s">
        <v>61</v>
      </c>
      <c r="C66" s="3" t="s">
        <v>62</v>
      </c>
      <c r="D66">
        <v>28200</v>
      </c>
      <c r="E66">
        <v>18829</v>
      </c>
      <c r="F66" t="s">
        <v>14</v>
      </c>
      <c r="G66">
        <f>E66-D66</f>
        <v>-9371</v>
      </c>
      <c r="H66">
        <v>200</v>
      </c>
      <c r="I66">
        <f>AVERAGE($H$2:H1066)</f>
        <v>727.005</v>
      </c>
      <c r="J66" t="s">
        <v>21</v>
      </c>
      <c r="K66" t="s">
        <v>22</v>
      </c>
      <c r="L66">
        <v>1331013600</v>
      </c>
      <c r="M66" s="8">
        <f>(((L66/60)/60)/24)+DATE(1970,1,1)</f>
        <v>40974.25</v>
      </c>
      <c r="N66">
        <v>1333342800</v>
      </c>
      <c r="O66" s="8">
        <f>(((N66/60)/60)/24)+DATE(1970,1,1)</f>
        <v>41001.208333333336</v>
      </c>
      <c r="P66" t="b">
        <v>0</v>
      </c>
      <c r="Q66" t="b">
        <v>0</v>
      </c>
      <c r="R66" t="s">
        <v>60</v>
      </c>
      <c r="S66" t="s">
        <v>2035</v>
      </c>
      <c r="T66" t="s">
        <v>2045</v>
      </c>
    </row>
    <row r="67" spans="1:20" hidden="1" x14ac:dyDescent="0.35">
      <c r="A67">
        <v>15</v>
      </c>
      <c r="B67" t="s">
        <v>63</v>
      </c>
      <c r="C67" s="3" t="s">
        <v>64</v>
      </c>
      <c r="D67">
        <v>81200</v>
      </c>
      <c r="E67">
        <v>38414</v>
      </c>
      <c r="F67" t="s">
        <v>14</v>
      </c>
      <c r="G67">
        <f>E67-D67</f>
        <v>-42786</v>
      </c>
      <c r="H67">
        <v>452</v>
      </c>
      <c r="I67">
        <f>AVERAGE($H$2:H1067)</f>
        <v>727.005</v>
      </c>
      <c r="J67" t="s">
        <v>21</v>
      </c>
      <c r="K67" t="s">
        <v>22</v>
      </c>
      <c r="L67">
        <v>1575957600</v>
      </c>
      <c r="M67" s="8">
        <f>(((L67/60)/60)/24)+DATE(1970,1,1)</f>
        <v>43809.25</v>
      </c>
      <c r="N67">
        <v>1576303200</v>
      </c>
      <c r="O67" s="8">
        <f>(((N67/60)/60)/24)+DATE(1970,1,1)</f>
        <v>43813.25</v>
      </c>
      <c r="P67" t="b">
        <v>0</v>
      </c>
      <c r="Q67" t="b">
        <v>0</v>
      </c>
      <c r="R67" t="s">
        <v>65</v>
      </c>
      <c r="S67" t="s">
        <v>2037</v>
      </c>
      <c r="T67" t="s">
        <v>2046</v>
      </c>
    </row>
    <row r="68" spans="1:20" hidden="1" x14ac:dyDescent="0.35">
      <c r="A68">
        <v>19</v>
      </c>
      <c r="B68" t="s">
        <v>75</v>
      </c>
      <c r="C68" s="3" t="s">
        <v>76</v>
      </c>
      <c r="D68">
        <v>62500</v>
      </c>
      <c r="E68">
        <v>30331</v>
      </c>
      <c r="F68" t="s">
        <v>14</v>
      </c>
      <c r="G68">
        <f>E68-D68</f>
        <v>-32169</v>
      </c>
      <c r="H68">
        <v>674</v>
      </c>
      <c r="I68">
        <f>AVERAGE($H$2:H1068)</f>
        <v>727.005</v>
      </c>
      <c r="J68" t="s">
        <v>21</v>
      </c>
      <c r="K68" t="s">
        <v>22</v>
      </c>
      <c r="L68">
        <v>1551679200</v>
      </c>
      <c r="M68" s="8">
        <f>(((L68/60)/60)/24)+DATE(1970,1,1)</f>
        <v>43528.25</v>
      </c>
      <c r="N68">
        <v>1553490000</v>
      </c>
      <c r="O68" s="8">
        <f>(((N68/60)/60)/24)+DATE(1970,1,1)</f>
        <v>43549.208333333328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idden="1" x14ac:dyDescent="0.35">
      <c r="A69">
        <v>21</v>
      </c>
      <c r="B69" t="s">
        <v>79</v>
      </c>
      <c r="C69" s="3" t="s">
        <v>80</v>
      </c>
      <c r="D69">
        <v>94000</v>
      </c>
      <c r="E69">
        <v>38533</v>
      </c>
      <c r="F69" t="s">
        <v>14</v>
      </c>
      <c r="G69">
        <f>E69-D69</f>
        <v>-55467</v>
      </c>
      <c r="H69">
        <v>558</v>
      </c>
      <c r="I69">
        <f>AVERAGE($H$2:H1069)</f>
        <v>727.005</v>
      </c>
      <c r="J69" t="s">
        <v>21</v>
      </c>
      <c r="K69" t="s">
        <v>22</v>
      </c>
      <c r="L69">
        <v>1313384400</v>
      </c>
      <c r="M69" s="8">
        <f>(((L69/60)/60)/24)+DATE(1970,1,1)</f>
        <v>40770.208333333336</v>
      </c>
      <c r="N69">
        <v>1316322000</v>
      </c>
      <c r="O69" s="8">
        <f>(((N69/60)/60)/24)+DATE(1970,1,1)</f>
        <v>40804.208333333336</v>
      </c>
      <c r="P69" t="b">
        <v>0</v>
      </c>
      <c r="Q69" t="b">
        <v>0</v>
      </c>
      <c r="R69" t="s">
        <v>33</v>
      </c>
      <c r="S69" t="s">
        <v>2039</v>
      </c>
      <c r="T69" t="s">
        <v>2040</v>
      </c>
    </row>
    <row r="70" spans="1:20" hidden="1" x14ac:dyDescent="0.35">
      <c r="A70">
        <v>27</v>
      </c>
      <c r="B70" t="s">
        <v>92</v>
      </c>
      <c r="C70" s="3" t="s">
        <v>93</v>
      </c>
      <c r="D70">
        <v>2000</v>
      </c>
      <c r="E70">
        <v>1599</v>
      </c>
      <c r="F70" t="s">
        <v>14</v>
      </c>
      <c r="G70">
        <f>E70-D70</f>
        <v>-401</v>
      </c>
      <c r="H70">
        <v>15</v>
      </c>
      <c r="I70">
        <f>AVERAGE($H$2:H1070)</f>
        <v>727.005</v>
      </c>
      <c r="J70" t="s">
        <v>21</v>
      </c>
      <c r="K70" t="s">
        <v>22</v>
      </c>
      <c r="L70">
        <v>1443848400</v>
      </c>
      <c r="M70" s="8">
        <f>(((L70/60)/60)/24)+DATE(1970,1,1)</f>
        <v>42280.208333333328</v>
      </c>
      <c r="N70">
        <v>1444539600</v>
      </c>
      <c r="O70" s="8">
        <f>(((N70/60)/60)/24)+DATE(1970,1,1)</f>
        <v>42288.208333333328</v>
      </c>
      <c r="P70" t="b">
        <v>0</v>
      </c>
      <c r="Q70" t="b">
        <v>0</v>
      </c>
      <c r="R70" t="s">
        <v>23</v>
      </c>
      <c r="S70" t="s">
        <v>2035</v>
      </c>
      <c r="T70" t="s">
        <v>2036</v>
      </c>
    </row>
    <row r="71" spans="1:20" hidden="1" x14ac:dyDescent="0.35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t="s">
        <v>14</v>
      </c>
      <c r="G71">
        <f>E71-D71</f>
        <v>-13324</v>
      </c>
      <c r="H71">
        <v>2307</v>
      </c>
      <c r="I71">
        <f>AVERAGE($H$2:H1071)</f>
        <v>727.005</v>
      </c>
      <c r="J71" t="s">
        <v>107</v>
      </c>
      <c r="K71" t="s">
        <v>108</v>
      </c>
      <c r="L71">
        <v>1515564000</v>
      </c>
      <c r="M71" s="8">
        <f>(((L71/60)/60)/24)+DATE(1970,1,1)</f>
        <v>43110.25</v>
      </c>
      <c r="N71">
        <v>1517896800</v>
      </c>
      <c r="O71" s="8">
        <f>(((N71/60)/60)/24)+DATE(1970,1,1)</f>
        <v>43137.25</v>
      </c>
      <c r="P71" t="b">
        <v>0</v>
      </c>
      <c r="Q71" t="b">
        <v>0</v>
      </c>
      <c r="R71" t="s">
        <v>42</v>
      </c>
      <c r="S71" t="s">
        <v>2041</v>
      </c>
      <c r="T71" t="s">
        <v>2042</v>
      </c>
    </row>
    <row r="72" spans="1:20" hidden="1" x14ac:dyDescent="0.35">
      <c r="A72">
        <v>39</v>
      </c>
      <c r="B72" t="s">
        <v>123</v>
      </c>
      <c r="C72" s="3" t="s">
        <v>124</v>
      </c>
      <c r="D72">
        <v>9900</v>
      </c>
      <c r="E72">
        <v>5027</v>
      </c>
      <c r="F72" t="s">
        <v>14</v>
      </c>
      <c r="G72">
        <f>E72-D72</f>
        <v>-4873</v>
      </c>
      <c r="H72">
        <v>88</v>
      </c>
      <c r="I72">
        <f>AVERAGE($H$2:H1072)</f>
        <v>727.005</v>
      </c>
      <c r="J72" t="s">
        <v>36</v>
      </c>
      <c r="K72" t="s">
        <v>37</v>
      </c>
      <c r="L72">
        <v>1361772000</v>
      </c>
      <c r="M72" s="8">
        <f>(((L72/60)/60)/24)+DATE(1970,1,1)</f>
        <v>41330.25</v>
      </c>
      <c r="N72">
        <v>1362978000</v>
      </c>
      <c r="O72" s="8">
        <f>(((N72/60)/60)/24)+DATE(1970,1,1)</f>
        <v>41344.208333333336</v>
      </c>
      <c r="P72" t="b">
        <v>0</v>
      </c>
      <c r="Q72" t="b">
        <v>0</v>
      </c>
      <c r="R72" t="s">
        <v>33</v>
      </c>
      <c r="S72" t="s">
        <v>2039</v>
      </c>
      <c r="T72" t="s">
        <v>2040</v>
      </c>
    </row>
    <row r="73" spans="1:20" ht="31" hidden="1" x14ac:dyDescent="0.35">
      <c r="A73">
        <v>45</v>
      </c>
      <c r="B73" t="s">
        <v>136</v>
      </c>
      <c r="C73" s="3" t="s">
        <v>137</v>
      </c>
      <c r="D73">
        <v>9500</v>
      </c>
      <c r="E73">
        <v>4530</v>
      </c>
      <c r="F73" t="s">
        <v>14</v>
      </c>
      <c r="G73">
        <f>E73-D73</f>
        <v>-4970</v>
      </c>
      <c r="H73">
        <v>48</v>
      </c>
      <c r="I73">
        <f>AVERAGE($H$2:H1073)</f>
        <v>727.005</v>
      </c>
      <c r="J73" t="s">
        <v>21</v>
      </c>
      <c r="K73" t="s">
        <v>22</v>
      </c>
      <c r="L73">
        <v>1478062800</v>
      </c>
      <c r="M73" s="8">
        <f>(((L73/60)/60)/24)+DATE(1970,1,1)</f>
        <v>42676.208333333328</v>
      </c>
      <c r="N73">
        <v>1479362400</v>
      </c>
      <c r="O73" s="8">
        <f>(((N73/60)/60)/24)+DATE(1970,1,1)</f>
        <v>42691.25</v>
      </c>
      <c r="P73" t="b">
        <v>0</v>
      </c>
      <c r="Q73" t="b">
        <v>1</v>
      </c>
      <c r="R73" t="s">
        <v>33</v>
      </c>
      <c r="S73" t="s">
        <v>2039</v>
      </c>
      <c r="T73" t="s">
        <v>2040</v>
      </c>
    </row>
    <row r="74" spans="1:20" ht="31" hidden="1" x14ac:dyDescent="0.35">
      <c r="A74">
        <v>50</v>
      </c>
      <c r="B74" t="s">
        <v>146</v>
      </c>
      <c r="C74" s="3" t="s">
        <v>147</v>
      </c>
      <c r="D74">
        <v>100</v>
      </c>
      <c r="E74">
        <v>2</v>
      </c>
      <c r="F74" t="s">
        <v>14</v>
      </c>
      <c r="G74">
        <f>E74-D74</f>
        <v>-98</v>
      </c>
      <c r="H74">
        <v>1</v>
      </c>
      <c r="I74">
        <f>AVERAGE($H$2:H1074)</f>
        <v>727.005</v>
      </c>
      <c r="J74" t="s">
        <v>107</v>
      </c>
      <c r="K74" t="s">
        <v>108</v>
      </c>
      <c r="L74">
        <v>1375333200</v>
      </c>
      <c r="M74" s="8">
        <f>(((L74/60)/60)/24)+DATE(1970,1,1)</f>
        <v>41487.208333333336</v>
      </c>
      <c r="N74">
        <v>1377752400</v>
      </c>
      <c r="O74" s="8">
        <f>(((N74/60)/60)/24)+DATE(1970,1,1)</f>
        <v>41515.208333333336</v>
      </c>
      <c r="P74" t="b">
        <v>0</v>
      </c>
      <c r="Q74" t="b">
        <v>0</v>
      </c>
      <c r="R74" t="s">
        <v>148</v>
      </c>
      <c r="S74" t="s">
        <v>2035</v>
      </c>
      <c r="T74" t="s">
        <v>2057</v>
      </c>
    </row>
    <row r="75" spans="1:20" hidden="1" x14ac:dyDescent="0.35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t="s">
        <v>14</v>
      </c>
      <c r="G75">
        <f>E75-D75</f>
        <v>-12857</v>
      </c>
      <c r="H75">
        <v>1467</v>
      </c>
      <c r="I75">
        <f>AVERAGE($H$2:H1075)</f>
        <v>727.005</v>
      </c>
      <c r="J75" t="s">
        <v>40</v>
      </c>
      <c r="K75" t="s">
        <v>41</v>
      </c>
      <c r="L75">
        <v>1332824400</v>
      </c>
      <c r="M75" s="8">
        <f>(((L75/60)/60)/24)+DATE(1970,1,1)</f>
        <v>40995.208333333336</v>
      </c>
      <c r="N75">
        <v>1334206800</v>
      </c>
      <c r="O75" s="8">
        <f>(((N75/60)/60)/24)+DATE(1970,1,1)</f>
        <v>41011.208333333336</v>
      </c>
      <c r="P75" t="b">
        <v>0</v>
      </c>
      <c r="Q75" t="b">
        <v>1</v>
      </c>
      <c r="R75" t="s">
        <v>65</v>
      </c>
      <c r="S75" t="s">
        <v>2037</v>
      </c>
      <c r="T75" t="s">
        <v>2046</v>
      </c>
    </row>
    <row r="76" spans="1:20" hidden="1" x14ac:dyDescent="0.35">
      <c r="A76">
        <v>52</v>
      </c>
      <c r="B76" t="s">
        <v>151</v>
      </c>
      <c r="C76" s="3" t="s">
        <v>152</v>
      </c>
      <c r="D76">
        <v>7200</v>
      </c>
      <c r="E76">
        <v>2459</v>
      </c>
      <c r="F76" t="s">
        <v>14</v>
      </c>
      <c r="G76">
        <f>E76-D76</f>
        <v>-4741</v>
      </c>
      <c r="H76">
        <v>75</v>
      </c>
      <c r="I76">
        <f>AVERAGE($H$2:H1076)</f>
        <v>727.005</v>
      </c>
      <c r="J76" t="s">
        <v>21</v>
      </c>
      <c r="K76" t="s">
        <v>22</v>
      </c>
      <c r="L76">
        <v>1284526800</v>
      </c>
      <c r="M76" s="8">
        <f>(((L76/60)/60)/24)+DATE(1970,1,1)</f>
        <v>40436.208333333336</v>
      </c>
      <c r="N76">
        <v>1284872400</v>
      </c>
      <c r="O76" s="8">
        <f>(((N76/60)/60)/24)+DATE(1970,1,1)</f>
        <v>40440.208333333336</v>
      </c>
      <c r="P76" t="b">
        <v>0</v>
      </c>
      <c r="Q76" t="b">
        <v>0</v>
      </c>
      <c r="R76" t="s">
        <v>33</v>
      </c>
      <c r="S76" t="s">
        <v>2039</v>
      </c>
      <c r="T76" t="s">
        <v>2040</v>
      </c>
    </row>
    <row r="77" spans="1:20" ht="31" hidden="1" x14ac:dyDescent="0.35">
      <c r="A77">
        <v>54</v>
      </c>
      <c r="B77" t="s">
        <v>155</v>
      </c>
      <c r="C77" s="3" t="s">
        <v>156</v>
      </c>
      <c r="D77">
        <v>6000</v>
      </c>
      <c r="E77">
        <v>5392</v>
      </c>
      <c r="F77" t="s">
        <v>14</v>
      </c>
      <c r="G77">
        <f>E77-D77</f>
        <v>-608</v>
      </c>
      <c r="H77">
        <v>120</v>
      </c>
      <c r="I77">
        <f>AVERAGE($H$2:H1077)</f>
        <v>727.005</v>
      </c>
      <c r="J77" t="s">
        <v>21</v>
      </c>
      <c r="K77" t="s">
        <v>22</v>
      </c>
      <c r="L77">
        <v>1520748000</v>
      </c>
      <c r="M77" s="8">
        <f>(((L77/60)/60)/24)+DATE(1970,1,1)</f>
        <v>43170.25</v>
      </c>
      <c r="N77">
        <v>1521262800</v>
      </c>
      <c r="O77" s="8">
        <f>(((N77/60)/60)/24)+DATE(1970,1,1)</f>
        <v>43176.208333333328</v>
      </c>
      <c r="P77" t="b">
        <v>0</v>
      </c>
      <c r="Q77" t="b">
        <v>0</v>
      </c>
      <c r="R77" t="s">
        <v>65</v>
      </c>
      <c r="S77" t="s">
        <v>2037</v>
      </c>
      <c r="T77" t="s">
        <v>2046</v>
      </c>
    </row>
    <row r="78" spans="1:20" ht="31" hidden="1" x14ac:dyDescent="0.35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t="s">
        <v>14</v>
      </c>
      <c r="G78">
        <f>E78-D78</f>
        <v>-14450</v>
      </c>
      <c r="H78">
        <v>2253</v>
      </c>
      <c r="I78">
        <f>AVERAGE($H$2:H1078)</f>
        <v>727.005</v>
      </c>
      <c r="J78" t="s">
        <v>15</v>
      </c>
      <c r="K78" t="s">
        <v>16</v>
      </c>
      <c r="L78">
        <v>1298268000</v>
      </c>
      <c r="M78" s="8">
        <f>(((L78/60)/60)/24)+DATE(1970,1,1)</f>
        <v>40595.25</v>
      </c>
      <c r="N78">
        <v>1301720400</v>
      </c>
      <c r="O78" s="8">
        <f>(((N78/60)/60)/24)+DATE(1970,1,1)</f>
        <v>40635.208333333336</v>
      </c>
      <c r="P78" t="b">
        <v>0</v>
      </c>
      <c r="Q78" t="b">
        <v>0</v>
      </c>
      <c r="R78" t="s">
        <v>33</v>
      </c>
      <c r="S78" t="s">
        <v>2039</v>
      </c>
      <c r="T78" t="s">
        <v>2040</v>
      </c>
    </row>
    <row r="79" spans="1:20" hidden="1" x14ac:dyDescent="0.35">
      <c r="A79">
        <v>63</v>
      </c>
      <c r="B79" t="s">
        <v>174</v>
      </c>
      <c r="C79" s="3" t="s">
        <v>175</v>
      </c>
      <c r="D79">
        <v>4700</v>
      </c>
      <c r="E79">
        <v>557</v>
      </c>
      <c r="F79" t="s">
        <v>14</v>
      </c>
      <c r="G79">
        <f>E79-D79</f>
        <v>-4143</v>
      </c>
      <c r="H79">
        <v>5</v>
      </c>
      <c r="I79">
        <f>AVERAGE($H$2:H1079)</f>
        <v>727.005</v>
      </c>
      <c r="J79" t="s">
        <v>21</v>
      </c>
      <c r="K79" t="s">
        <v>22</v>
      </c>
      <c r="L79">
        <v>1493355600</v>
      </c>
      <c r="M79" s="8">
        <f>(((L79/60)/60)/24)+DATE(1970,1,1)</f>
        <v>42853.208333333328</v>
      </c>
      <c r="N79">
        <v>1493874000</v>
      </c>
      <c r="O79" s="8">
        <f>(((N79/60)/60)/24)+DATE(1970,1,1)</f>
        <v>42859.208333333328</v>
      </c>
      <c r="P79" t="b">
        <v>0</v>
      </c>
      <c r="Q79" t="b">
        <v>0</v>
      </c>
      <c r="R79" t="s">
        <v>33</v>
      </c>
      <c r="S79" t="s">
        <v>2039</v>
      </c>
      <c r="T79" t="s">
        <v>2040</v>
      </c>
    </row>
    <row r="80" spans="1:20" hidden="1" x14ac:dyDescent="0.35">
      <c r="A80">
        <v>64</v>
      </c>
      <c r="B80" t="s">
        <v>176</v>
      </c>
      <c r="C80" s="3" t="s">
        <v>177</v>
      </c>
      <c r="D80">
        <v>2800</v>
      </c>
      <c r="E80">
        <v>2734</v>
      </c>
      <c r="F80" t="s">
        <v>14</v>
      </c>
      <c r="G80">
        <f>E80-D80</f>
        <v>-66</v>
      </c>
      <c r="H80">
        <v>38</v>
      </c>
      <c r="I80">
        <f>AVERAGE($H$2:H1080)</f>
        <v>727.005</v>
      </c>
      <c r="J80" t="s">
        <v>21</v>
      </c>
      <c r="K80" t="s">
        <v>22</v>
      </c>
      <c r="L80">
        <v>1530507600</v>
      </c>
      <c r="M80" s="8">
        <f>(((L80/60)/60)/24)+DATE(1970,1,1)</f>
        <v>43283.208333333328</v>
      </c>
      <c r="N80">
        <v>1531803600</v>
      </c>
      <c r="O80" s="8">
        <f>(((N80/60)/60)/24)+DATE(1970,1,1)</f>
        <v>43298.208333333328</v>
      </c>
      <c r="P80" t="b">
        <v>0</v>
      </c>
      <c r="Q80" t="b">
        <v>1</v>
      </c>
      <c r="R80" t="s">
        <v>28</v>
      </c>
      <c r="S80" t="s">
        <v>2037</v>
      </c>
      <c r="T80" t="s">
        <v>2038</v>
      </c>
    </row>
    <row r="81" spans="1:20" hidden="1" x14ac:dyDescent="0.35">
      <c r="A81">
        <v>66</v>
      </c>
      <c r="B81" t="s">
        <v>180</v>
      </c>
      <c r="C81" s="3" t="s">
        <v>181</v>
      </c>
      <c r="D81">
        <v>2900</v>
      </c>
      <c r="E81">
        <v>1307</v>
      </c>
      <c r="F81" t="s">
        <v>14</v>
      </c>
      <c r="G81">
        <f>E81-D81</f>
        <v>-1593</v>
      </c>
      <c r="H81">
        <v>12</v>
      </c>
      <c r="I81">
        <f>AVERAGE($H$2:H1081)</f>
        <v>727.005</v>
      </c>
      <c r="J81" t="s">
        <v>21</v>
      </c>
      <c r="K81" t="s">
        <v>22</v>
      </c>
      <c r="L81">
        <v>1428469200</v>
      </c>
      <c r="M81" s="8">
        <f>(((L81/60)/60)/24)+DATE(1970,1,1)</f>
        <v>42102.208333333328</v>
      </c>
      <c r="N81">
        <v>1428901200</v>
      </c>
      <c r="O81" s="8">
        <f>(((N81/60)/60)/24)+DATE(1970,1,1)</f>
        <v>42107.208333333328</v>
      </c>
      <c r="P81" t="b">
        <v>0</v>
      </c>
      <c r="Q81" t="b">
        <v>1</v>
      </c>
      <c r="R81" t="s">
        <v>33</v>
      </c>
      <c r="S81" t="s">
        <v>2039</v>
      </c>
      <c r="T81" t="s">
        <v>2040</v>
      </c>
    </row>
    <row r="82" spans="1:20" hidden="1" x14ac:dyDescent="0.35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t="s">
        <v>14</v>
      </c>
      <c r="G82">
        <f>E82-D82</f>
        <v>-26907</v>
      </c>
      <c r="H82">
        <v>1684</v>
      </c>
      <c r="I82">
        <f>AVERAGE($H$2:H1082)</f>
        <v>727.005</v>
      </c>
      <c r="J82" t="s">
        <v>21</v>
      </c>
      <c r="K82" t="s">
        <v>22</v>
      </c>
      <c r="L82">
        <v>1421992800</v>
      </c>
      <c r="M82" s="8">
        <f>(((L82/60)/60)/24)+DATE(1970,1,1)</f>
        <v>42027.25</v>
      </c>
      <c r="N82">
        <v>1426222800</v>
      </c>
      <c r="O82" s="8">
        <f>(((N82/60)/60)/24)+DATE(1970,1,1)</f>
        <v>42076.208333333328</v>
      </c>
      <c r="P82" t="b">
        <v>1</v>
      </c>
      <c r="Q82" t="b">
        <v>1</v>
      </c>
      <c r="R82" t="s">
        <v>33</v>
      </c>
      <c r="S82" t="s">
        <v>2039</v>
      </c>
      <c r="T82" t="s">
        <v>2040</v>
      </c>
    </row>
    <row r="83" spans="1:20" hidden="1" x14ac:dyDescent="0.35">
      <c r="A83">
        <v>77</v>
      </c>
      <c r="B83" t="s">
        <v>202</v>
      </c>
      <c r="C83" s="3" t="s">
        <v>203</v>
      </c>
      <c r="D83">
        <v>9500</v>
      </c>
      <c r="E83">
        <v>4460</v>
      </c>
      <c r="F83" t="s">
        <v>14</v>
      </c>
      <c r="G83">
        <f>E83-D83</f>
        <v>-5040</v>
      </c>
      <c r="H83">
        <v>56</v>
      </c>
      <c r="I83">
        <f>AVERAGE($H$2:H1083)</f>
        <v>727.005</v>
      </c>
      <c r="J83" t="s">
        <v>21</v>
      </c>
      <c r="K83" t="s">
        <v>22</v>
      </c>
      <c r="L83">
        <v>1285563600</v>
      </c>
      <c r="M83" s="8">
        <f>(((L83/60)/60)/24)+DATE(1970,1,1)</f>
        <v>40448.208333333336</v>
      </c>
      <c r="N83">
        <v>1286773200</v>
      </c>
      <c r="O83" s="8">
        <f>(((N83/60)/60)/24)+DATE(1970,1,1)</f>
        <v>40462.208333333336</v>
      </c>
      <c r="P83" t="b">
        <v>0</v>
      </c>
      <c r="Q83" t="b">
        <v>1</v>
      </c>
      <c r="R83" t="s">
        <v>71</v>
      </c>
      <c r="S83" t="s">
        <v>2041</v>
      </c>
      <c r="T83" t="s">
        <v>2049</v>
      </c>
    </row>
    <row r="84" spans="1:20" hidden="1" x14ac:dyDescent="0.35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t="s">
        <v>14</v>
      </c>
      <c r="G84">
        <f>E84-D84</f>
        <v>-17572</v>
      </c>
      <c r="H84">
        <v>838</v>
      </c>
      <c r="I84">
        <f>AVERAGE($H$2:H1084)</f>
        <v>727.005</v>
      </c>
      <c r="J84" t="s">
        <v>21</v>
      </c>
      <c r="K84" t="s">
        <v>22</v>
      </c>
      <c r="L84">
        <v>1529125200</v>
      </c>
      <c r="M84" s="8">
        <f>(((L84/60)/60)/24)+DATE(1970,1,1)</f>
        <v>43267.208333333328</v>
      </c>
      <c r="N84">
        <v>1529557200</v>
      </c>
      <c r="O84" s="8">
        <f>(((N84/60)/60)/24)+DATE(1970,1,1)</f>
        <v>43272.208333333328</v>
      </c>
      <c r="P84" t="b">
        <v>0</v>
      </c>
      <c r="Q84" t="b">
        <v>0</v>
      </c>
      <c r="R84" t="s">
        <v>33</v>
      </c>
      <c r="S84" t="s">
        <v>2039</v>
      </c>
      <c r="T84" t="s">
        <v>2040</v>
      </c>
    </row>
    <row r="85" spans="1:20" hidden="1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f>E85-D85</f>
        <v>-66404</v>
      </c>
      <c r="H85">
        <v>1000</v>
      </c>
      <c r="I85">
        <f>AVERAGE($H$2:H1085)</f>
        <v>727.005</v>
      </c>
      <c r="J85" t="s">
        <v>21</v>
      </c>
      <c r="K85" t="s">
        <v>22</v>
      </c>
      <c r="L85">
        <v>1469682000</v>
      </c>
      <c r="M85" s="8">
        <f>(((L85/60)/60)/24)+DATE(1970,1,1)</f>
        <v>42579.208333333328</v>
      </c>
      <c r="N85">
        <v>1471582800</v>
      </c>
      <c r="O85" s="8">
        <f>(((N85/60)/60)/24)+DATE(1970,1,1)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" hidden="1" x14ac:dyDescent="0.35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t="s">
        <v>14</v>
      </c>
      <c r="G86">
        <f>E86-D86</f>
        <v>-75460</v>
      </c>
      <c r="H86">
        <v>1482</v>
      </c>
      <c r="I86">
        <f>AVERAGE($H$2:H1086)</f>
        <v>727.005</v>
      </c>
      <c r="J86" t="s">
        <v>26</v>
      </c>
      <c r="K86" t="s">
        <v>27</v>
      </c>
      <c r="L86">
        <v>1299564000</v>
      </c>
      <c r="M86" s="8">
        <f>(((L86/60)/60)/24)+DATE(1970,1,1)</f>
        <v>40610.25</v>
      </c>
      <c r="N86">
        <v>1300510800</v>
      </c>
      <c r="O86" s="8">
        <f>(((N86/60)/60)/24)+DATE(1970,1,1)</f>
        <v>40621.208333333336</v>
      </c>
      <c r="P86" t="b">
        <v>0</v>
      </c>
      <c r="Q86" t="b">
        <v>1</v>
      </c>
      <c r="R86" t="s">
        <v>23</v>
      </c>
      <c r="S86" t="s">
        <v>2035</v>
      </c>
      <c r="T86" t="s">
        <v>2036</v>
      </c>
    </row>
    <row r="87" spans="1:20" hidden="1" x14ac:dyDescent="0.35">
      <c r="A87">
        <v>90</v>
      </c>
      <c r="B87" t="s">
        <v>229</v>
      </c>
      <c r="C87" s="3" t="s">
        <v>230</v>
      </c>
      <c r="D87">
        <v>7800</v>
      </c>
      <c r="E87">
        <v>6132</v>
      </c>
      <c r="F87" t="s">
        <v>14</v>
      </c>
      <c r="G87">
        <f>E87-D87</f>
        <v>-1668</v>
      </c>
      <c r="H87">
        <v>106</v>
      </c>
      <c r="I87">
        <f>AVERAGE($H$2:H1087)</f>
        <v>727.005</v>
      </c>
      <c r="J87" t="s">
        <v>21</v>
      </c>
      <c r="K87" t="s">
        <v>22</v>
      </c>
      <c r="L87">
        <v>1456380000</v>
      </c>
      <c r="M87" s="8">
        <f>(((L87/60)/60)/24)+DATE(1970,1,1)</f>
        <v>42425.25</v>
      </c>
      <c r="N87">
        <v>1456380000</v>
      </c>
      <c r="O87" s="8">
        <f>(((N87/60)/60)/24)+DATE(1970,1,1)</f>
        <v>42425.25</v>
      </c>
      <c r="P87" t="b">
        <v>0</v>
      </c>
      <c r="Q87" t="b">
        <v>1</v>
      </c>
      <c r="R87" t="s">
        <v>33</v>
      </c>
      <c r="S87" t="s">
        <v>2039</v>
      </c>
      <c r="T87" t="s">
        <v>2040</v>
      </c>
    </row>
    <row r="88" spans="1:20" hidden="1" x14ac:dyDescent="0.35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t="s">
        <v>14</v>
      </c>
      <c r="G88">
        <f>E88-D88</f>
        <v>-79612</v>
      </c>
      <c r="H88">
        <v>679</v>
      </c>
      <c r="I88">
        <f>AVERAGE($H$2:H1088)</f>
        <v>727.005</v>
      </c>
      <c r="J88" t="s">
        <v>107</v>
      </c>
      <c r="K88" t="s">
        <v>108</v>
      </c>
      <c r="L88">
        <v>1470459600</v>
      </c>
      <c r="M88" s="8">
        <f>(((L88/60)/60)/24)+DATE(1970,1,1)</f>
        <v>42588.208333333328</v>
      </c>
      <c r="N88">
        <v>1472878800</v>
      </c>
      <c r="O88" s="8">
        <f>(((N88/60)/60)/24)+DATE(1970,1,1)</f>
        <v>42616.208333333328</v>
      </c>
      <c r="P88" t="b">
        <v>0</v>
      </c>
      <c r="Q88" t="b">
        <v>0</v>
      </c>
      <c r="R88" t="s">
        <v>206</v>
      </c>
      <c r="S88" t="s">
        <v>2047</v>
      </c>
      <c r="T88" t="s">
        <v>2059</v>
      </c>
    </row>
    <row r="89" spans="1:20" hidden="1" x14ac:dyDescent="0.35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t="s">
        <v>14</v>
      </c>
      <c r="G89">
        <f>E89-D89</f>
        <v>-64849</v>
      </c>
      <c r="H89">
        <v>1220</v>
      </c>
      <c r="I89">
        <f>AVERAGE($H$2:H1089)</f>
        <v>727.005</v>
      </c>
      <c r="J89" t="s">
        <v>26</v>
      </c>
      <c r="K89" t="s">
        <v>27</v>
      </c>
      <c r="L89">
        <v>1437973200</v>
      </c>
      <c r="M89" s="8">
        <f>(((L89/60)/60)/24)+DATE(1970,1,1)</f>
        <v>42212.208333333328</v>
      </c>
      <c r="N89">
        <v>1438318800</v>
      </c>
      <c r="O89" s="8">
        <f>(((N89/60)/60)/24)+DATE(1970,1,1)</f>
        <v>42216.208333333328</v>
      </c>
      <c r="P89" t="b">
        <v>0</v>
      </c>
      <c r="Q89" t="b">
        <v>0</v>
      </c>
      <c r="R89" t="s">
        <v>89</v>
      </c>
      <c r="S89" t="s">
        <v>2050</v>
      </c>
      <c r="T89" t="s">
        <v>2051</v>
      </c>
    </row>
    <row r="90" spans="1:20" hidden="1" x14ac:dyDescent="0.35">
      <c r="A90">
        <v>100</v>
      </c>
      <c r="B90" t="s">
        <v>249</v>
      </c>
      <c r="C90" s="3" t="s">
        <v>250</v>
      </c>
      <c r="D90">
        <v>100</v>
      </c>
      <c r="E90">
        <v>1</v>
      </c>
      <c r="F90" t="s">
        <v>14</v>
      </c>
      <c r="G90">
        <f>E90-D90</f>
        <v>-99</v>
      </c>
      <c r="H90">
        <v>1</v>
      </c>
      <c r="I90">
        <f>AVERAGE($H$2:H1090)</f>
        <v>727.005</v>
      </c>
      <c r="J90" t="s">
        <v>21</v>
      </c>
      <c r="K90" t="s">
        <v>22</v>
      </c>
      <c r="L90">
        <v>1319000400</v>
      </c>
      <c r="M90" s="8">
        <f>(((L90/60)/60)/24)+DATE(1970,1,1)</f>
        <v>40835.208333333336</v>
      </c>
      <c r="N90">
        <v>1320555600</v>
      </c>
      <c r="O90" s="8">
        <f>(((N90/60)/60)/24)+DATE(1970,1,1)</f>
        <v>40853.208333333336</v>
      </c>
      <c r="P90" t="b">
        <v>0</v>
      </c>
      <c r="Q90" t="b">
        <v>0</v>
      </c>
      <c r="R90" t="s">
        <v>33</v>
      </c>
      <c r="S90" t="s">
        <v>2039</v>
      </c>
      <c r="T90" t="s">
        <v>2040</v>
      </c>
    </row>
    <row r="91" spans="1:20" hidden="1" x14ac:dyDescent="0.35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t="s">
        <v>14</v>
      </c>
      <c r="G91">
        <f>E91-D91</f>
        <v>-7539</v>
      </c>
      <c r="H91">
        <v>37</v>
      </c>
      <c r="I91">
        <f>AVERAGE($H$2:H1091)</f>
        <v>727.005</v>
      </c>
      <c r="J91" t="s">
        <v>107</v>
      </c>
      <c r="K91" t="s">
        <v>108</v>
      </c>
      <c r="L91">
        <v>1287896400</v>
      </c>
      <c r="M91" s="8">
        <f>(((L91/60)/60)/24)+DATE(1970,1,1)</f>
        <v>40475.208333333336</v>
      </c>
      <c r="N91">
        <v>1288674000</v>
      </c>
      <c r="O91" s="8">
        <f>(((N91/60)/60)/24)+DATE(1970,1,1)</f>
        <v>40484.208333333336</v>
      </c>
      <c r="P91" t="b">
        <v>0</v>
      </c>
      <c r="Q91" t="b">
        <v>0</v>
      </c>
      <c r="R91" t="s">
        <v>50</v>
      </c>
      <c r="S91" t="s">
        <v>2035</v>
      </c>
      <c r="T91" t="s">
        <v>2043</v>
      </c>
    </row>
    <row r="92" spans="1:20" hidden="1" x14ac:dyDescent="0.35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t="s">
        <v>14</v>
      </c>
      <c r="G92">
        <f>E92-D92</f>
        <v>-2121</v>
      </c>
      <c r="H92">
        <v>60</v>
      </c>
      <c r="I92">
        <f>AVERAGE($H$2:H1092)</f>
        <v>727.005</v>
      </c>
      <c r="J92" t="s">
        <v>21</v>
      </c>
      <c r="K92" t="s">
        <v>22</v>
      </c>
      <c r="L92">
        <v>1389506400</v>
      </c>
      <c r="M92" s="8">
        <f>(((L92/60)/60)/24)+DATE(1970,1,1)</f>
        <v>41651.25</v>
      </c>
      <c r="N92">
        <v>1389679200</v>
      </c>
      <c r="O92" s="8">
        <f>(((N92/60)/60)/24)+DATE(1970,1,1)</f>
        <v>41653.25</v>
      </c>
      <c r="P92" t="b">
        <v>0</v>
      </c>
      <c r="Q92" t="b">
        <v>0</v>
      </c>
      <c r="R92" t="s">
        <v>269</v>
      </c>
      <c r="S92" t="s">
        <v>2041</v>
      </c>
      <c r="T92" t="s">
        <v>2060</v>
      </c>
    </row>
    <row r="93" spans="1:20" ht="31" hidden="1" x14ac:dyDescent="0.35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t="s">
        <v>14</v>
      </c>
      <c r="G93">
        <f>E93-D93</f>
        <v>-121093</v>
      </c>
      <c r="H93">
        <v>296</v>
      </c>
      <c r="I93">
        <f>AVERAGE($H$2:H1093)</f>
        <v>727.005</v>
      </c>
      <c r="J93" t="s">
        <v>21</v>
      </c>
      <c r="K93" t="s">
        <v>22</v>
      </c>
      <c r="L93">
        <v>1536642000</v>
      </c>
      <c r="M93" s="8">
        <f>(((L93/60)/60)/24)+DATE(1970,1,1)</f>
        <v>43354.208333333328</v>
      </c>
      <c r="N93">
        <v>1538283600</v>
      </c>
      <c r="O93" s="8">
        <f>(((N93/60)/60)/24)+DATE(1970,1,1)</f>
        <v>43373.208333333328</v>
      </c>
      <c r="P93" t="b">
        <v>0</v>
      </c>
      <c r="Q93" t="b">
        <v>0</v>
      </c>
      <c r="R93" t="s">
        <v>17</v>
      </c>
      <c r="S93" t="s">
        <v>2033</v>
      </c>
      <c r="T93" t="s">
        <v>2034</v>
      </c>
    </row>
    <row r="94" spans="1:20" hidden="1" x14ac:dyDescent="0.35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t="s">
        <v>14</v>
      </c>
      <c r="G94">
        <f>E94-D94</f>
        <v>-21318</v>
      </c>
      <c r="H94">
        <v>3304</v>
      </c>
      <c r="I94">
        <f>AVERAGE($H$2:H1094)</f>
        <v>727.005</v>
      </c>
      <c r="J94" t="s">
        <v>107</v>
      </c>
      <c r="K94" t="s">
        <v>108</v>
      </c>
      <c r="L94">
        <v>1510898400</v>
      </c>
      <c r="M94" s="8">
        <f>(((L94/60)/60)/24)+DATE(1970,1,1)</f>
        <v>43056.25</v>
      </c>
      <c r="N94">
        <v>1513922400</v>
      </c>
      <c r="O94" s="8">
        <f>(((N94/60)/60)/24)+DATE(1970,1,1)</f>
        <v>43091.25</v>
      </c>
      <c r="P94" t="b">
        <v>0</v>
      </c>
      <c r="Q94" t="b">
        <v>0</v>
      </c>
      <c r="R94" t="s">
        <v>119</v>
      </c>
      <c r="S94" t="s">
        <v>2047</v>
      </c>
      <c r="T94" t="s">
        <v>2053</v>
      </c>
    </row>
    <row r="95" spans="1:20" ht="31" hidden="1" x14ac:dyDescent="0.35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t="s">
        <v>14</v>
      </c>
      <c r="G95">
        <f>E95-D95</f>
        <v>-864</v>
      </c>
      <c r="H95">
        <v>73</v>
      </c>
      <c r="I95">
        <f>AVERAGE($H$2:H1095)</f>
        <v>727.005</v>
      </c>
      <c r="J95" t="s">
        <v>21</v>
      </c>
      <c r="K95" t="s">
        <v>22</v>
      </c>
      <c r="L95">
        <v>1442552400</v>
      </c>
      <c r="M95" s="8">
        <f>(((L95/60)/60)/24)+DATE(1970,1,1)</f>
        <v>42265.208333333328</v>
      </c>
      <c r="N95">
        <v>1442638800</v>
      </c>
      <c r="O95" s="8">
        <f>(((N95/60)/60)/24)+DATE(1970,1,1)</f>
        <v>42266.208333333328</v>
      </c>
      <c r="P95" t="b">
        <v>0</v>
      </c>
      <c r="Q95" t="b">
        <v>0</v>
      </c>
      <c r="R95" t="s">
        <v>33</v>
      </c>
      <c r="S95" t="s">
        <v>2039</v>
      </c>
      <c r="T95" t="s">
        <v>2040</v>
      </c>
    </row>
    <row r="96" spans="1:20" hidden="1" x14ac:dyDescent="0.35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t="s">
        <v>14</v>
      </c>
      <c r="G96">
        <f>E96-D96</f>
        <v>-48745</v>
      </c>
      <c r="H96">
        <v>3387</v>
      </c>
      <c r="I96">
        <f>AVERAGE($H$2:H1096)</f>
        <v>727.005</v>
      </c>
      <c r="J96" t="s">
        <v>21</v>
      </c>
      <c r="K96" t="s">
        <v>22</v>
      </c>
      <c r="L96">
        <v>1417068000</v>
      </c>
      <c r="M96" s="8">
        <f>(((L96/60)/60)/24)+DATE(1970,1,1)</f>
        <v>41970.25</v>
      </c>
      <c r="N96">
        <v>1419400800</v>
      </c>
      <c r="O96" s="8">
        <f>(((N96/60)/60)/24)+DATE(1970,1,1)</f>
        <v>41997.25</v>
      </c>
      <c r="P96" t="b">
        <v>0</v>
      </c>
      <c r="Q96" t="b">
        <v>0</v>
      </c>
      <c r="R96" t="s">
        <v>119</v>
      </c>
      <c r="S96" t="s">
        <v>2047</v>
      </c>
      <c r="T96" t="s">
        <v>2053</v>
      </c>
    </row>
    <row r="97" spans="1:20" hidden="1" x14ac:dyDescent="0.35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t="s">
        <v>14</v>
      </c>
      <c r="G97">
        <f>E97-D97</f>
        <v>-144608</v>
      </c>
      <c r="H97">
        <v>662</v>
      </c>
      <c r="I97">
        <f>AVERAGE($H$2:H1097)</f>
        <v>727.005</v>
      </c>
      <c r="J97" t="s">
        <v>15</v>
      </c>
      <c r="K97" t="s">
        <v>16</v>
      </c>
      <c r="L97">
        <v>1448344800</v>
      </c>
      <c r="M97" s="8">
        <f>(((L97/60)/60)/24)+DATE(1970,1,1)</f>
        <v>42332.25</v>
      </c>
      <c r="N97">
        <v>1448604000</v>
      </c>
      <c r="O97" s="8">
        <f>(((N97/60)/60)/24)+DATE(1970,1,1)</f>
        <v>42335.25</v>
      </c>
      <c r="P97" t="b">
        <v>1</v>
      </c>
      <c r="Q97" t="b">
        <v>0</v>
      </c>
      <c r="R97" t="s">
        <v>33</v>
      </c>
      <c r="S97" t="s">
        <v>2039</v>
      </c>
      <c r="T97" t="s">
        <v>2040</v>
      </c>
    </row>
    <row r="98" spans="1:20" hidden="1" x14ac:dyDescent="0.35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t="s">
        <v>14</v>
      </c>
      <c r="G98">
        <f>E98-D98</f>
        <v>-110583</v>
      </c>
      <c r="H98">
        <v>774</v>
      </c>
      <c r="I98">
        <f>AVERAGE($H$2:H1098)</f>
        <v>727.005</v>
      </c>
      <c r="J98" t="s">
        <v>21</v>
      </c>
      <c r="K98" t="s">
        <v>22</v>
      </c>
      <c r="L98">
        <v>1471150800</v>
      </c>
      <c r="M98" s="8">
        <f>(((L98/60)/60)/24)+DATE(1970,1,1)</f>
        <v>42596.208333333328</v>
      </c>
      <c r="N98">
        <v>1473570000</v>
      </c>
      <c r="O98" s="8">
        <f>(((N98/60)/60)/24)+DATE(1970,1,1)</f>
        <v>42624.208333333328</v>
      </c>
      <c r="P98" t="b">
        <v>0</v>
      </c>
      <c r="Q98" t="b">
        <v>1</v>
      </c>
      <c r="R98" t="s">
        <v>33</v>
      </c>
      <c r="S98" t="s">
        <v>2039</v>
      </c>
      <c r="T98" t="s">
        <v>2040</v>
      </c>
    </row>
    <row r="99" spans="1:20" hidden="1" x14ac:dyDescent="0.35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t="s">
        <v>14</v>
      </c>
      <c r="G99">
        <f>E99-D99</f>
        <v>-50133</v>
      </c>
      <c r="H99">
        <v>672</v>
      </c>
      <c r="I99">
        <f>AVERAGE($H$2:H1099)</f>
        <v>727.005</v>
      </c>
      <c r="J99" t="s">
        <v>15</v>
      </c>
      <c r="K99" t="s">
        <v>16</v>
      </c>
      <c r="L99">
        <v>1273640400</v>
      </c>
      <c r="M99" s="8">
        <f>(((L99/60)/60)/24)+DATE(1970,1,1)</f>
        <v>40310.208333333336</v>
      </c>
      <c r="N99">
        <v>1273899600</v>
      </c>
      <c r="O99" s="8">
        <f>(((N99/60)/60)/24)+DATE(1970,1,1)</f>
        <v>40313.208333333336</v>
      </c>
      <c r="P99" t="b">
        <v>0</v>
      </c>
      <c r="Q99" t="b">
        <v>0</v>
      </c>
      <c r="R99" t="s">
        <v>33</v>
      </c>
      <c r="S99" t="s">
        <v>2039</v>
      </c>
      <c r="T99" t="s">
        <v>2040</v>
      </c>
    </row>
    <row r="100" spans="1:20" hidden="1" x14ac:dyDescent="0.35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t="s">
        <v>14</v>
      </c>
      <c r="G100">
        <f>E100-D100</f>
        <v>-10212</v>
      </c>
      <c r="H100">
        <v>940</v>
      </c>
      <c r="I100">
        <f>AVERAGE($H$2:H1100)</f>
        <v>727.005</v>
      </c>
      <c r="J100" t="s">
        <v>98</v>
      </c>
      <c r="K100" t="s">
        <v>99</v>
      </c>
      <c r="L100">
        <v>1308459600</v>
      </c>
      <c r="M100" s="8">
        <f>(((L100/60)/60)/24)+DATE(1970,1,1)</f>
        <v>40713.208333333336</v>
      </c>
      <c r="N100">
        <v>1312693200</v>
      </c>
      <c r="O100" s="8">
        <f>(((N100/60)/60)/24)+DATE(1970,1,1)</f>
        <v>40762.208333333336</v>
      </c>
      <c r="P100" t="b">
        <v>0</v>
      </c>
      <c r="Q100" t="b">
        <v>1</v>
      </c>
      <c r="R100" t="s">
        <v>42</v>
      </c>
      <c r="S100" t="s">
        <v>2041</v>
      </c>
      <c r="T100" t="s">
        <v>2042</v>
      </c>
    </row>
    <row r="101" spans="1:20" hidden="1" x14ac:dyDescent="0.35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t="s">
        <v>14</v>
      </c>
      <c r="G101">
        <f>E101-D101</f>
        <v>-2212</v>
      </c>
      <c r="H101">
        <v>117</v>
      </c>
      <c r="I101">
        <f>AVERAGE($H$2:H1101)</f>
        <v>727.005</v>
      </c>
      <c r="J101" t="s">
        <v>21</v>
      </c>
      <c r="K101" t="s">
        <v>22</v>
      </c>
      <c r="L101">
        <v>1362636000</v>
      </c>
      <c r="M101" s="8">
        <f>(((L101/60)/60)/24)+DATE(1970,1,1)</f>
        <v>41340.25</v>
      </c>
      <c r="N101">
        <v>1363064400</v>
      </c>
      <c r="O101" s="8">
        <f>(((N101/60)/60)/24)+DATE(1970,1,1)</f>
        <v>41345.208333333336</v>
      </c>
      <c r="P101" t="b">
        <v>0</v>
      </c>
      <c r="Q101" t="b">
        <v>1</v>
      </c>
      <c r="R101" t="s">
        <v>33</v>
      </c>
      <c r="S101" t="s">
        <v>2039</v>
      </c>
      <c r="T101" t="s">
        <v>2040</v>
      </c>
    </row>
    <row r="102" spans="1:20" ht="31" hidden="1" x14ac:dyDescent="0.35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t="s">
        <v>14</v>
      </c>
      <c r="G102">
        <f>E102-D102</f>
        <v>-384</v>
      </c>
      <c r="H102">
        <v>115</v>
      </c>
      <c r="I102">
        <f>AVERAGE($H$2:H1102)</f>
        <v>727.005</v>
      </c>
      <c r="J102" t="s">
        <v>21</v>
      </c>
      <c r="K102" t="s">
        <v>22</v>
      </c>
      <c r="L102">
        <v>1348808400</v>
      </c>
      <c r="M102" s="8">
        <f>(((L102/60)/60)/24)+DATE(1970,1,1)</f>
        <v>41180.208333333336</v>
      </c>
      <c r="N102">
        <v>1349326800</v>
      </c>
      <c r="O102" s="8">
        <f>(((N102/60)/60)/24)+DATE(1970,1,1)</f>
        <v>41186.208333333336</v>
      </c>
      <c r="P102" t="b">
        <v>0</v>
      </c>
      <c r="Q102" t="b">
        <v>0</v>
      </c>
      <c r="R102" t="s">
        <v>292</v>
      </c>
      <c r="S102" t="s">
        <v>2050</v>
      </c>
      <c r="T102" t="s">
        <v>2061</v>
      </c>
    </row>
    <row r="103" spans="1:20" hidden="1" x14ac:dyDescent="0.35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t="s">
        <v>14</v>
      </c>
      <c r="G103">
        <f>E103-D103</f>
        <v>-72854</v>
      </c>
      <c r="H103">
        <v>326</v>
      </c>
      <c r="I103">
        <f>AVERAGE($H$2:H1103)</f>
        <v>727.005</v>
      </c>
      <c r="J103" t="s">
        <v>21</v>
      </c>
      <c r="K103" t="s">
        <v>22</v>
      </c>
      <c r="L103">
        <v>1429592400</v>
      </c>
      <c r="M103" s="8">
        <f>(((L103/60)/60)/24)+DATE(1970,1,1)</f>
        <v>42115.208333333328</v>
      </c>
      <c r="N103">
        <v>1430974800</v>
      </c>
      <c r="O103" s="8">
        <f>(((N103/60)/60)/24)+DATE(1970,1,1)</f>
        <v>42131.208333333328</v>
      </c>
      <c r="P103" t="b">
        <v>0</v>
      </c>
      <c r="Q103" t="b">
        <v>1</v>
      </c>
      <c r="R103" t="s">
        <v>65</v>
      </c>
      <c r="S103" t="s">
        <v>2037</v>
      </c>
      <c r="T103" t="s">
        <v>2046</v>
      </c>
    </row>
    <row r="104" spans="1:20" hidden="1" x14ac:dyDescent="0.35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t="s">
        <v>14</v>
      </c>
      <c r="G104">
        <f>E104-D104</f>
        <v>-99</v>
      </c>
      <c r="H104">
        <v>1</v>
      </c>
      <c r="I104">
        <f>AVERAGE($H$2:H1104)</f>
        <v>727.005</v>
      </c>
      <c r="J104" t="s">
        <v>21</v>
      </c>
      <c r="K104" t="s">
        <v>22</v>
      </c>
      <c r="L104">
        <v>1544940000</v>
      </c>
      <c r="M104" s="8">
        <f>(((L104/60)/60)/24)+DATE(1970,1,1)</f>
        <v>43450.25</v>
      </c>
      <c r="N104">
        <v>1545026400</v>
      </c>
      <c r="O104" s="8">
        <f>(((N104/60)/60)/24)+DATE(1970,1,1)</f>
        <v>43451.25</v>
      </c>
      <c r="P104" t="b">
        <v>0</v>
      </c>
      <c r="Q104" t="b">
        <v>0</v>
      </c>
      <c r="R104" t="s">
        <v>23</v>
      </c>
      <c r="S104" t="s">
        <v>2035</v>
      </c>
      <c r="T104" t="s">
        <v>2036</v>
      </c>
    </row>
    <row r="105" spans="1:20" hidden="1" x14ac:dyDescent="0.35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t="s">
        <v>14</v>
      </c>
      <c r="G105">
        <f>E105-D105</f>
        <v>-49163</v>
      </c>
      <c r="H105">
        <v>1467</v>
      </c>
      <c r="I105">
        <f>AVERAGE($H$2:H1105)</f>
        <v>727.005</v>
      </c>
      <c r="J105" t="s">
        <v>21</v>
      </c>
      <c r="K105" t="s">
        <v>22</v>
      </c>
      <c r="L105">
        <v>1402290000</v>
      </c>
      <c r="M105" s="8">
        <f>(((L105/60)/60)/24)+DATE(1970,1,1)</f>
        <v>41799.208333333336</v>
      </c>
      <c r="N105">
        <v>1406696400</v>
      </c>
      <c r="O105" s="8">
        <f>(((N105/60)/60)/24)+DATE(1970,1,1)</f>
        <v>41850.208333333336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35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t="s">
        <v>14</v>
      </c>
      <c r="G106">
        <f>E106-D106</f>
        <v>-13288</v>
      </c>
      <c r="H106">
        <v>5681</v>
      </c>
      <c r="I106">
        <f>AVERAGE($H$2:H1106)</f>
        <v>727.005</v>
      </c>
      <c r="J106" t="s">
        <v>21</v>
      </c>
      <c r="K106" t="s">
        <v>22</v>
      </c>
      <c r="L106">
        <v>1350622800</v>
      </c>
      <c r="M106" s="8">
        <f>(((L106/60)/60)/24)+DATE(1970,1,1)</f>
        <v>41201.208333333336</v>
      </c>
      <c r="N106">
        <v>1351141200</v>
      </c>
      <c r="O106" s="8">
        <f>(((N106/60)/60)/24)+DATE(1970,1,1)</f>
        <v>41207.208333333336</v>
      </c>
      <c r="P106" t="b">
        <v>0</v>
      </c>
      <c r="Q106" t="b">
        <v>0</v>
      </c>
      <c r="R106" t="s">
        <v>33</v>
      </c>
      <c r="S106" t="s">
        <v>2039</v>
      </c>
      <c r="T106" t="s">
        <v>2040</v>
      </c>
    </row>
    <row r="107" spans="1:20" hidden="1" x14ac:dyDescent="0.35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t="s">
        <v>14</v>
      </c>
      <c r="G107">
        <f>E107-D107</f>
        <v>-70650</v>
      </c>
      <c r="H107">
        <v>1059</v>
      </c>
      <c r="I107">
        <f>AVERAGE($H$2:H1107)</f>
        <v>727.005</v>
      </c>
      <c r="J107" t="s">
        <v>21</v>
      </c>
      <c r="K107" t="s">
        <v>22</v>
      </c>
      <c r="L107">
        <v>1463029200</v>
      </c>
      <c r="M107" s="8">
        <f>(((L107/60)/60)/24)+DATE(1970,1,1)</f>
        <v>42502.208333333328</v>
      </c>
      <c r="N107">
        <v>1465016400</v>
      </c>
      <c r="O107" s="8">
        <f>(((N107/60)/60)/24)+DATE(1970,1,1)</f>
        <v>42525.208333333328</v>
      </c>
      <c r="P107" t="b">
        <v>0</v>
      </c>
      <c r="Q107" t="b">
        <v>1</v>
      </c>
      <c r="R107" t="s">
        <v>60</v>
      </c>
      <c r="S107" t="s">
        <v>2035</v>
      </c>
      <c r="T107" t="s">
        <v>2045</v>
      </c>
    </row>
    <row r="108" spans="1:20" hidden="1" x14ac:dyDescent="0.35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t="s">
        <v>14</v>
      </c>
      <c r="G108">
        <f>E108-D108</f>
        <v>-48794</v>
      </c>
      <c r="H108">
        <v>1194</v>
      </c>
      <c r="I108">
        <f>AVERAGE($H$2:H1108)</f>
        <v>727.005</v>
      </c>
      <c r="J108" t="s">
        <v>21</v>
      </c>
      <c r="K108" t="s">
        <v>22</v>
      </c>
      <c r="L108">
        <v>1269493200</v>
      </c>
      <c r="M108" s="8">
        <f>(((L108/60)/60)/24)+DATE(1970,1,1)</f>
        <v>40262.208333333336</v>
      </c>
      <c r="N108">
        <v>1270789200</v>
      </c>
      <c r="O108" s="8">
        <f>(((N108/60)/60)/24)+DATE(1970,1,1)</f>
        <v>40277.208333333336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idden="1" x14ac:dyDescent="0.35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t="s">
        <v>14</v>
      </c>
      <c r="G109">
        <f>E109-D109</f>
        <v>-1988</v>
      </c>
      <c r="H109">
        <v>30</v>
      </c>
      <c r="I109">
        <f>AVERAGE($H$2:H1109)</f>
        <v>727.005</v>
      </c>
      <c r="J109" t="s">
        <v>26</v>
      </c>
      <c r="K109" t="s">
        <v>27</v>
      </c>
      <c r="L109">
        <v>1388383200</v>
      </c>
      <c r="M109" s="8">
        <f>(((L109/60)/60)/24)+DATE(1970,1,1)</f>
        <v>41638.25</v>
      </c>
      <c r="N109">
        <v>1389420000</v>
      </c>
      <c r="O109" s="8">
        <f>(((N109/60)/60)/24)+DATE(1970,1,1)</f>
        <v>41650.25</v>
      </c>
      <c r="P109" t="b">
        <v>0</v>
      </c>
      <c r="Q109" t="b">
        <v>0</v>
      </c>
      <c r="R109" t="s">
        <v>122</v>
      </c>
      <c r="S109" t="s">
        <v>2054</v>
      </c>
      <c r="T109" t="s">
        <v>2055</v>
      </c>
    </row>
    <row r="110" spans="1:20" ht="31" hidden="1" x14ac:dyDescent="0.35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t="s">
        <v>14</v>
      </c>
      <c r="G110">
        <f>E110-D110</f>
        <v>-1200</v>
      </c>
      <c r="H110">
        <v>75</v>
      </c>
      <c r="I110">
        <f>AVERAGE($H$2:H1110)</f>
        <v>727.005</v>
      </c>
      <c r="J110" t="s">
        <v>21</v>
      </c>
      <c r="K110" t="s">
        <v>22</v>
      </c>
      <c r="L110">
        <v>1442984400</v>
      </c>
      <c r="M110" s="8">
        <f>(((L110/60)/60)/24)+DATE(1970,1,1)</f>
        <v>42270.208333333328</v>
      </c>
      <c r="N110">
        <v>1443502800</v>
      </c>
      <c r="O110" s="8">
        <f>(((N110/60)/60)/24)+DATE(1970,1,1)</f>
        <v>42276.208333333328</v>
      </c>
      <c r="P110" t="b">
        <v>0</v>
      </c>
      <c r="Q110" t="b">
        <v>1</v>
      </c>
      <c r="R110" t="s">
        <v>28</v>
      </c>
      <c r="S110" t="s">
        <v>2037</v>
      </c>
      <c r="T110" t="s">
        <v>2038</v>
      </c>
    </row>
    <row r="111" spans="1:20" hidden="1" x14ac:dyDescent="0.35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t="s">
        <v>14</v>
      </c>
      <c r="G111">
        <f>E111-D111</f>
        <v>-87993</v>
      </c>
      <c r="H111">
        <v>955</v>
      </c>
      <c r="I111">
        <f>AVERAGE($H$2:H1111)</f>
        <v>727.005</v>
      </c>
      <c r="J111" t="s">
        <v>36</v>
      </c>
      <c r="K111" t="s">
        <v>37</v>
      </c>
      <c r="L111">
        <v>1550815200</v>
      </c>
      <c r="M111" s="8">
        <f>(((L111/60)/60)/24)+DATE(1970,1,1)</f>
        <v>43518.25</v>
      </c>
      <c r="N111">
        <v>1552798800</v>
      </c>
      <c r="O111" s="8">
        <f>(((N111/60)/60)/24)+DATE(1970,1,1)</f>
        <v>43541.208333333328</v>
      </c>
      <c r="P111" t="b">
        <v>0</v>
      </c>
      <c r="Q111" t="b">
        <v>1</v>
      </c>
      <c r="R111" t="s">
        <v>60</v>
      </c>
      <c r="S111" t="s">
        <v>2035</v>
      </c>
      <c r="T111" t="s">
        <v>2045</v>
      </c>
    </row>
    <row r="112" spans="1:20" hidden="1" x14ac:dyDescent="0.35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t="s">
        <v>14</v>
      </c>
      <c r="G112">
        <f>E112-D112</f>
        <v>-182572</v>
      </c>
      <c r="H112">
        <v>67</v>
      </c>
      <c r="I112">
        <f>AVERAGE($H$2:H1112)</f>
        <v>727.005</v>
      </c>
      <c r="J112" t="s">
        <v>21</v>
      </c>
      <c r="K112" t="s">
        <v>22</v>
      </c>
      <c r="L112">
        <v>1501736400</v>
      </c>
      <c r="M112" s="8">
        <f>(((L112/60)/60)/24)+DATE(1970,1,1)</f>
        <v>42950.208333333328</v>
      </c>
      <c r="N112">
        <v>1502341200</v>
      </c>
      <c r="O112" s="8">
        <f>(((N112/60)/60)/24)+DATE(1970,1,1)</f>
        <v>42957.208333333328</v>
      </c>
      <c r="P112" t="b">
        <v>0</v>
      </c>
      <c r="Q112" t="b">
        <v>0</v>
      </c>
      <c r="R112" t="s">
        <v>60</v>
      </c>
      <c r="S112" t="s">
        <v>2035</v>
      </c>
      <c r="T112" t="s">
        <v>2045</v>
      </c>
    </row>
    <row r="113" spans="1:20" ht="31" hidden="1" x14ac:dyDescent="0.35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t="s">
        <v>14</v>
      </c>
      <c r="G113">
        <f>E113-D113</f>
        <v>-4379</v>
      </c>
      <c r="H113">
        <v>5</v>
      </c>
      <c r="I113">
        <f>AVERAGE($H$2:H1113)</f>
        <v>727.005</v>
      </c>
      <c r="J113" t="s">
        <v>21</v>
      </c>
      <c r="K113" t="s">
        <v>22</v>
      </c>
      <c r="L113">
        <v>1395291600</v>
      </c>
      <c r="M113" s="8">
        <f>(((L113/60)/60)/24)+DATE(1970,1,1)</f>
        <v>41718.208333333336</v>
      </c>
      <c r="N113">
        <v>1397192400</v>
      </c>
      <c r="O113" s="8">
        <f>(((N113/60)/60)/24)+DATE(1970,1,1)</f>
        <v>41740.208333333336</v>
      </c>
      <c r="P113" t="b">
        <v>0</v>
      </c>
      <c r="Q113" t="b">
        <v>0</v>
      </c>
      <c r="R113" t="s">
        <v>206</v>
      </c>
      <c r="S113" t="s">
        <v>2047</v>
      </c>
      <c r="T113" t="s">
        <v>2059</v>
      </c>
    </row>
    <row r="114" spans="1:20" hidden="1" x14ac:dyDescent="0.35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t="s">
        <v>14</v>
      </c>
      <c r="G114">
        <f>E114-D114</f>
        <v>-137</v>
      </c>
      <c r="H114">
        <v>26</v>
      </c>
      <c r="I114">
        <f>AVERAGE($H$2:H1114)</f>
        <v>727.005</v>
      </c>
      <c r="J114" t="s">
        <v>21</v>
      </c>
      <c r="K114" t="s">
        <v>22</v>
      </c>
      <c r="L114">
        <v>1405746000</v>
      </c>
      <c r="M114" s="8">
        <f>(((L114/60)/60)/24)+DATE(1970,1,1)</f>
        <v>41839.208333333336</v>
      </c>
      <c r="N114">
        <v>1407042000</v>
      </c>
      <c r="O114" s="8">
        <f>(((N114/60)/60)/24)+DATE(1970,1,1)</f>
        <v>41854.208333333336</v>
      </c>
      <c r="P114" t="b">
        <v>0</v>
      </c>
      <c r="Q114" t="b">
        <v>1</v>
      </c>
      <c r="R114" t="s">
        <v>42</v>
      </c>
      <c r="S114" t="s">
        <v>2041</v>
      </c>
      <c r="T114" t="s">
        <v>2042</v>
      </c>
    </row>
    <row r="115" spans="1:20" hidden="1" x14ac:dyDescent="0.35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t="s">
        <v>14</v>
      </c>
      <c r="G115">
        <f>E115-D115</f>
        <v>-133741</v>
      </c>
      <c r="H115">
        <v>1130</v>
      </c>
      <c r="I115">
        <f>AVERAGE($H$2:H1115)</f>
        <v>727.005</v>
      </c>
      <c r="J115" t="s">
        <v>21</v>
      </c>
      <c r="K115" t="s">
        <v>22</v>
      </c>
      <c r="L115">
        <v>1472619600</v>
      </c>
      <c r="M115" s="8">
        <f>(((L115/60)/60)/24)+DATE(1970,1,1)</f>
        <v>42613.208333333328</v>
      </c>
      <c r="N115">
        <v>1474261200</v>
      </c>
      <c r="O115" s="8">
        <f>(((N115/60)/60)/24)+DATE(1970,1,1)</f>
        <v>42632.208333333328</v>
      </c>
      <c r="P115" t="b">
        <v>0</v>
      </c>
      <c r="Q115" t="b">
        <v>0</v>
      </c>
      <c r="R115" t="s">
        <v>33</v>
      </c>
      <c r="S115" t="s">
        <v>2039</v>
      </c>
      <c r="T115" t="s">
        <v>2040</v>
      </c>
    </row>
    <row r="116" spans="1:20" ht="31" hidden="1" x14ac:dyDescent="0.35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t="s">
        <v>14</v>
      </c>
      <c r="G116">
        <f>E116-D116</f>
        <v>-28940</v>
      </c>
      <c r="H116">
        <v>782</v>
      </c>
      <c r="I116">
        <f>AVERAGE($H$2:H1116)</f>
        <v>727.005</v>
      </c>
      <c r="J116" t="s">
        <v>21</v>
      </c>
      <c r="K116" t="s">
        <v>22</v>
      </c>
      <c r="L116">
        <v>1472878800</v>
      </c>
      <c r="M116" s="8">
        <f>(((L116/60)/60)/24)+DATE(1970,1,1)</f>
        <v>42616.208333333328</v>
      </c>
      <c r="N116">
        <v>1473656400</v>
      </c>
      <c r="O116" s="8">
        <f>(((N116/60)/60)/24)+DATE(1970,1,1)</f>
        <v>42625.208333333328</v>
      </c>
      <c r="P116" t="b">
        <v>0</v>
      </c>
      <c r="Q116" t="b">
        <v>0</v>
      </c>
      <c r="R116" t="s">
        <v>33</v>
      </c>
      <c r="S116" t="s">
        <v>2039</v>
      </c>
      <c r="T116" t="s">
        <v>2040</v>
      </c>
    </row>
    <row r="117" spans="1:20" hidden="1" x14ac:dyDescent="0.35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t="s">
        <v>14</v>
      </c>
      <c r="G117">
        <f>E117-D117</f>
        <v>-273</v>
      </c>
      <c r="H117">
        <v>210</v>
      </c>
      <c r="I117">
        <f>AVERAGE($H$2:H1117)</f>
        <v>727.005</v>
      </c>
      <c r="J117" t="s">
        <v>21</v>
      </c>
      <c r="K117" t="s">
        <v>22</v>
      </c>
      <c r="L117">
        <v>1505970000</v>
      </c>
      <c r="M117" s="8">
        <f>(((L117/60)/60)/24)+DATE(1970,1,1)</f>
        <v>42999.208333333328</v>
      </c>
      <c r="N117">
        <v>1506747600</v>
      </c>
      <c r="O117" s="8">
        <f>(((N117/60)/60)/24)+DATE(1970,1,1)</f>
        <v>43008.208333333328</v>
      </c>
      <c r="P117" t="b">
        <v>0</v>
      </c>
      <c r="Q117" t="b">
        <v>0</v>
      </c>
      <c r="R117" t="s">
        <v>17</v>
      </c>
      <c r="S117" t="s">
        <v>2033</v>
      </c>
      <c r="T117" t="s">
        <v>2034</v>
      </c>
    </row>
    <row r="118" spans="1:20" hidden="1" x14ac:dyDescent="0.35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t="s">
        <v>14</v>
      </c>
      <c r="G118">
        <f>E118-D118</f>
        <v>-3285</v>
      </c>
      <c r="H118">
        <v>136</v>
      </c>
      <c r="I118">
        <f>AVERAGE($H$2:H1118)</f>
        <v>727.005</v>
      </c>
      <c r="J118" t="s">
        <v>21</v>
      </c>
      <c r="K118" t="s">
        <v>22</v>
      </c>
      <c r="L118">
        <v>1507093200</v>
      </c>
      <c r="M118" s="8">
        <f>(((L118/60)/60)/24)+DATE(1970,1,1)</f>
        <v>43012.208333333328</v>
      </c>
      <c r="N118">
        <v>1508648400</v>
      </c>
      <c r="O118" s="8">
        <f>(((N118/60)/60)/24)+DATE(1970,1,1)</f>
        <v>43030.208333333328</v>
      </c>
      <c r="P118" t="b">
        <v>0</v>
      </c>
      <c r="Q118" t="b">
        <v>0</v>
      </c>
      <c r="R118" t="s">
        <v>28</v>
      </c>
      <c r="S118" t="s">
        <v>2037</v>
      </c>
      <c r="T118" t="s">
        <v>2038</v>
      </c>
    </row>
    <row r="119" spans="1:20" ht="31" hidden="1" x14ac:dyDescent="0.35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t="s">
        <v>14</v>
      </c>
      <c r="G119">
        <f>E119-D119</f>
        <v>-1575</v>
      </c>
      <c r="H119">
        <v>86</v>
      </c>
      <c r="I119">
        <f>AVERAGE($H$2:H1119)</f>
        <v>727.005</v>
      </c>
      <c r="J119" t="s">
        <v>15</v>
      </c>
      <c r="K119" t="s">
        <v>16</v>
      </c>
      <c r="L119">
        <v>1284008400</v>
      </c>
      <c r="M119" s="8">
        <f>(((L119/60)/60)/24)+DATE(1970,1,1)</f>
        <v>40430.208333333336</v>
      </c>
      <c r="N119">
        <v>1285131600</v>
      </c>
      <c r="O119" s="8">
        <f>(((N119/60)/60)/24)+DATE(1970,1,1)</f>
        <v>40443.208333333336</v>
      </c>
      <c r="P119" t="b">
        <v>0</v>
      </c>
      <c r="Q119" t="b">
        <v>0</v>
      </c>
      <c r="R119" t="s">
        <v>23</v>
      </c>
      <c r="S119" t="s">
        <v>2035</v>
      </c>
      <c r="T119" t="s">
        <v>2036</v>
      </c>
    </row>
    <row r="120" spans="1:20" hidden="1" x14ac:dyDescent="0.35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t="s">
        <v>14</v>
      </c>
      <c r="G120">
        <f>E120-D120</f>
        <v>-282</v>
      </c>
      <c r="H120">
        <v>19</v>
      </c>
      <c r="I120">
        <f>AVERAGE($H$2:H1120)</f>
        <v>727.005</v>
      </c>
      <c r="J120" t="s">
        <v>21</v>
      </c>
      <c r="K120" t="s">
        <v>22</v>
      </c>
      <c r="L120">
        <v>1526187600</v>
      </c>
      <c r="M120" s="8">
        <f>(((L120/60)/60)/24)+DATE(1970,1,1)</f>
        <v>43233.208333333328</v>
      </c>
      <c r="N120">
        <v>1527138000</v>
      </c>
      <c r="O120" s="8">
        <f>(((N120/60)/60)/24)+DATE(1970,1,1)</f>
        <v>43244.208333333328</v>
      </c>
      <c r="P120" t="b">
        <v>0</v>
      </c>
      <c r="Q120" t="b">
        <v>0</v>
      </c>
      <c r="R120" t="s">
        <v>269</v>
      </c>
      <c r="S120" t="s">
        <v>2041</v>
      </c>
      <c r="T120" t="s">
        <v>2060</v>
      </c>
    </row>
    <row r="121" spans="1:20" hidden="1" x14ac:dyDescent="0.35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t="s">
        <v>14</v>
      </c>
      <c r="G121">
        <f>E121-D121</f>
        <v>-60442</v>
      </c>
      <c r="H121">
        <v>886</v>
      </c>
      <c r="I121">
        <f>AVERAGE($H$2:H1121)</f>
        <v>727.005</v>
      </c>
      <c r="J121" t="s">
        <v>21</v>
      </c>
      <c r="K121" t="s">
        <v>22</v>
      </c>
      <c r="L121">
        <v>1400821200</v>
      </c>
      <c r="M121" s="8">
        <f>(((L121/60)/60)/24)+DATE(1970,1,1)</f>
        <v>41782.208333333336</v>
      </c>
      <c r="N121">
        <v>1402117200</v>
      </c>
      <c r="O121" s="8">
        <f>(((N121/60)/60)/24)+DATE(1970,1,1)</f>
        <v>41797.208333333336</v>
      </c>
      <c r="P121" t="b">
        <v>0</v>
      </c>
      <c r="Q121" t="b">
        <v>0</v>
      </c>
      <c r="R121" t="s">
        <v>33</v>
      </c>
      <c r="S121" t="s">
        <v>2039</v>
      </c>
      <c r="T121" t="s">
        <v>2040</v>
      </c>
    </row>
    <row r="122" spans="1:20" hidden="1" x14ac:dyDescent="0.35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t="s">
        <v>14</v>
      </c>
      <c r="G122">
        <f>E122-D122</f>
        <v>-5575</v>
      </c>
      <c r="H122">
        <v>35</v>
      </c>
      <c r="I122">
        <f>AVERAGE($H$2:H1122)</f>
        <v>727.005</v>
      </c>
      <c r="J122" t="s">
        <v>107</v>
      </c>
      <c r="K122" t="s">
        <v>108</v>
      </c>
      <c r="L122">
        <v>1417500000</v>
      </c>
      <c r="M122" s="8">
        <f>(((L122/60)/60)/24)+DATE(1970,1,1)</f>
        <v>41975.25</v>
      </c>
      <c r="N122">
        <v>1417586400</v>
      </c>
      <c r="O122" s="8">
        <f>(((N122/60)/60)/24)+DATE(1970,1,1)</f>
        <v>41976.25</v>
      </c>
      <c r="P122" t="b">
        <v>0</v>
      </c>
      <c r="Q122" t="b">
        <v>0</v>
      </c>
      <c r="R122" t="s">
        <v>33</v>
      </c>
      <c r="S122" t="s">
        <v>2039</v>
      </c>
      <c r="T122" t="s">
        <v>2040</v>
      </c>
    </row>
    <row r="123" spans="1:20" hidden="1" x14ac:dyDescent="0.35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t="s">
        <v>14</v>
      </c>
      <c r="G123">
        <f>E123-D123</f>
        <v>-1162</v>
      </c>
      <c r="H123">
        <v>24</v>
      </c>
      <c r="I123">
        <f>AVERAGE($H$2:H1123)</f>
        <v>727.005</v>
      </c>
      <c r="J123" t="s">
        <v>21</v>
      </c>
      <c r="K123" t="s">
        <v>22</v>
      </c>
      <c r="L123">
        <v>1370322000</v>
      </c>
      <c r="M123" s="8">
        <f>(((L123/60)/60)/24)+DATE(1970,1,1)</f>
        <v>41429.208333333336</v>
      </c>
      <c r="N123">
        <v>1370408400</v>
      </c>
      <c r="O123" s="8">
        <f>(((N123/60)/60)/24)+DATE(1970,1,1)</f>
        <v>41430.208333333336</v>
      </c>
      <c r="P123" t="b">
        <v>0</v>
      </c>
      <c r="Q123" t="b">
        <v>1</v>
      </c>
      <c r="R123" t="s">
        <v>33</v>
      </c>
      <c r="S123" t="s">
        <v>2039</v>
      </c>
      <c r="T123" t="s">
        <v>2040</v>
      </c>
    </row>
    <row r="124" spans="1:20" hidden="1" x14ac:dyDescent="0.35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t="s">
        <v>14</v>
      </c>
      <c r="G124">
        <f>E124-D124</f>
        <v>-5212</v>
      </c>
      <c r="H124">
        <v>86</v>
      </c>
      <c r="I124">
        <f>AVERAGE($H$2:H1124)</f>
        <v>727.005</v>
      </c>
      <c r="J124" t="s">
        <v>107</v>
      </c>
      <c r="K124" t="s">
        <v>108</v>
      </c>
      <c r="L124">
        <v>1552366800</v>
      </c>
      <c r="M124" s="8">
        <f>(((L124/60)/60)/24)+DATE(1970,1,1)</f>
        <v>43536.208333333328</v>
      </c>
      <c r="N124">
        <v>1552626000</v>
      </c>
      <c r="O124" s="8">
        <f>(((N124/60)/60)/24)+DATE(1970,1,1)</f>
        <v>43539.208333333328</v>
      </c>
      <c r="P124" t="b">
        <v>0</v>
      </c>
      <c r="Q124" t="b">
        <v>0</v>
      </c>
      <c r="R124" t="s">
        <v>33</v>
      </c>
      <c r="S124" t="s">
        <v>2039</v>
      </c>
      <c r="T124" t="s">
        <v>2040</v>
      </c>
    </row>
    <row r="125" spans="1:20" hidden="1" x14ac:dyDescent="0.35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t="s">
        <v>14</v>
      </c>
      <c r="G125">
        <f>E125-D125</f>
        <v>-34083</v>
      </c>
      <c r="H125">
        <v>243</v>
      </c>
      <c r="I125">
        <f>AVERAGE($H$2:H1125)</f>
        <v>727.005</v>
      </c>
      <c r="J125" t="s">
        <v>21</v>
      </c>
      <c r="K125" t="s">
        <v>22</v>
      </c>
      <c r="L125">
        <v>1403845200</v>
      </c>
      <c r="M125" s="8">
        <f>(((L125/60)/60)/24)+DATE(1970,1,1)</f>
        <v>41817.208333333336</v>
      </c>
      <c r="N125">
        <v>1404190800</v>
      </c>
      <c r="O125" s="8">
        <f>(((N125/60)/60)/24)+DATE(1970,1,1)</f>
        <v>41821.208333333336</v>
      </c>
      <c r="P125" t="b">
        <v>0</v>
      </c>
      <c r="Q125" t="b">
        <v>0</v>
      </c>
      <c r="R125" t="s">
        <v>23</v>
      </c>
      <c r="S125" t="s">
        <v>2035</v>
      </c>
      <c r="T125" t="s">
        <v>2036</v>
      </c>
    </row>
    <row r="126" spans="1:20" hidden="1" x14ac:dyDescent="0.35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t="s">
        <v>14</v>
      </c>
      <c r="G126">
        <f>E126-D126</f>
        <v>-3588</v>
      </c>
      <c r="H126">
        <v>65</v>
      </c>
      <c r="I126">
        <f>AVERAGE($H$2:H1126)</f>
        <v>727.005</v>
      </c>
      <c r="J126" t="s">
        <v>21</v>
      </c>
      <c r="K126" t="s">
        <v>22</v>
      </c>
      <c r="L126">
        <v>1523163600</v>
      </c>
      <c r="M126" s="8">
        <f>(((L126/60)/60)/24)+DATE(1970,1,1)</f>
        <v>43198.208333333328</v>
      </c>
      <c r="N126">
        <v>1523509200</v>
      </c>
      <c r="O126" s="8">
        <f>(((N126/60)/60)/24)+DATE(1970,1,1)</f>
        <v>43202.208333333328</v>
      </c>
      <c r="P126" t="b">
        <v>1</v>
      </c>
      <c r="Q126" t="b">
        <v>0</v>
      </c>
      <c r="R126" t="s">
        <v>60</v>
      </c>
      <c r="S126" t="s">
        <v>2035</v>
      </c>
      <c r="T126" t="s">
        <v>2045</v>
      </c>
    </row>
    <row r="127" spans="1:20" hidden="1" x14ac:dyDescent="0.35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t="s">
        <v>14</v>
      </c>
      <c r="G127">
        <f>E127-D127</f>
        <v>-3022</v>
      </c>
      <c r="H127">
        <v>100</v>
      </c>
      <c r="I127">
        <f>AVERAGE($H$2:H1127)</f>
        <v>727.005</v>
      </c>
      <c r="J127" t="s">
        <v>36</v>
      </c>
      <c r="K127" t="s">
        <v>37</v>
      </c>
      <c r="L127">
        <v>1472878800</v>
      </c>
      <c r="M127" s="8">
        <f>(((L127/60)/60)/24)+DATE(1970,1,1)</f>
        <v>42616.208333333328</v>
      </c>
      <c r="N127">
        <v>1474520400</v>
      </c>
      <c r="O127" s="8">
        <f>(((N127/60)/60)/24)+DATE(1970,1,1)</f>
        <v>42635.208333333328</v>
      </c>
      <c r="P127" t="b">
        <v>0</v>
      </c>
      <c r="Q127" t="b">
        <v>0</v>
      </c>
      <c r="R127" t="s">
        <v>65</v>
      </c>
      <c r="S127" t="s">
        <v>2037</v>
      </c>
      <c r="T127" t="s">
        <v>2046</v>
      </c>
    </row>
    <row r="128" spans="1:20" hidden="1" x14ac:dyDescent="0.35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t="s">
        <v>14</v>
      </c>
      <c r="G128">
        <f>E128-D128</f>
        <v>-57159</v>
      </c>
      <c r="H128">
        <v>168</v>
      </c>
      <c r="I128">
        <f>AVERAGE($H$2:H1128)</f>
        <v>727.005</v>
      </c>
      <c r="J128" t="s">
        <v>21</v>
      </c>
      <c r="K128" t="s">
        <v>22</v>
      </c>
      <c r="L128">
        <v>1281070800</v>
      </c>
      <c r="M128" s="8">
        <f>(((L128/60)/60)/24)+DATE(1970,1,1)</f>
        <v>40396.208333333336</v>
      </c>
      <c r="N128">
        <v>1283576400</v>
      </c>
      <c r="O128" s="8">
        <f>(((N128/60)/60)/24)+DATE(1970,1,1)</f>
        <v>40425.208333333336</v>
      </c>
      <c r="P128" t="b">
        <v>0</v>
      </c>
      <c r="Q128" t="b">
        <v>0</v>
      </c>
      <c r="R128" t="s">
        <v>50</v>
      </c>
      <c r="S128" t="s">
        <v>2035</v>
      </c>
      <c r="T128" t="s">
        <v>2043</v>
      </c>
    </row>
    <row r="129" spans="1:20" hidden="1" x14ac:dyDescent="0.35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t="s">
        <v>14</v>
      </c>
      <c r="G129">
        <f>E129-D129</f>
        <v>-832</v>
      </c>
      <c r="H129">
        <v>13</v>
      </c>
      <c r="I129">
        <f>AVERAGE($H$2:H1129)</f>
        <v>727.005</v>
      </c>
      <c r="J129" t="s">
        <v>21</v>
      </c>
      <c r="K129" t="s">
        <v>22</v>
      </c>
      <c r="L129">
        <v>1436245200</v>
      </c>
      <c r="M129" s="8">
        <f>(((L129/60)/60)/24)+DATE(1970,1,1)</f>
        <v>42192.208333333328</v>
      </c>
      <c r="N129">
        <v>1436590800</v>
      </c>
      <c r="O129" s="8">
        <f>(((N129/60)/60)/24)+DATE(1970,1,1)</f>
        <v>42196.208333333328</v>
      </c>
      <c r="P129" t="b">
        <v>0</v>
      </c>
      <c r="Q129" t="b">
        <v>0</v>
      </c>
      <c r="R129" t="s">
        <v>23</v>
      </c>
      <c r="S129" t="s">
        <v>2035</v>
      </c>
      <c r="T129" t="s">
        <v>2036</v>
      </c>
    </row>
    <row r="130" spans="1:20" hidden="1" x14ac:dyDescent="0.35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t="s">
        <v>14</v>
      </c>
      <c r="G130">
        <f>E130-D130</f>
        <v>-98</v>
      </c>
      <c r="H130">
        <v>1</v>
      </c>
      <c r="I130">
        <f>AVERAGE($H$2:H1130)</f>
        <v>727.005</v>
      </c>
      <c r="J130" t="s">
        <v>15</v>
      </c>
      <c r="K130" t="s">
        <v>16</v>
      </c>
      <c r="L130">
        <v>1269493200</v>
      </c>
      <c r="M130" s="8">
        <f>(((L130/60)/60)/24)+DATE(1970,1,1)</f>
        <v>40262.208333333336</v>
      </c>
      <c r="N130">
        <v>1270443600</v>
      </c>
      <c r="O130" s="8">
        <f>(((N130/60)/60)/24)+DATE(1970,1,1)</f>
        <v>40273.208333333336</v>
      </c>
      <c r="P130" t="b">
        <v>0</v>
      </c>
      <c r="Q130" t="b">
        <v>0</v>
      </c>
      <c r="R130" t="s">
        <v>33</v>
      </c>
      <c r="S130" t="s">
        <v>2039</v>
      </c>
      <c r="T130" t="s">
        <v>2040</v>
      </c>
    </row>
    <row r="131" spans="1:20" hidden="1" x14ac:dyDescent="0.35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t="s">
        <v>14</v>
      </c>
      <c r="G131">
        <f>E131-D131</f>
        <v>-72471</v>
      </c>
      <c r="H131">
        <v>40</v>
      </c>
      <c r="I131">
        <f>AVERAGE($H$2:H1131)</f>
        <v>727.005</v>
      </c>
      <c r="J131" t="s">
        <v>21</v>
      </c>
      <c r="K131" t="s">
        <v>22</v>
      </c>
      <c r="L131">
        <v>1301806800</v>
      </c>
      <c r="M131" s="8">
        <f>(((L131/60)/60)/24)+DATE(1970,1,1)</f>
        <v>40636.208333333336</v>
      </c>
      <c r="N131">
        <v>1302670800</v>
      </c>
      <c r="O131" s="8">
        <f>(((N131/60)/60)/24)+DATE(1970,1,1)</f>
        <v>40646.208333333336</v>
      </c>
      <c r="P131" t="b">
        <v>0</v>
      </c>
      <c r="Q131" t="b">
        <v>0</v>
      </c>
      <c r="R131" t="s">
        <v>159</v>
      </c>
      <c r="S131" t="s">
        <v>2035</v>
      </c>
      <c r="T131" t="s">
        <v>2058</v>
      </c>
    </row>
    <row r="132" spans="1:20" hidden="1" x14ac:dyDescent="0.35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t="s">
        <v>14</v>
      </c>
      <c r="G132">
        <f>E132-D132</f>
        <v>-3062</v>
      </c>
      <c r="H132">
        <v>226</v>
      </c>
      <c r="I132">
        <f>AVERAGE($H$2:H1132)</f>
        <v>727.005</v>
      </c>
      <c r="J132" t="s">
        <v>36</v>
      </c>
      <c r="K132" t="s">
        <v>37</v>
      </c>
      <c r="L132">
        <v>1488520800</v>
      </c>
      <c r="M132" s="8">
        <f>(((L132/60)/60)/24)+DATE(1970,1,1)</f>
        <v>42797.25</v>
      </c>
      <c r="N132">
        <v>1490850000</v>
      </c>
      <c r="O132" s="8">
        <f>(((N132/60)/60)/24)+DATE(1970,1,1)</f>
        <v>42824.208333333328</v>
      </c>
      <c r="P132" t="b">
        <v>0</v>
      </c>
      <c r="Q132" t="b">
        <v>0</v>
      </c>
      <c r="R132" t="s">
        <v>474</v>
      </c>
      <c r="S132" t="s">
        <v>2041</v>
      </c>
      <c r="T132" t="s">
        <v>2063</v>
      </c>
    </row>
    <row r="133" spans="1:20" ht="31" hidden="1" x14ac:dyDescent="0.35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t="s">
        <v>14</v>
      </c>
      <c r="G133">
        <f>E133-D133</f>
        <v>-5300</v>
      </c>
      <c r="H133">
        <v>1625</v>
      </c>
      <c r="I133">
        <f>AVERAGE($H$2:H1133)</f>
        <v>727.005</v>
      </c>
      <c r="J133" t="s">
        <v>21</v>
      </c>
      <c r="K133" t="s">
        <v>22</v>
      </c>
      <c r="L133">
        <v>1377579600</v>
      </c>
      <c r="M133" s="8">
        <f>(((L133/60)/60)/24)+DATE(1970,1,1)</f>
        <v>41513.208333333336</v>
      </c>
      <c r="N133">
        <v>1379653200</v>
      </c>
      <c r="O133" s="8">
        <f>(((N133/60)/60)/24)+DATE(1970,1,1)</f>
        <v>41537.208333333336</v>
      </c>
      <c r="P133" t="b">
        <v>0</v>
      </c>
      <c r="Q133" t="b">
        <v>0</v>
      </c>
      <c r="R133" t="s">
        <v>33</v>
      </c>
      <c r="S133" t="s">
        <v>2039</v>
      </c>
      <c r="T133" t="s">
        <v>2040</v>
      </c>
    </row>
    <row r="134" spans="1:20" hidden="1" x14ac:dyDescent="0.35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t="s">
        <v>14</v>
      </c>
      <c r="G134">
        <f>E134-D134</f>
        <v>-150776</v>
      </c>
      <c r="H134">
        <v>143</v>
      </c>
      <c r="I134">
        <f>AVERAGE($H$2:H1134)</f>
        <v>727.005</v>
      </c>
      <c r="J134" t="s">
        <v>21</v>
      </c>
      <c r="K134" t="s">
        <v>22</v>
      </c>
      <c r="L134">
        <v>1550037600</v>
      </c>
      <c r="M134" s="8">
        <f>(((L134/60)/60)/24)+DATE(1970,1,1)</f>
        <v>43509.25</v>
      </c>
      <c r="N134">
        <v>1550210400</v>
      </c>
      <c r="O134" s="8">
        <f>(((N134/60)/60)/24)+DATE(1970,1,1)</f>
        <v>43511.25</v>
      </c>
      <c r="P134" t="b">
        <v>0</v>
      </c>
      <c r="Q134" t="b">
        <v>0</v>
      </c>
      <c r="R134" t="s">
        <v>33</v>
      </c>
      <c r="S134" t="s">
        <v>2039</v>
      </c>
      <c r="T134" t="s">
        <v>2040</v>
      </c>
    </row>
    <row r="135" spans="1:20" hidden="1" x14ac:dyDescent="0.35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t="s">
        <v>14</v>
      </c>
      <c r="G135">
        <f>E135-D135</f>
        <v>-71489</v>
      </c>
      <c r="H135">
        <v>934</v>
      </c>
      <c r="I135">
        <f>AVERAGE($H$2:H1135)</f>
        <v>727.005</v>
      </c>
      <c r="J135" t="s">
        <v>21</v>
      </c>
      <c r="K135" t="s">
        <v>22</v>
      </c>
      <c r="L135">
        <v>1556427600</v>
      </c>
      <c r="M135" s="8">
        <f>(((L135/60)/60)/24)+DATE(1970,1,1)</f>
        <v>43583.208333333328</v>
      </c>
      <c r="N135">
        <v>1557205200</v>
      </c>
      <c r="O135" s="8">
        <f>(((N135/60)/60)/24)+DATE(1970,1,1)</f>
        <v>43592.208333333328</v>
      </c>
      <c r="P135" t="b">
        <v>0</v>
      </c>
      <c r="Q135" t="b">
        <v>0</v>
      </c>
      <c r="R135" t="s">
        <v>474</v>
      </c>
      <c r="S135" t="s">
        <v>2041</v>
      </c>
      <c r="T135" t="s">
        <v>2063</v>
      </c>
    </row>
    <row r="136" spans="1:20" hidden="1" x14ac:dyDescent="0.35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t="s">
        <v>14</v>
      </c>
      <c r="G136">
        <f>E136-D136</f>
        <v>-7233</v>
      </c>
      <c r="H136">
        <v>17</v>
      </c>
      <c r="I136">
        <f>AVERAGE($H$2:H1136)</f>
        <v>727.005</v>
      </c>
      <c r="J136" t="s">
        <v>21</v>
      </c>
      <c r="K136" t="s">
        <v>22</v>
      </c>
      <c r="L136">
        <v>1309496400</v>
      </c>
      <c r="M136" s="8">
        <f>(((L136/60)/60)/24)+DATE(1970,1,1)</f>
        <v>40725.208333333336</v>
      </c>
      <c r="N136">
        <v>1311051600</v>
      </c>
      <c r="O136" s="8">
        <f>(((N136/60)/60)/24)+DATE(1970,1,1)</f>
        <v>40743.208333333336</v>
      </c>
      <c r="P136" t="b">
        <v>1</v>
      </c>
      <c r="Q136" t="b">
        <v>0</v>
      </c>
      <c r="R136" t="s">
        <v>33</v>
      </c>
      <c r="S136" t="s">
        <v>2039</v>
      </c>
      <c r="T136" t="s">
        <v>2040</v>
      </c>
    </row>
    <row r="137" spans="1:20" ht="31" hidden="1" x14ac:dyDescent="0.35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t="s">
        <v>14</v>
      </c>
      <c r="G137">
        <f>E137-D137</f>
        <v>-1670</v>
      </c>
      <c r="H137">
        <v>2179</v>
      </c>
      <c r="I137">
        <f>AVERAGE($H$2:H1137)</f>
        <v>727.005</v>
      </c>
      <c r="J137" t="s">
        <v>21</v>
      </c>
      <c r="K137" t="s">
        <v>22</v>
      </c>
      <c r="L137">
        <v>1340254800</v>
      </c>
      <c r="M137" s="8">
        <f>(((L137/60)/60)/24)+DATE(1970,1,1)</f>
        <v>41081.208333333336</v>
      </c>
      <c r="N137">
        <v>1340427600</v>
      </c>
      <c r="O137" s="8">
        <f>(((N137/60)/60)/24)+DATE(1970,1,1)</f>
        <v>41083.208333333336</v>
      </c>
      <c r="P137" t="b">
        <v>1</v>
      </c>
      <c r="Q137" t="b">
        <v>0</v>
      </c>
      <c r="R137" t="s">
        <v>17</v>
      </c>
      <c r="S137" t="s">
        <v>2033</v>
      </c>
      <c r="T137" t="s">
        <v>2034</v>
      </c>
    </row>
    <row r="138" spans="1:20" hidden="1" x14ac:dyDescent="0.35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t="s">
        <v>14</v>
      </c>
      <c r="G138">
        <f>E138-D138</f>
        <v>-5403</v>
      </c>
      <c r="H138">
        <v>931</v>
      </c>
      <c r="I138">
        <f>AVERAGE($H$2:H1138)</f>
        <v>727.005</v>
      </c>
      <c r="J138" t="s">
        <v>21</v>
      </c>
      <c r="K138" t="s">
        <v>22</v>
      </c>
      <c r="L138">
        <v>1458104400</v>
      </c>
      <c r="M138" s="8">
        <f>(((L138/60)/60)/24)+DATE(1970,1,1)</f>
        <v>42445.208333333328</v>
      </c>
      <c r="N138">
        <v>1459314000</v>
      </c>
      <c r="O138" s="8">
        <f>(((N138/60)/60)/24)+DATE(1970,1,1)</f>
        <v>42459.208333333328</v>
      </c>
      <c r="P138" t="b">
        <v>0</v>
      </c>
      <c r="Q138" t="b">
        <v>0</v>
      </c>
      <c r="R138" t="s">
        <v>33</v>
      </c>
      <c r="S138" t="s">
        <v>2039</v>
      </c>
      <c r="T138" t="s">
        <v>2040</v>
      </c>
    </row>
    <row r="139" spans="1:20" ht="31" hidden="1" x14ac:dyDescent="0.35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t="s">
        <v>14</v>
      </c>
      <c r="G139">
        <f>E139-D139</f>
        <v>-5011</v>
      </c>
      <c r="H139">
        <v>92</v>
      </c>
      <c r="I139">
        <f>AVERAGE($H$2:H1139)</f>
        <v>727.005</v>
      </c>
      <c r="J139" t="s">
        <v>21</v>
      </c>
      <c r="K139" t="s">
        <v>22</v>
      </c>
      <c r="L139">
        <v>1486965600</v>
      </c>
      <c r="M139" s="8">
        <f>(((L139/60)/60)/24)+DATE(1970,1,1)</f>
        <v>42779.25</v>
      </c>
      <c r="N139">
        <v>1487397600</v>
      </c>
      <c r="O139" s="8">
        <f>(((N139/60)/60)/24)+DATE(1970,1,1)</f>
        <v>42784.25</v>
      </c>
      <c r="P139" t="b">
        <v>0</v>
      </c>
      <c r="Q139" t="b">
        <v>0</v>
      </c>
      <c r="R139" t="s">
        <v>71</v>
      </c>
      <c r="S139" t="s">
        <v>2041</v>
      </c>
      <c r="T139" t="s">
        <v>2049</v>
      </c>
    </row>
    <row r="140" spans="1:20" hidden="1" x14ac:dyDescent="0.35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t="s">
        <v>14</v>
      </c>
      <c r="G140">
        <f>E140-D140</f>
        <v>-35177</v>
      </c>
      <c r="H140">
        <v>57</v>
      </c>
      <c r="I140">
        <f>AVERAGE($H$2:H1140)</f>
        <v>727.005</v>
      </c>
      <c r="J140" t="s">
        <v>26</v>
      </c>
      <c r="K140" t="s">
        <v>27</v>
      </c>
      <c r="L140">
        <v>1561438800</v>
      </c>
      <c r="M140" s="8">
        <f>(((L140/60)/60)/24)+DATE(1970,1,1)</f>
        <v>43641.208333333328</v>
      </c>
      <c r="N140">
        <v>1562043600</v>
      </c>
      <c r="O140" s="8">
        <f>(((N140/60)/60)/24)+DATE(1970,1,1)</f>
        <v>43648.208333333328</v>
      </c>
      <c r="P140" t="b">
        <v>0</v>
      </c>
      <c r="Q140" t="b">
        <v>1</v>
      </c>
      <c r="R140" t="s">
        <v>23</v>
      </c>
      <c r="S140" t="s">
        <v>2035</v>
      </c>
      <c r="T140" t="s">
        <v>2036</v>
      </c>
    </row>
    <row r="141" spans="1:20" ht="31" hidden="1" x14ac:dyDescent="0.35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t="s">
        <v>14</v>
      </c>
      <c r="G141">
        <f>E141-D141</f>
        <v>-73</v>
      </c>
      <c r="H141">
        <v>41</v>
      </c>
      <c r="I141">
        <f>AVERAGE($H$2:H1141)</f>
        <v>727.005</v>
      </c>
      <c r="J141" t="s">
        <v>21</v>
      </c>
      <c r="K141" t="s">
        <v>22</v>
      </c>
      <c r="L141">
        <v>1440824400</v>
      </c>
      <c r="M141" s="8">
        <f>(((L141/60)/60)/24)+DATE(1970,1,1)</f>
        <v>42245.208333333328</v>
      </c>
      <c r="N141">
        <v>1441170000</v>
      </c>
      <c r="O141" s="8">
        <f>(((N141/60)/60)/24)+DATE(1970,1,1)</f>
        <v>42249.208333333328</v>
      </c>
      <c r="P141" t="b">
        <v>0</v>
      </c>
      <c r="Q141" t="b">
        <v>0</v>
      </c>
      <c r="R141" t="s">
        <v>65</v>
      </c>
      <c r="S141" t="s">
        <v>2037</v>
      </c>
      <c r="T141" t="s">
        <v>2046</v>
      </c>
    </row>
    <row r="142" spans="1:20" hidden="1" x14ac:dyDescent="0.35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t="s">
        <v>14</v>
      </c>
      <c r="G142">
        <f>E142-D142</f>
        <v>-97</v>
      </c>
      <c r="H142">
        <v>1</v>
      </c>
      <c r="I142">
        <f>AVERAGE($H$2:H1142)</f>
        <v>727.005</v>
      </c>
      <c r="J142" t="s">
        <v>21</v>
      </c>
      <c r="K142" t="s">
        <v>22</v>
      </c>
      <c r="L142">
        <v>1264399200</v>
      </c>
      <c r="M142" s="8">
        <f>(((L142/60)/60)/24)+DATE(1970,1,1)</f>
        <v>40203.25</v>
      </c>
      <c r="N142">
        <v>1267423200</v>
      </c>
      <c r="O142" s="8">
        <f>(((N142/60)/60)/24)+DATE(1970,1,1)</f>
        <v>40238.25</v>
      </c>
      <c r="P142" t="b">
        <v>0</v>
      </c>
      <c r="Q142" t="b">
        <v>0</v>
      </c>
      <c r="R142" t="s">
        <v>23</v>
      </c>
      <c r="S142" t="s">
        <v>2035</v>
      </c>
      <c r="T142" t="s">
        <v>2036</v>
      </c>
    </row>
    <row r="143" spans="1:20" hidden="1" x14ac:dyDescent="0.35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t="s">
        <v>14</v>
      </c>
      <c r="G143">
        <f>E143-D143</f>
        <v>-3260</v>
      </c>
      <c r="H143">
        <v>101</v>
      </c>
      <c r="I143">
        <f>AVERAGE($H$2:H1143)</f>
        <v>727.005</v>
      </c>
      <c r="J143" t="s">
        <v>21</v>
      </c>
      <c r="K143" t="s">
        <v>22</v>
      </c>
      <c r="L143">
        <v>1355032800</v>
      </c>
      <c r="M143" s="8">
        <f>(((L143/60)/60)/24)+DATE(1970,1,1)</f>
        <v>41252.25</v>
      </c>
      <c r="N143">
        <v>1355205600</v>
      </c>
      <c r="O143" s="8">
        <f>(((N143/60)/60)/24)+DATE(1970,1,1)</f>
        <v>41254.25</v>
      </c>
      <c r="P143" t="b">
        <v>0</v>
      </c>
      <c r="Q143" t="b">
        <v>0</v>
      </c>
      <c r="R143" t="s">
        <v>33</v>
      </c>
      <c r="S143" t="s">
        <v>2039</v>
      </c>
      <c r="T143" t="s">
        <v>2040</v>
      </c>
    </row>
    <row r="144" spans="1:20" hidden="1" x14ac:dyDescent="0.35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t="s">
        <v>14</v>
      </c>
      <c r="G144">
        <f>E144-D144</f>
        <v>-13339</v>
      </c>
      <c r="H144">
        <v>1335</v>
      </c>
      <c r="I144">
        <f>AVERAGE($H$2:H1144)</f>
        <v>727.005</v>
      </c>
      <c r="J144" t="s">
        <v>15</v>
      </c>
      <c r="K144" t="s">
        <v>16</v>
      </c>
      <c r="L144">
        <v>1302238800</v>
      </c>
      <c r="M144" s="8">
        <f>(((L144/60)/60)/24)+DATE(1970,1,1)</f>
        <v>40641.208333333336</v>
      </c>
      <c r="N144">
        <v>1303275600</v>
      </c>
      <c r="O144" s="8">
        <f>(((N144/60)/60)/24)+DATE(1970,1,1)</f>
        <v>40653.208333333336</v>
      </c>
      <c r="P144" t="b">
        <v>0</v>
      </c>
      <c r="Q144" t="b">
        <v>0</v>
      </c>
      <c r="R144" t="s">
        <v>53</v>
      </c>
      <c r="S144" t="s">
        <v>2041</v>
      </c>
      <c r="T144" t="s">
        <v>2044</v>
      </c>
    </row>
    <row r="145" spans="1:20" hidden="1" x14ac:dyDescent="0.35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t="s">
        <v>14</v>
      </c>
      <c r="G145">
        <f>E145-D145</f>
        <v>-3141</v>
      </c>
      <c r="H145">
        <v>15</v>
      </c>
      <c r="I145">
        <f>AVERAGE($H$2:H1145)</f>
        <v>727.005</v>
      </c>
      <c r="J145" t="s">
        <v>40</v>
      </c>
      <c r="K145" t="s">
        <v>41</v>
      </c>
      <c r="L145">
        <v>1453615200</v>
      </c>
      <c r="M145" s="8">
        <f>(((L145/60)/60)/24)+DATE(1970,1,1)</f>
        <v>42393.25</v>
      </c>
      <c r="N145">
        <v>1456812000</v>
      </c>
      <c r="O145" s="8">
        <f>(((N145/60)/60)/24)+DATE(1970,1,1)</f>
        <v>42430.25</v>
      </c>
      <c r="P145" t="b">
        <v>0</v>
      </c>
      <c r="Q145" t="b">
        <v>0</v>
      </c>
      <c r="R145" t="s">
        <v>23</v>
      </c>
      <c r="S145" t="s">
        <v>2035</v>
      </c>
      <c r="T145" t="s">
        <v>2036</v>
      </c>
    </row>
    <row r="146" spans="1:20" ht="31" hidden="1" x14ac:dyDescent="0.35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t="s">
        <v>14</v>
      </c>
      <c r="G146">
        <f>E146-D146</f>
        <v>-57997</v>
      </c>
      <c r="H146">
        <v>454</v>
      </c>
      <c r="I146">
        <f>AVERAGE($H$2:H1146)</f>
        <v>727.005</v>
      </c>
      <c r="J146" t="s">
        <v>21</v>
      </c>
      <c r="K146" t="s">
        <v>22</v>
      </c>
      <c r="L146">
        <v>1282712400</v>
      </c>
      <c r="M146" s="8">
        <f>(((L146/60)/60)/24)+DATE(1970,1,1)</f>
        <v>40415.208333333336</v>
      </c>
      <c r="N146">
        <v>1283058000</v>
      </c>
      <c r="O146" s="8">
        <f>(((N146/60)/60)/24)+DATE(1970,1,1)</f>
        <v>40419.208333333336</v>
      </c>
      <c r="P146" t="b">
        <v>0</v>
      </c>
      <c r="Q146" t="b">
        <v>1</v>
      </c>
      <c r="R146" t="s">
        <v>23</v>
      </c>
      <c r="S146" t="s">
        <v>2035</v>
      </c>
      <c r="T146" t="s">
        <v>2036</v>
      </c>
    </row>
    <row r="147" spans="1:20" hidden="1" x14ac:dyDescent="0.35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t="s">
        <v>14</v>
      </c>
      <c r="G147">
        <f>E147-D147</f>
        <v>-25998</v>
      </c>
      <c r="H147">
        <v>3182</v>
      </c>
      <c r="I147">
        <f>AVERAGE($H$2:H1147)</f>
        <v>727.005</v>
      </c>
      <c r="J147" t="s">
        <v>107</v>
      </c>
      <c r="K147" t="s">
        <v>108</v>
      </c>
      <c r="L147">
        <v>1415340000</v>
      </c>
      <c r="M147" s="8">
        <f>(((L147/60)/60)/24)+DATE(1970,1,1)</f>
        <v>41950.25</v>
      </c>
      <c r="N147">
        <v>1418191200</v>
      </c>
      <c r="O147" s="8">
        <f>(((N147/60)/60)/24)+DATE(1970,1,1)</f>
        <v>41983.25</v>
      </c>
      <c r="P147" t="b">
        <v>0</v>
      </c>
      <c r="Q147" t="b">
        <v>1</v>
      </c>
      <c r="R147" t="s">
        <v>159</v>
      </c>
      <c r="S147" t="s">
        <v>2035</v>
      </c>
      <c r="T147" t="s">
        <v>2058</v>
      </c>
    </row>
    <row r="148" spans="1:20" ht="31" hidden="1" x14ac:dyDescent="0.35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t="s">
        <v>14</v>
      </c>
      <c r="G148">
        <f>E148-D148</f>
        <v>-1627</v>
      </c>
      <c r="H148">
        <v>15</v>
      </c>
      <c r="I148">
        <f>AVERAGE($H$2:H1148)</f>
        <v>727.005</v>
      </c>
      <c r="J148" t="s">
        <v>21</v>
      </c>
      <c r="K148" t="s">
        <v>22</v>
      </c>
      <c r="L148">
        <v>1509948000</v>
      </c>
      <c r="M148" s="8">
        <f>(((L148/60)/60)/24)+DATE(1970,1,1)</f>
        <v>43045.25</v>
      </c>
      <c r="N148">
        <v>1510380000</v>
      </c>
      <c r="O148" s="8">
        <f>(((N148/60)/60)/24)+DATE(1970,1,1)</f>
        <v>43050.25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idden="1" x14ac:dyDescent="0.35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t="s">
        <v>14</v>
      </c>
      <c r="G149">
        <f>E149-D149</f>
        <v>-176</v>
      </c>
      <c r="H149">
        <v>133</v>
      </c>
      <c r="I149">
        <f>AVERAGE($H$2:H1149)</f>
        <v>727.005</v>
      </c>
      <c r="J149" t="s">
        <v>21</v>
      </c>
      <c r="K149" t="s">
        <v>22</v>
      </c>
      <c r="L149">
        <v>1334811600</v>
      </c>
      <c r="M149" s="8">
        <f>(((L149/60)/60)/24)+DATE(1970,1,1)</f>
        <v>41018.208333333336</v>
      </c>
      <c r="N149">
        <v>1335243600</v>
      </c>
      <c r="O149" s="8">
        <f>(((N149/60)/60)/24)+DATE(1970,1,1)</f>
        <v>41023.208333333336</v>
      </c>
      <c r="P149" t="b">
        <v>0</v>
      </c>
      <c r="Q149" t="b">
        <v>1</v>
      </c>
      <c r="R149" t="s">
        <v>89</v>
      </c>
      <c r="S149" t="s">
        <v>2050</v>
      </c>
      <c r="T149" t="s">
        <v>2051</v>
      </c>
    </row>
    <row r="150" spans="1:20" hidden="1" x14ac:dyDescent="0.35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t="s">
        <v>14</v>
      </c>
      <c r="G150">
        <f>E150-D150</f>
        <v>-13948</v>
      </c>
      <c r="H150">
        <v>2062</v>
      </c>
      <c r="I150">
        <f>AVERAGE($H$2:H1150)</f>
        <v>727.005</v>
      </c>
      <c r="J150" t="s">
        <v>21</v>
      </c>
      <c r="K150" t="s">
        <v>22</v>
      </c>
      <c r="L150">
        <v>1331445600</v>
      </c>
      <c r="M150" s="8">
        <f>(((L150/60)/60)/24)+DATE(1970,1,1)</f>
        <v>40979.25</v>
      </c>
      <c r="N150">
        <v>1333256400</v>
      </c>
      <c r="O150" s="8">
        <f>(((N150/60)/60)/24)+DATE(1970,1,1)</f>
        <v>41000.208333333336</v>
      </c>
      <c r="P150" t="b">
        <v>0</v>
      </c>
      <c r="Q150" t="b">
        <v>1</v>
      </c>
      <c r="R150" t="s">
        <v>33</v>
      </c>
      <c r="S150" t="s">
        <v>2039</v>
      </c>
      <c r="T150" t="s">
        <v>2040</v>
      </c>
    </row>
    <row r="151" spans="1:20" ht="31" hidden="1" x14ac:dyDescent="0.35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t="s">
        <v>14</v>
      </c>
      <c r="G151">
        <f>E151-D151</f>
        <v>-6583</v>
      </c>
      <c r="H151">
        <v>29</v>
      </c>
      <c r="I151">
        <f>AVERAGE($H$2:H1151)</f>
        <v>727.005</v>
      </c>
      <c r="J151" t="s">
        <v>36</v>
      </c>
      <c r="K151" t="s">
        <v>37</v>
      </c>
      <c r="L151">
        <v>1464584400</v>
      </c>
      <c r="M151" s="8">
        <f>(((L151/60)/60)/24)+DATE(1970,1,1)</f>
        <v>42520.208333333328</v>
      </c>
      <c r="N151">
        <v>1465016400</v>
      </c>
      <c r="O151" s="8">
        <f>(((N151/60)/60)/24)+DATE(1970,1,1)</f>
        <v>42525.208333333328</v>
      </c>
      <c r="P151" t="b">
        <v>0</v>
      </c>
      <c r="Q151" t="b">
        <v>0</v>
      </c>
      <c r="R151" t="s">
        <v>23</v>
      </c>
      <c r="S151" t="s">
        <v>2035</v>
      </c>
      <c r="T151" t="s">
        <v>2036</v>
      </c>
    </row>
    <row r="152" spans="1:20" hidden="1" x14ac:dyDescent="0.35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t="s">
        <v>14</v>
      </c>
      <c r="G152">
        <f>E152-D152</f>
        <v>-1647</v>
      </c>
      <c r="H152">
        <v>132</v>
      </c>
      <c r="I152">
        <f>AVERAGE($H$2:H1152)</f>
        <v>727.005</v>
      </c>
      <c r="J152" t="s">
        <v>21</v>
      </c>
      <c r="K152" t="s">
        <v>22</v>
      </c>
      <c r="L152">
        <v>1335848400</v>
      </c>
      <c r="M152" s="8">
        <f>(((L152/60)/60)/24)+DATE(1970,1,1)</f>
        <v>41030.208333333336</v>
      </c>
      <c r="N152">
        <v>1336280400</v>
      </c>
      <c r="O152" s="8">
        <f>(((N152/60)/60)/24)+DATE(1970,1,1)</f>
        <v>41035.208333333336</v>
      </c>
      <c r="P152" t="b">
        <v>0</v>
      </c>
      <c r="Q152" t="b">
        <v>0</v>
      </c>
      <c r="R152" t="s">
        <v>28</v>
      </c>
      <c r="S152" t="s">
        <v>2037</v>
      </c>
      <c r="T152" t="s">
        <v>2038</v>
      </c>
    </row>
    <row r="153" spans="1:20" hidden="1" x14ac:dyDescent="0.35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t="s">
        <v>14</v>
      </c>
      <c r="G153">
        <f>E153-D153</f>
        <v>-124</v>
      </c>
      <c r="H153">
        <v>137</v>
      </c>
      <c r="I153">
        <f>AVERAGE($H$2:H1153)</f>
        <v>727.005</v>
      </c>
      <c r="J153" t="s">
        <v>36</v>
      </c>
      <c r="K153" t="s">
        <v>37</v>
      </c>
      <c r="L153">
        <v>1331701200</v>
      </c>
      <c r="M153" s="8">
        <f>(((L153/60)/60)/24)+DATE(1970,1,1)</f>
        <v>40982.208333333336</v>
      </c>
      <c r="N153">
        <v>1331787600</v>
      </c>
      <c r="O153" s="8">
        <f>(((N153/60)/60)/24)+DATE(1970,1,1)</f>
        <v>40983.208333333336</v>
      </c>
      <c r="P153" t="b">
        <v>0</v>
      </c>
      <c r="Q153" t="b">
        <v>1</v>
      </c>
      <c r="R153" t="s">
        <v>148</v>
      </c>
      <c r="S153" t="s">
        <v>2035</v>
      </c>
      <c r="T153" t="s">
        <v>2057</v>
      </c>
    </row>
    <row r="154" spans="1:20" hidden="1" x14ac:dyDescent="0.35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t="s">
        <v>14</v>
      </c>
      <c r="G154">
        <f>E154-D154</f>
        <v>-76878</v>
      </c>
      <c r="H154">
        <v>908</v>
      </c>
      <c r="I154">
        <f>AVERAGE($H$2:H1154)</f>
        <v>727.005</v>
      </c>
      <c r="J154" t="s">
        <v>21</v>
      </c>
      <c r="K154" t="s">
        <v>22</v>
      </c>
      <c r="L154">
        <v>1368162000</v>
      </c>
      <c r="M154" s="8">
        <f>(((L154/60)/60)/24)+DATE(1970,1,1)</f>
        <v>41404.208333333336</v>
      </c>
      <c r="N154">
        <v>1370926800</v>
      </c>
      <c r="O154" s="8">
        <f>(((N154/60)/60)/24)+DATE(1970,1,1)</f>
        <v>41436.208333333336</v>
      </c>
      <c r="P154" t="b">
        <v>0</v>
      </c>
      <c r="Q154" t="b">
        <v>1</v>
      </c>
      <c r="R154" t="s">
        <v>42</v>
      </c>
      <c r="S154" t="s">
        <v>2041</v>
      </c>
      <c r="T154" t="s">
        <v>2042</v>
      </c>
    </row>
    <row r="155" spans="1:20" hidden="1" x14ac:dyDescent="0.35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t="s">
        <v>14</v>
      </c>
      <c r="G155">
        <f>E155-D155</f>
        <v>-6583</v>
      </c>
      <c r="H155">
        <v>10</v>
      </c>
      <c r="I155">
        <f>AVERAGE($H$2:H1155)</f>
        <v>727.005</v>
      </c>
      <c r="J155" t="s">
        <v>21</v>
      </c>
      <c r="K155" t="s">
        <v>22</v>
      </c>
      <c r="L155">
        <v>1331874000</v>
      </c>
      <c r="M155" s="8">
        <f>(((L155/60)/60)/24)+DATE(1970,1,1)</f>
        <v>40984.208333333336</v>
      </c>
      <c r="N155">
        <v>1333429200</v>
      </c>
      <c r="O155" s="8">
        <f>(((N155/60)/60)/24)+DATE(1970,1,1)</f>
        <v>41002.208333333336</v>
      </c>
      <c r="P155" t="b">
        <v>0</v>
      </c>
      <c r="Q155" t="b">
        <v>0</v>
      </c>
      <c r="R155" t="s">
        <v>17</v>
      </c>
      <c r="S155" t="s">
        <v>2033</v>
      </c>
      <c r="T155" t="s">
        <v>2034</v>
      </c>
    </row>
    <row r="156" spans="1:20" ht="31" hidden="1" x14ac:dyDescent="0.35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t="s">
        <v>14</v>
      </c>
      <c r="G156">
        <f>E156-D156</f>
        <v>-124131</v>
      </c>
      <c r="H156">
        <v>1910</v>
      </c>
      <c r="I156">
        <f>AVERAGE($H$2:H1156)</f>
        <v>727.005</v>
      </c>
      <c r="J156" t="s">
        <v>98</v>
      </c>
      <c r="K156" t="s">
        <v>99</v>
      </c>
      <c r="L156">
        <v>1381813200</v>
      </c>
      <c r="M156" s="8">
        <f>(((L156/60)/60)/24)+DATE(1970,1,1)</f>
        <v>41562.208333333336</v>
      </c>
      <c r="N156">
        <v>1383976800</v>
      </c>
      <c r="O156" s="8">
        <f>(((N156/60)/60)/24)+DATE(1970,1,1)</f>
        <v>41587.25</v>
      </c>
      <c r="P156" t="b">
        <v>0</v>
      </c>
      <c r="Q156" t="b">
        <v>0</v>
      </c>
      <c r="R156" t="s">
        <v>33</v>
      </c>
      <c r="S156" t="s">
        <v>2039</v>
      </c>
      <c r="T156" t="s">
        <v>2040</v>
      </c>
    </row>
    <row r="157" spans="1:20" ht="31" hidden="1" x14ac:dyDescent="0.35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t="s">
        <v>14</v>
      </c>
      <c r="G157">
        <f>E157-D157</f>
        <v>-2748</v>
      </c>
      <c r="H157">
        <v>38</v>
      </c>
      <c r="I157">
        <f>AVERAGE($H$2:H1157)</f>
        <v>727.005</v>
      </c>
      <c r="J157" t="s">
        <v>26</v>
      </c>
      <c r="K157" t="s">
        <v>27</v>
      </c>
      <c r="L157">
        <v>1548655200</v>
      </c>
      <c r="M157" s="8">
        <f>(((L157/60)/60)/24)+DATE(1970,1,1)</f>
        <v>43493.25</v>
      </c>
      <c r="N157">
        <v>1550556000</v>
      </c>
      <c r="O157" s="8">
        <f>(((N157/60)/60)/24)+DATE(1970,1,1)</f>
        <v>43515.25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35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t="s">
        <v>14</v>
      </c>
      <c r="G158">
        <f>E158-D158</f>
        <v>-415</v>
      </c>
      <c r="H158">
        <v>104</v>
      </c>
      <c r="I158">
        <f>AVERAGE($H$2:H1158)</f>
        <v>727.005</v>
      </c>
      <c r="J158" t="s">
        <v>26</v>
      </c>
      <c r="K158" t="s">
        <v>27</v>
      </c>
      <c r="L158">
        <v>1389679200</v>
      </c>
      <c r="M158" s="8">
        <f>(((L158/60)/60)/24)+DATE(1970,1,1)</f>
        <v>41653.25</v>
      </c>
      <c r="N158">
        <v>1390456800</v>
      </c>
      <c r="O158" s="8">
        <f>(((N158/60)/60)/24)+DATE(1970,1,1)</f>
        <v>41662.25</v>
      </c>
      <c r="P158" t="b">
        <v>0</v>
      </c>
      <c r="Q158" t="b">
        <v>1</v>
      </c>
      <c r="R158" t="s">
        <v>33</v>
      </c>
      <c r="S158" t="s">
        <v>2039</v>
      </c>
      <c r="T158" t="s">
        <v>2040</v>
      </c>
    </row>
    <row r="159" spans="1:20" ht="31" hidden="1" x14ac:dyDescent="0.35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t="s">
        <v>14</v>
      </c>
      <c r="G159">
        <f>E159-D159</f>
        <v>-1846</v>
      </c>
      <c r="H159">
        <v>49</v>
      </c>
      <c r="I159">
        <f>AVERAGE($H$2:H1159)</f>
        <v>727.005</v>
      </c>
      <c r="J159" t="s">
        <v>21</v>
      </c>
      <c r="K159" t="s">
        <v>22</v>
      </c>
      <c r="L159">
        <v>1456984800</v>
      </c>
      <c r="M159" s="8">
        <f>(((L159/60)/60)/24)+DATE(1970,1,1)</f>
        <v>42432.25</v>
      </c>
      <c r="N159">
        <v>1461819600</v>
      </c>
      <c r="O159" s="8">
        <f>(((N159/60)/60)/24)+DATE(1970,1,1)</f>
        <v>42488.208333333328</v>
      </c>
      <c r="P159" t="b">
        <v>0</v>
      </c>
      <c r="Q159" t="b">
        <v>0</v>
      </c>
      <c r="R159" t="s">
        <v>17</v>
      </c>
      <c r="S159" t="s">
        <v>2033</v>
      </c>
      <c r="T159" t="s">
        <v>2034</v>
      </c>
    </row>
    <row r="160" spans="1:20" hidden="1" x14ac:dyDescent="0.35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t="s">
        <v>14</v>
      </c>
      <c r="G160">
        <f>E160-D160</f>
        <v>-95</v>
      </c>
      <c r="H160">
        <v>1</v>
      </c>
      <c r="I160">
        <f>AVERAGE($H$2:H1160)</f>
        <v>727.005</v>
      </c>
      <c r="J160" t="s">
        <v>36</v>
      </c>
      <c r="K160" t="s">
        <v>37</v>
      </c>
      <c r="L160">
        <v>1504069200</v>
      </c>
      <c r="M160" s="8">
        <f>(((L160/60)/60)/24)+DATE(1970,1,1)</f>
        <v>42977.208333333328</v>
      </c>
      <c r="N160">
        <v>1504155600</v>
      </c>
      <c r="O160" s="8">
        <f>(((N160/60)/60)/24)+DATE(1970,1,1)</f>
        <v>42978.208333333328</v>
      </c>
      <c r="P160" t="b">
        <v>0</v>
      </c>
      <c r="Q160" t="b">
        <v>1</v>
      </c>
      <c r="R160" t="s">
        <v>68</v>
      </c>
      <c r="S160" t="s">
        <v>2047</v>
      </c>
      <c r="T160" t="s">
        <v>2048</v>
      </c>
    </row>
    <row r="161" spans="1:20" hidden="1" x14ac:dyDescent="0.35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t="s">
        <v>14</v>
      </c>
      <c r="G161">
        <f>E161-D161</f>
        <v>-51866</v>
      </c>
      <c r="H161">
        <v>245</v>
      </c>
      <c r="I161">
        <f>AVERAGE($H$2:H1161)</f>
        <v>727.005</v>
      </c>
      <c r="J161" t="s">
        <v>21</v>
      </c>
      <c r="K161" t="s">
        <v>22</v>
      </c>
      <c r="L161">
        <v>1535864400</v>
      </c>
      <c r="M161" s="8">
        <f>(((L161/60)/60)/24)+DATE(1970,1,1)</f>
        <v>43345.208333333328</v>
      </c>
      <c r="N161">
        <v>1537074000</v>
      </c>
      <c r="O161" s="8">
        <f>(((N161/60)/60)/24)+DATE(1970,1,1)</f>
        <v>43359.208333333328</v>
      </c>
      <c r="P161" t="b">
        <v>0</v>
      </c>
      <c r="Q161" t="b">
        <v>0</v>
      </c>
      <c r="R161" t="s">
        <v>33</v>
      </c>
      <c r="S161" t="s">
        <v>2039</v>
      </c>
      <c r="T161" t="s">
        <v>2040</v>
      </c>
    </row>
    <row r="162" spans="1:20" hidden="1" x14ac:dyDescent="0.35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t="s">
        <v>14</v>
      </c>
      <c r="G162">
        <f>E162-D162</f>
        <v>-591</v>
      </c>
      <c r="H162">
        <v>32</v>
      </c>
      <c r="I162">
        <f>AVERAGE($H$2:H1162)</f>
        <v>727.005</v>
      </c>
      <c r="J162" t="s">
        <v>21</v>
      </c>
      <c r="K162" t="s">
        <v>22</v>
      </c>
      <c r="L162">
        <v>1452146400</v>
      </c>
      <c r="M162" s="8">
        <f>(((L162/60)/60)/24)+DATE(1970,1,1)</f>
        <v>42376.25</v>
      </c>
      <c r="N162">
        <v>1452578400</v>
      </c>
      <c r="O162" s="8">
        <f>(((N162/60)/60)/24)+DATE(1970,1,1)</f>
        <v>42381.25</v>
      </c>
      <c r="P162" t="b">
        <v>0</v>
      </c>
      <c r="Q162" t="b">
        <v>0</v>
      </c>
      <c r="R162" t="s">
        <v>60</v>
      </c>
      <c r="S162" t="s">
        <v>2035</v>
      </c>
      <c r="T162" t="s">
        <v>2045</v>
      </c>
    </row>
    <row r="163" spans="1:20" ht="31" hidden="1" x14ac:dyDescent="0.35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t="s">
        <v>14</v>
      </c>
      <c r="G163">
        <f>E163-D163</f>
        <v>-5986</v>
      </c>
      <c r="H163">
        <v>7</v>
      </c>
      <c r="I163">
        <f>AVERAGE($H$2:H1163)</f>
        <v>727.005</v>
      </c>
      <c r="J163" t="s">
        <v>21</v>
      </c>
      <c r="K163" t="s">
        <v>22</v>
      </c>
      <c r="L163">
        <v>1500008400</v>
      </c>
      <c r="M163" s="8">
        <f>(((L163/60)/60)/24)+DATE(1970,1,1)</f>
        <v>42930.208333333328</v>
      </c>
      <c r="N163">
        <v>1500267600</v>
      </c>
      <c r="O163" s="8">
        <f>(((N163/60)/60)/24)+DATE(1970,1,1)</f>
        <v>42933.208333333328</v>
      </c>
      <c r="P163" t="b">
        <v>0</v>
      </c>
      <c r="Q163" t="b">
        <v>1</v>
      </c>
      <c r="R163" t="s">
        <v>33</v>
      </c>
      <c r="S163" t="s">
        <v>2039</v>
      </c>
      <c r="T163" t="s">
        <v>2040</v>
      </c>
    </row>
    <row r="164" spans="1:20" hidden="1" x14ac:dyDescent="0.35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t="s">
        <v>14</v>
      </c>
      <c r="G164">
        <f>E164-D164</f>
        <v>-30640</v>
      </c>
      <c r="H164">
        <v>803</v>
      </c>
      <c r="I164">
        <f>AVERAGE($H$2:H1164)</f>
        <v>727.005</v>
      </c>
      <c r="J164" t="s">
        <v>21</v>
      </c>
      <c r="K164" t="s">
        <v>22</v>
      </c>
      <c r="L164">
        <v>1303102800</v>
      </c>
      <c r="M164" s="8">
        <f>(((L164/60)/60)/24)+DATE(1970,1,1)</f>
        <v>40651.208333333336</v>
      </c>
      <c r="N164">
        <v>1303189200</v>
      </c>
      <c r="O164" s="8">
        <f>(((N164/60)/60)/24)+DATE(1970,1,1)</f>
        <v>40652.208333333336</v>
      </c>
      <c r="P164" t="b">
        <v>0</v>
      </c>
      <c r="Q164" t="b">
        <v>0</v>
      </c>
      <c r="R164" t="s">
        <v>33</v>
      </c>
      <c r="S164" t="s">
        <v>2039</v>
      </c>
      <c r="T164" t="s">
        <v>2040</v>
      </c>
    </row>
    <row r="165" spans="1:20" hidden="1" x14ac:dyDescent="0.35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t="s">
        <v>14</v>
      </c>
      <c r="G165">
        <f>E165-D165</f>
        <v>-6214</v>
      </c>
      <c r="H165">
        <v>16</v>
      </c>
      <c r="I165">
        <f>AVERAGE($H$2:H1165)</f>
        <v>727.005</v>
      </c>
      <c r="J165" t="s">
        <v>21</v>
      </c>
      <c r="K165" t="s">
        <v>22</v>
      </c>
      <c r="L165">
        <v>1270789200</v>
      </c>
      <c r="M165" s="8">
        <f>(((L165/60)/60)/24)+DATE(1970,1,1)</f>
        <v>40277.208333333336</v>
      </c>
      <c r="N165">
        <v>1272171600</v>
      </c>
      <c r="O165" s="8">
        <f>(((N165/60)/60)/24)+DATE(1970,1,1)</f>
        <v>40293.208333333336</v>
      </c>
      <c r="P165" t="b">
        <v>0</v>
      </c>
      <c r="Q165" t="b">
        <v>0</v>
      </c>
      <c r="R165" t="s">
        <v>89</v>
      </c>
      <c r="S165" t="s">
        <v>2050</v>
      </c>
      <c r="T165" t="s">
        <v>2051</v>
      </c>
    </row>
    <row r="166" spans="1:20" ht="31" hidden="1" x14ac:dyDescent="0.35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t="s">
        <v>14</v>
      </c>
      <c r="G166">
        <f>E166-D166</f>
        <v>-6280</v>
      </c>
      <c r="H166">
        <v>31</v>
      </c>
      <c r="I166">
        <f>AVERAGE($H$2:H1166)</f>
        <v>727.005</v>
      </c>
      <c r="J166" t="s">
        <v>21</v>
      </c>
      <c r="K166" t="s">
        <v>22</v>
      </c>
      <c r="L166">
        <v>1400907600</v>
      </c>
      <c r="M166" s="8">
        <f>(((L166/60)/60)/24)+DATE(1970,1,1)</f>
        <v>41783.208333333336</v>
      </c>
      <c r="N166">
        <v>1403413200</v>
      </c>
      <c r="O166" s="8">
        <f>(((N166/60)/60)/24)+DATE(1970,1,1)</f>
        <v>41812.208333333336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35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t="s">
        <v>14</v>
      </c>
      <c r="G167">
        <f>E167-D167</f>
        <v>-3199</v>
      </c>
      <c r="H167">
        <v>108</v>
      </c>
      <c r="I167">
        <f>AVERAGE($H$2:H1167)</f>
        <v>727.005</v>
      </c>
      <c r="J167" t="s">
        <v>107</v>
      </c>
      <c r="K167" t="s">
        <v>108</v>
      </c>
      <c r="L167">
        <v>1574143200</v>
      </c>
      <c r="M167" s="8">
        <f>(((L167/60)/60)/24)+DATE(1970,1,1)</f>
        <v>43788.25</v>
      </c>
      <c r="N167">
        <v>1574229600</v>
      </c>
      <c r="O167" s="8">
        <f>(((N167/60)/60)/24)+DATE(1970,1,1)</f>
        <v>43789.25</v>
      </c>
      <c r="P167" t="b">
        <v>0</v>
      </c>
      <c r="Q167" t="b">
        <v>1</v>
      </c>
      <c r="R167" t="s">
        <v>17</v>
      </c>
      <c r="S167" t="s">
        <v>2033</v>
      </c>
      <c r="T167" t="s">
        <v>2034</v>
      </c>
    </row>
    <row r="168" spans="1:20" hidden="1" x14ac:dyDescent="0.35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t="s">
        <v>14</v>
      </c>
      <c r="G168">
        <f>E168-D168</f>
        <v>-5331</v>
      </c>
      <c r="H168">
        <v>30</v>
      </c>
      <c r="I168">
        <f>AVERAGE($H$2:H1168)</f>
        <v>727.005</v>
      </c>
      <c r="J168" t="s">
        <v>21</v>
      </c>
      <c r="K168" t="s">
        <v>22</v>
      </c>
      <c r="L168">
        <v>1494738000</v>
      </c>
      <c r="M168" s="8">
        <f>(((L168/60)/60)/24)+DATE(1970,1,1)</f>
        <v>42869.208333333328</v>
      </c>
      <c r="N168">
        <v>1495861200</v>
      </c>
      <c r="O168" s="8">
        <f>(((N168/60)/60)/24)+DATE(1970,1,1)</f>
        <v>42882.208333333328</v>
      </c>
      <c r="P168" t="b">
        <v>0</v>
      </c>
      <c r="Q168" t="b">
        <v>0</v>
      </c>
      <c r="R168" t="s">
        <v>33</v>
      </c>
      <c r="S168" t="s">
        <v>2039</v>
      </c>
      <c r="T168" t="s">
        <v>2040</v>
      </c>
    </row>
    <row r="169" spans="1:20" ht="31" hidden="1" x14ac:dyDescent="0.35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t="s">
        <v>14</v>
      </c>
      <c r="G169">
        <f>E169-D169</f>
        <v>-4797</v>
      </c>
      <c r="H169">
        <v>17</v>
      </c>
      <c r="I169">
        <f>AVERAGE($H$2:H1169)</f>
        <v>727.005</v>
      </c>
      <c r="J169" t="s">
        <v>21</v>
      </c>
      <c r="K169" t="s">
        <v>22</v>
      </c>
      <c r="L169">
        <v>1392357600</v>
      </c>
      <c r="M169" s="8">
        <f>(((L169/60)/60)/24)+DATE(1970,1,1)</f>
        <v>41684.25</v>
      </c>
      <c r="N169">
        <v>1392530400</v>
      </c>
      <c r="O169" s="8">
        <f>(((N169/60)/60)/24)+DATE(1970,1,1)</f>
        <v>41686.25</v>
      </c>
      <c r="P169" t="b">
        <v>0</v>
      </c>
      <c r="Q169" t="b">
        <v>0</v>
      </c>
      <c r="R169" t="s">
        <v>23</v>
      </c>
      <c r="S169" t="s">
        <v>2035</v>
      </c>
      <c r="T169" t="s">
        <v>2036</v>
      </c>
    </row>
    <row r="170" spans="1:20" hidden="1" x14ac:dyDescent="0.35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t="s">
        <v>14</v>
      </c>
      <c r="G170">
        <f>E170-D170</f>
        <v>-76308</v>
      </c>
      <c r="H170">
        <v>80</v>
      </c>
      <c r="I170">
        <f>AVERAGE($H$2:H1170)</f>
        <v>727.005</v>
      </c>
      <c r="J170" t="s">
        <v>21</v>
      </c>
      <c r="K170" t="s">
        <v>22</v>
      </c>
      <c r="L170">
        <v>1305003600</v>
      </c>
      <c r="M170" s="8">
        <f>(((L170/60)/60)/24)+DATE(1970,1,1)</f>
        <v>40673.208333333336</v>
      </c>
      <c r="N170">
        <v>1305781200</v>
      </c>
      <c r="O170" s="8">
        <f>(((N170/60)/60)/24)+DATE(1970,1,1)</f>
        <v>40682.208333333336</v>
      </c>
      <c r="P170" t="b">
        <v>0</v>
      </c>
      <c r="Q170" t="b">
        <v>0</v>
      </c>
      <c r="R170" t="s">
        <v>119</v>
      </c>
      <c r="S170" t="s">
        <v>2047</v>
      </c>
      <c r="T170" t="s">
        <v>2053</v>
      </c>
    </row>
    <row r="171" spans="1:20" ht="31" hidden="1" x14ac:dyDescent="0.35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t="s">
        <v>14</v>
      </c>
      <c r="G171">
        <f>E171-D171</f>
        <v>-9978</v>
      </c>
      <c r="H171">
        <v>2468</v>
      </c>
      <c r="I171">
        <f>AVERAGE($H$2:H1171)</f>
        <v>727.005</v>
      </c>
      <c r="J171" t="s">
        <v>21</v>
      </c>
      <c r="K171" t="s">
        <v>22</v>
      </c>
      <c r="L171">
        <v>1301634000</v>
      </c>
      <c r="M171" s="8">
        <f>(((L171/60)/60)/24)+DATE(1970,1,1)</f>
        <v>40634.208333333336</v>
      </c>
      <c r="N171">
        <v>1302325200</v>
      </c>
      <c r="O171" s="8">
        <f>(((N171/60)/60)/24)+DATE(1970,1,1)</f>
        <v>40642.208333333336</v>
      </c>
      <c r="P171" t="b">
        <v>0</v>
      </c>
      <c r="Q171" t="b">
        <v>0</v>
      </c>
      <c r="R171" t="s">
        <v>100</v>
      </c>
      <c r="S171" t="s">
        <v>2041</v>
      </c>
      <c r="T171" t="s">
        <v>2052</v>
      </c>
    </row>
    <row r="172" spans="1:20" hidden="1" x14ac:dyDescent="0.35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t="s">
        <v>14</v>
      </c>
      <c r="G172">
        <f>E172-D172</f>
        <v>-6752</v>
      </c>
      <c r="H172">
        <v>26</v>
      </c>
      <c r="I172">
        <f>AVERAGE($H$2:H1172)</f>
        <v>727.005</v>
      </c>
      <c r="J172" t="s">
        <v>40</v>
      </c>
      <c r="K172" t="s">
        <v>41</v>
      </c>
      <c r="L172">
        <v>1395896400</v>
      </c>
      <c r="M172" s="8">
        <f>(((L172/60)/60)/24)+DATE(1970,1,1)</f>
        <v>41725.208333333336</v>
      </c>
      <c r="N172">
        <v>1396069200</v>
      </c>
      <c r="O172" s="8">
        <f>(((N172/60)/60)/24)+DATE(1970,1,1)</f>
        <v>41727.208333333336</v>
      </c>
      <c r="P172" t="b">
        <v>0</v>
      </c>
      <c r="Q172" t="b">
        <v>0</v>
      </c>
      <c r="R172" t="s">
        <v>42</v>
      </c>
      <c r="S172" t="s">
        <v>2041</v>
      </c>
      <c r="T172" t="s">
        <v>2042</v>
      </c>
    </row>
    <row r="173" spans="1:20" ht="31" hidden="1" x14ac:dyDescent="0.35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t="s">
        <v>14</v>
      </c>
      <c r="G173">
        <f>E173-D173</f>
        <v>-603</v>
      </c>
      <c r="H173">
        <v>73</v>
      </c>
      <c r="I173">
        <f>AVERAGE($H$2:H1173)</f>
        <v>727.005</v>
      </c>
      <c r="J173" t="s">
        <v>21</v>
      </c>
      <c r="K173" t="s">
        <v>22</v>
      </c>
      <c r="L173">
        <v>1529125200</v>
      </c>
      <c r="M173" s="8">
        <f>(((L173/60)/60)/24)+DATE(1970,1,1)</f>
        <v>43267.208333333328</v>
      </c>
      <c r="N173">
        <v>1531112400</v>
      </c>
      <c r="O173" s="8">
        <f>(((N173/60)/60)/24)+DATE(1970,1,1)</f>
        <v>43290.208333333328</v>
      </c>
      <c r="P173" t="b">
        <v>0</v>
      </c>
      <c r="Q173" t="b">
        <v>1</v>
      </c>
      <c r="R173" t="s">
        <v>33</v>
      </c>
      <c r="S173" t="s">
        <v>2039</v>
      </c>
      <c r="T173" t="s">
        <v>2040</v>
      </c>
    </row>
    <row r="174" spans="1:20" ht="31" hidden="1" x14ac:dyDescent="0.35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t="s">
        <v>14</v>
      </c>
      <c r="G174">
        <f>E174-D174</f>
        <v>-3874</v>
      </c>
      <c r="H174">
        <v>128</v>
      </c>
      <c r="I174">
        <f>AVERAGE($H$2:H1174)</f>
        <v>727.005</v>
      </c>
      <c r="J174" t="s">
        <v>21</v>
      </c>
      <c r="K174" t="s">
        <v>22</v>
      </c>
      <c r="L174">
        <v>1451109600</v>
      </c>
      <c r="M174" s="8">
        <f>(((L174/60)/60)/24)+DATE(1970,1,1)</f>
        <v>42364.25</v>
      </c>
      <c r="N174">
        <v>1451628000</v>
      </c>
      <c r="O174" s="8">
        <f>(((N174/60)/60)/24)+DATE(1970,1,1)</f>
        <v>42370.25</v>
      </c>
      <c r="P174" t="b">
        <v>0</v>
      </c>
      <c r="Q174" t="b">
        <v>0</v>
      </c>
      <c r="R174" t="s">
        <v>71</v>
      </c>
      <c r="S174" t="s">
        <v>2041</v>
      </c>
      <c r="T174" t="s">
        <v>2049</v>
      </c>
    </row>
    <row r="175" spans="1:20" hidden="1" x14ac:dyDescent="0.35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t="s">
        <v>14</v>
      </c>
      <c r="G175">
        <f>E175-D175</f>
        <v>-1598</v>
      </c>
      <c r="H175">
        <v>33</v>
      </c>
      <c r="I175">
        <f>AVERAGE($H$2:H1175)</f>
        <v>727.005</v>
      </c>
      <c r="J175" t="s">
        <v>21</v>
      </c>
      <c r="K175" t="s">
        <v>22</v>
      </c>
      <c r="L175">
        <v>1566968400</v>
      </c>
      <c r="M175" s="8">
        <f>(((L175/60)/60)/24)+DATE(1970,1,1)</f>
        <v>43705.208333333328</v>
      </c>
      <c r="N175">
        <v>1567314000</v>
      </c>
      <c r="O175" s="8">
        <f>(((N175/60)/60)/24)+DATE(1970,1,1)</f>
        <v>43709.208333333328</v>
      </c>
      <c r="P175" t="b">
        <v>0</v>
      </c>
      <c r="Q175" t="b">
        <v>1</v>
      </c>
      <c r="R175" t="s">
        <v>33</v>
      </c>
      <c r="S175" t="s">
        <v>2039</v>
      </c>
      <c r="T175" t="s">
        <v>2040</v>
      </c>
    </row>
    <row r="176" spans="1:20" hidden="1" x14ac:dyDescent="0.35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t="s">
        <v>14</v>
      </c>
      <c r="G176">
        <f>E176-D176</f>
        <v>-2098</v>
      </c>
      <c r="H176">
        <v>1072</v>
      </c>
      <c r="I176">
        <f>AVERAGE($H$2:H1176)</f>
        <v>727.005</v>
      </c>
      <c r="J176" t="s">
        <v>21</v>
      </c>
      <c r="K176" t="s">
        <v>22</v>
      </c>
      <c r="L176">
        <v>1292392800</v>
      </c>
      <c r="M176" s="8">
        <f>(((L176/60)/60)/24)+DATE(1970,1,1)</f>
        <v>40527.25</v>
      </c>
      <c r="N176">
        <v>1292479200</v>
      </c>
      <c r="O176" s="8">
        <f>(((N176/60)/60)/24)+DATE(1970,1,1)</f>
        <v>40528.25</v>
      </c>
      <c r="P176" t="b">
        <v>0</v>
      </c>
      <c r="Q176" t="b">
        <v>1</v>
      </c>
      <c r="R176" t="s">
        <v>23</v>
      </c>
      <c r="S176" t="s">
        <v>2035</v>
      </c>
      <c r="T176" t="s">
        <v>2036</v>
      </c>
    </row>
    <row r="177" spans="1:20" hidden="1" x14ac:dyDescent="0.35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t="s">
        <v>14</v>
      </c>
      <c r="G177">
        <f>E177-D177</f>
        <v>-2136</v>
      </c>
      <c r="H177">
        <v>393</v>
      </c>
      <c r="I177">
        <f>AVERAGE($H$2:H1177)</f>
        <v>727.005</v>
      </c>
      <c r="J177" t="s">
        <v>21</v>
      </c>
      <c r="K177" t="s">
        <v>22</v>
      </c>
      <c r="L177">
        <v>1323669600</v>
      </c>
      <c r="M177" s="8">
        <f>(((L177/60)/60)/24)+DATE(1970,1,1)</f>
        <v>40889.25</v>
      </c>
      <c r="N177">
        <v>1323756000</v>
      </c>
      <c r="O177" s="8">
        <f>(((N177/60)/60)/24)+DATE(1970,1,1)</f>
        <v>40890.25</v>
      </c>
      <c r="P177" t="b">
        <v>0</v>
      </c>
      <c r="Q177" t="b">
        <v>0</v>
      </c>
      <c r="R177" t="s">
        <v>122</v>
      </c>
      <c r="S177" t="s">
        <v>2054</v>
      </c>
      <c r="T177" t="s">
        <v>2055</v>
      </c>
    </row>
    <row r="178" spans="1:20" ht="31" hidden="1" x14ac:dyDescent="0.35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t="s">
        <v>14</v>
      </c>
      <c r="G178">
        <f>E178-D178</f>
        <v>-17523</v>
      </c>
      <c r="H178">
        <v>1257</v>
      </c>
      <c r="I178">
        <f>AVERAGE($H$2:H1178)</f>
        <v>727.005</v>
      </c>
      <c r="J178" t="s">
        <v>21</v>
      </c>
      <c r="K178" t="s">
        <v>22</v>
      </c>
      <c r="L178">
        <v>1440738000</v>
      </c>
      <c r="M178" s="8">
        <f>(((L178/60)/60)/24)+DATE(1970,1,1)</f>
        <v>42244.208333333328</v>
      </c>
      <c r="N178">
        <v>1441342800</v>
      </c>
      <c r="O178" s="8">
        <f>(((N178/60)/60)/24)+DATE(1970,1,1)</f>
        <v>42251.208333333328</v>
      </c>
      <c r="P178" t="b">
        <v>0</v>
      </c>
      <c r="Q178" t="b">
        <v>0</v>
      </c>
      <c r="R178" t="s">
        <v>60</v>
      </c>
      <c r="S178" t="s">
        <v>2035</v>
      </c>
      <c r="T178" t="s">
        <v>2045</v>
      </c>
    </row>
    <row r="179" spans="1:20" hidden="1" x14ac:dyDescent="0.35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t="s">
        <v>14</v>
      </c>
      <c r="G179">
        <f>E179-D179</f>
        <v>-16036</v>
      </c>
      <c r="H179">
        <v>328</v>
      </c>
      <c r="I179">
        <f>AVERAGE($H$2:H1179)</f>
        <v>727.005</v>
      </c>
      <c r="J179" t="s">
        <v>21</v>
      </c>
      <c r="K179" t="s">
        <v>22</v>
      </c>
      <c r="L179">
        <v>1374296400</v>
      </c>
      <c r="M179" s="8">
        <f>(((L179/60)/60)/24)+DATE(1970,1,1)</f>
        <v>41475.208333333336</v>
      </c>
      <c r="N179">
        <v>1375333200</v>
      </c>
      <c r="O179" s="8">
        <f>(((N179/60)/60)/24)+DATE(1970,1,1)</f>
        <v>41487.208333333336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idden="1" x14ac:dyDescent="0.35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t="s">
        <v>14</v>
      </c>
      <c r="G180">
        <f>E180-D180</f>
        <v>-4147</v>
      </c>
      <c r="H180">
        <v>147</v>
      </c>
      <c r="I180">
        <f>AVERAGE($H$2:H1180)</f>
        <v>727.005</v>
      </c>
      <c r="J180" t="s">
        <v>21</v>
      </c>
      <c r="K180" t="s">
        <v>22</v>
      </c>
      <c r="L180">
        <v>1384840800</v>
      </c>
      <c r="M180" s="8">
        <f>(((L180/60)/60)/24)+DATE(1970,1,1)</f>
        <v>41597.25</v>
      </c>
      <c r="N180">
        <v>1389420000</v>
      </c>
      <c r="O180" s="8">
        <f>(((N180/60)/60)/24)+DATE(1970,1,1)</f>
        <v>41650.25</v>
      </c>
      <c r="P180" t="b">
        <v>0</v>
      </c>
      <c r="Q180" t="b">
        <v>0</v>
      </c>
      <c r="R180" t="s">
        <v>33</v>
      </c>
      <c r="S180" t="s">
        <v>2039</v>
      </c>
      <c r="T180" t="s">
        <v>2040</v>
      </c>
    </row>
    <row r="181" spans="1:20" hidden="1" x14ac:dyDescent="0.35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t="s">
        <v>14</v>
      </c>
      <c r="G181">
        <f>E181-D181</f>
        <v>-114641</v>
      </c>
      <c r="H181">
        <v>830</v>
      </c>
      <c r="I181">
        <f>AVERAGE($H$2:H1181)</f>
        <v>727.005</v>
      </c>
      <c r="J181" t="s">
        <v>21</v>
      </c>
      <c r="K181" t="s">
        <v>22</v>
      </c>
      <c r="L181">
        <v>1516600800</v>
      </c>
      <c r="M181" s="8">
        <f>(((L181/60)/60)/24)+DATE(1970,1,1)</f>
        <v>43122.25</v>
      </c>
      <c r="N181">
        <v>1520056800</v>
      </c>
      <c r="O181" s="8">
        <f>(((N181/60)/60)/24)+DATE(1970,1,1)</f>
        <v>43162.25</v>
      </c>
      <c r="P181" t="b">
        <v>0</v>
      </c>
      <c r="Q181" t="b">
        <v>0</v>
      </c>
      <c r="R181" t="s">
        <v>89</v>
      </c>
      <c r="S181" t="s">
        <v>2050</v>
      </c>
      <c r="T181" t="s">
        <v>2051</v>
      </c>
    </row>
    <row r="182" spans="1:20" hidden="1" x14ac:dyDescent="0.35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t="s">
        <v>14</v>
      </c>
      <c r="G182">
        <f>E182-D182</f>
        <v>-134441</v>
      </c>
      <c r="H182">
        <v>331</v>
      </c>
      <c r="I182">
        <f>AVERAGE($H$2:H1182)</f>
        <v>727.005</v>
      </c>
      <c r="J182" t="s">
        <v>40</v>
      </c>
      <c r="K182" t="s">
        <v>41</v>
      </c>
      <c r="L182">
        <v>1436418000</v>
      </c>
      <c r="M182" s="8">
        <f>(((L182/60)/60)/24)+DATE(1970,1,1)</f>
        <v>42194.208333333328</v>
      </c>
      <c r="N182">
        <v>1436504400</v>
      </c>
      <c r="O182" s="8">
        <f>(((N182/60)/60)/24)+DATE(1970,1,1)</f>
        <v>42195.208333333328</v>
      </c>
      <c r="P182" t="b">
        <v>0</v>
      </c>
      <c r="Q182" t="b">
        <v>0</v>
      </c>
      <c r="R182" t="s">
        <v>53</v>
      </c>
      <c r="S182" t="s">
        <v>2041</v>
      </c>
      <c r="T182" t="s">
        <v>2044</v>
      </c>
    </row>
    <row r="183" spans="1:20" hidden="1" x14ac:dyDescent="0.35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t="s">
        <v>14</v>
      </c>
      <c r="G183">
        <f>E183-D183</f>
        <v>-5242</v>
      </c>
      <c r="H183">
        <v>25</v>
      </c>
      <c r="I183">
        <f>AVERAGE($H$2:H1183)</f>
        <v>727.005</v>
      </c>
      <c r="J183" t="s">
        <v>21</v>
      </c>
      <c r="K183" t="s">
        <v>22</v>
      </c>
      <c r="L183">
        <v>1503550800</v>
      </c>
      <c r="M183" s="8">
        <f>(((L183/60)/60)/24)+DATE(1970,1,1)</f>
        <v>42971.208333333328</v>
      </c>
      <c r="N183">
        <v>1508302800</v>
      </c>
      <c r="O183" s="8">
        <f>(((N183/60)/60)/24)+DATE(1970,1,1)</f>
        <v>43026.208333333328</v>
      </c>
      <c r="P183" t="b">
        <v>0</v>
      </c>
      <c r="Q183" t="b">
        <v>1</v>
      </c>
      <c r="R183" t="s">
        <v>60</v>
      </c>
      <c r="S183" t="s">
        <v>2035</v>
      </c>
      <c r="T183" t="s">
        <v>2045</v>
      </c>
    </row>
    <row r="184" spans="1:20" hidden="1" x14ac:dyDescent="0.35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t="s">
        <v>14</v>
      </c>
      <c r="G184">
        <f>E184-D184</f>
        <v>-56177</v>
      </c>
      <c r="H184">
        <v>3483</v>
      </c>
      <c r="I184">
        <f>AVERAGE($H$2:H1184)</f>
        <v>727.005</v>
      </c>
      <c r="J184" t="s">
        <v>21</v>
      </c>
      <c r="K184" t="s">
        <v>22</v>
      </c>
      <c r="L184">
        <v>1487224800</v>
      </c>
      <c r="M184" s="8">
        <f>(((L184/60)/60)/24)+DATE(1970,1,1)</f>
        <v>42782.25</v>
      </c>
      <c r="N184">
        <v>1488348000</v>
      </c>
      <c r="O184" s="8">
        <f>(((N184/60)/60)/24)+DATE(1970,1,1)</f>
        <v>42795.25</v>
      </c>
      <c r="P184" t="b">
        <v>0</v>
      </c>
      <c r="Q184" t="b">
        <v>0</v>
      </c>
      <c r="R184" t="s">
        <v>17</v>
      </c>
      <c r="S184" t="s">
        <v>2033</v>
      </c>
      <c r="T184" t="s">
        <v>2034</v>
      </c>
    </row>
    <row r="185" spans="1:20" hidden="1" x14ac:dyDescent="0.35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t="s">
        <v>14</v>
      </c>
      <c r="G185">
        <f>E185-D185</f>
        <v>-84842</v>
      </c>
      <c r="H185">
        <v>923</v>
      </c>
      <c r="I185">
        <f>AVERAGE($H$2:H1185)</f>
        <v>727.005</v>
      </c>
      <c r="J185" t="s">
        <v>21</v>
      </c>
      <c r="K185" t="s">
        <v>22</v>
      </c>
      <c r="L185">
        <v>1500008400</v>
      </c>
      <c r="M185" s="8">
        <f>(((L185/60)/60)/24)+DATE(1970,1,1)</f>
        <v>42930.208333333328</v>
      </c>
      <c r="N185">
        <v>1502600400</v>
      </c>
      <c r="O185" s="8">
        <f>(((N185/60)/60)/24)+DATE(1970,1,1)</f>
        <v>42960.208333333328</v>
      </c>
      <c r="P185" t="b">
        <v>0</v>
      </c>
      <c r="Q185" t="b">
        <v>0</v>
      </c>
      <c r="R185" t="s">
        <v>33</v>
      </c>
      <c r="S185" t="s">
        <v>2039</v>
      </c>
      <c r="T185" t="s">
        <v>2040</v>
      </c>
    </row>
    <row r="186" spans="1:20" hidden="1" x14ac:dyDescent="0.35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t="s">
        <v>14</v>
      </c>
      <c r="G186">
        <f>E186-D186</f>
        <v>-95</v>
      </c>
      <c r="H186">
        <v>1</v>
      </c>
      <c r="I186">
        <f>AVERAGE($H$2:H1186)</f>
        <v>727.005</v>
      </c>
      <c r="J186" t="s">
        <v>21</v>
      </c>
      <c r="K186" t="s">
        <v>22</v>
      </c>
      <c r="L186">
        <v>1432098000</v>
      </c>
      <c r="M186" s="8">
        <f>(((L186/60)/60)/24)+DATE(1970,1,1)</f>
        <v>42144.208333333328</v>
      </c>
      <c r="N186">
        <v>1433653200</v>
      </c>
      <c r="O186" s="8">
        <f>(((N186/60)/60)/24)+DATE(1970,1,1)</f>
        <v>42162.208333333328</v>
      </c>
      <c r="P186" t="b">
        <v>0</v>
      </c>
      <c r="Q186" t="b">
        <v>1</v>
      </c>
      <c r="R186" t="s">
        <v>159</v>
      </c>
      <c r="S186" t="s">
        <v>2035</v>
      </c>
      <c r="T186" t="s">
        <v>2058</v>
      </c>
    </row>
    <row r="187" spans="1:20" hidden="1" x14ac:dyDescent="0.35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t="s">
        <v>14</v>
      </c>
      <c r="G187">
        <f>E187-D187</f>
        <v>-1823</v>
      </c>
      <c r="H187">
        <v>33</v>
      </c>
      <c r="I187">
        <f>AVERAGE($H$2:H1187)</f>
        <v>727.005</v>
      </c>
      <c r="J187" t="s">
        <v>15</v>
      </c>
      <c r="K187" t="s">
        <v>16</v>
      </c>
      <c r="L187">
        <v>1446876000</v>
      </c>
      <c r="M187" s="8">
        <f>(((L187/60)/60)/24)+DATE(1970,1,1)</f>
        <v>42315.25</v>
      </c>
      <c r="N187">
        <v>1447567200</v>
      </c>
      <c r="O187" s="8">
        <f>(((N187/60)/60)/24)+DATE(1970,1,1)</f>
        <v>42323.25</v>
      </c>
      <c r="P187" t="b">
        <v>0</v>
      </c>
      <c r="Q187" t="b">
        <v>0</v>
      </c>
      <c r="R187" t="s">
        <v>33</v>
      </c>
      <c r="S187" t="s">
        <v>2039</v>
      </c>
      <c r="T187" t="s">
        <v>2040</v>
      </c>
    </row>
    <row r="188" spans="1:20" hidden="1" x14ac:dyDescent="0.35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t="s">
        <v>14</v>
      </c>
      <c r="G188">
        <f>E188-D188</f>
        <v>-5869</v>
      </c>
      <c r="H188">
        <v>40</v>
      </c>
      <c r="I188">
        <f>AVERAGE($H$2:H1188)</f>
        <v>727.005</v>
      </c>
      <c r="J188" t="s">
        <v>107</v>
      </c>
      <c r="K188" t="s">
        <v>108</v>
      </c>
      <c r="L188">
        <v>1326520800</v>
      </c>
      <c r="M188" s="8">
        <f>(((L188/60)/60)/24)+DATE(1970,1,1)</f>
        <v>40922.25</v>
      </c>
      <c r="N188">
        <v>1327298400</v>
      </c>
      <c r="O188" s="8">
        <f>(((N188/60)/60)/24)+DATE(1970,1,1)</f>
        <v>40931.25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35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t="s">
        <v>14</v>
      </c>
      <c r="G189">
        <f>E189-D189</f>
        <v>-8554</v>
      </c>
      <c r="H189">
        <v>23</v>
      </c>
      <c r="I189">
        <f>AVERAGE($H$2:H1189)</f>
        <v>727.005</v>
      </c>
      <c r="J189" t="s">
        <v>15</v>
      </c>
      <c r="K189" t="s">
        <v>16</v>
      </c>
      <c r="L189">
        <v>1533877200</v>
      </c>
      <c r="M189" s="8">
        <f>(((L189/60)/60)/24)+DATE(1970,1,1)</f>
        <v>43322.208333333328</v>
      </c>
      <c r="N189">
        <v>1534136400</v>
      </c>
      <c r="O189" s="8">
        <f>(((N189/60)/60)/24)+DATE(1970,1,1)</f>
        <v>43325.208333333328</v>
      </c>
      <c r="P189" t="b">
        <v>1</v>
      </c>
      <c r="Q189" t="b">
        <v>0</v>
      </c>
      <c r="R189" t="s">
        <v>122</v>
      </c>
      <c r="S189" t="s">
        <v>2054</v>
      </c>
      <c r="T189" t="s">
        <v>2055</v>
      </c>
    </row>
    <row r="190" spans="1:20" hidden="1" x14ac:dyDescent="0.35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t="s">
        <v>14</v>
      </c>
      <c r="G190">
        <f>E190-D190</f>
        <v>-8030</v>
      </c>
      <c r="H190">
        <v>75</v>
      </c>
      <c r="I190">
        <f>AVERAGE($H$2:H1190)</f>
        <v>727.005</v>
      </c>
      <c r="J190" t="s">
        <v>21</v>
      </c>
      <c r="K190" t="s">
        <v>22</v>
      </c>
      <c r="L190">
        <v>1413608400</v>
      </c>
      <c r="M190" s="8">
        <f>(((L190/60)/60)/24)+DATE(1970,1,1)</f>
        <v>41930.208333333336</v>
      </c>
      <c r="N190">
        <v>1415685600</v>
      </c>
      <c r="O190" s="8">
        <f>(((N190/60)/60)/24)+DATE(1970,1,1)</f>
        <v>41954.25</v>
      </c>
      <c r="P190" t="b">
        <v>0</v>
      </c>
      <c r="Q190" t="b">
        <v>1</v>
      </c>
      <c r="R190" t="s">
        <v>33</v>
      </c>
      <c r="S190" t="s">
        <v>2039</v>
      </c>
      <c r="T190" t="s">
        <v>2040</v>
      </c>
    </row>
    <row r="191" spans="1:20" hidden="1" x14ac:dyDescent="0.35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t="s">
        <v>14</v>
      </c>
      <c r="G191">
        <f>E191-D191</f>
        <v>-60790</v>
      </c>
      <c r="H191">
        <v>2176</v>
      </c>
      <c r="I191">
        <f>AVERAGE($H$2:H1191)</f>
        <v>727.005</v>
      </c>
      <c r="J191" t="s">
        <v>21</v>
      </c>
      <c r="K191" t="s">
        <v>22</v>
      </c>
      <c r="L191">
        <v>1423375200</v>
      </c>
      <c r="M191" s="8">
        <f>(((L191/60)/60)/24)+DATE(1970,1,1)</f>
        <v>42043.25</v>
      </c>
      <c r="N191">
        <v>1427778000</v>
      </c>
      <c r="O191" s="8">
        <f>(((N191/60)/60)/24)+DATE(1970,1,1)</f>
        <v>42094.208333333328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31" hidden="1" x14ac:dyDescent="0.35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t="s">
        <v>14</v>
      </c>
      <c r="G192">
        <f>E192-D192</f>
        <v>-145327</v>
      </c>
      <c r="H192">
        <v>441</v>
      </c>
      <c r="I192">
        <f>AVERAGE($H$2:H1192)</f>
        <v>727.005</v>
      </c>
      <c r="J192" t="s">
        <v>21</v>
      </c>
      <c r="K192" t="s">
        <v>22</v>
      </c>
      <c r="L192">
        <v>1547186400</v>
      </c>
      <c r="M192" s="8">
        <f>(((L192/60)/60)/24)+DATE(1970,1,1)</f>
        <v>43476.25</v>
      </c>
      <c r="N192">
        <v>1547618400</v>
      </c>
      <c r="O192" s="8">
        <f>(((N192/60)/60)/24)+DATE(1970,1,1)</f>
        <v>43481.25</v>
      </c>
      <c r="P192" t="b">
        <v>0</v>
      </c>
      <c r="Q192" t="b">
        <v>1</v>
      </c>
      <c r="R192" t="s">
        <v>42</v>
      </c>
      <c r="S192" t="s">
        <v>2041</v>
      </c>
      <c r="T192" t="s">
        <v>2042</v>
      </c>
    </row>
    <row r="193" spans="1:20" ht="31" hidden="1" x14ac:dyDescent="0.35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t="s">
        <v>14</v>
      </c>
      <c r="G193">
        <f>E193-D193</f>
        <v>-1221</v>
      </c>
      <c r="H193">
        <v>25</v>
      </c>
      <c r="I193">
        <f>AVERAGE($H$2:H1193)</f>
        <v>727.005</v>
      </c>
      <c r="J193" t="s">
        <v>21</v>
      </c>
      <c r="K193" t="s">
        <v>22</v>
      </c>
      <c r="L193">
        <v>1444971600</v>
      </c>
      <c r="M193" s="8">
        <f>(((L193/60)/60)/24)+DATE(1970,1,1)</f>
        <v>42293.208333333328</v>
      </c>
      <c r="N193">
        <v>1449900000</v>
      </c>
      <c r="O193" s="8">
        <f>(((N193/60)/60)/24)+DATE(1970,1,1)</f>
        <v>42350.25</v>
      </c>
      <c r="P193" t="b">
        <v>0</v>
      </c>
      <c r="Q193" t="b">
        <v>0</v>
      </c>
      <c r="R193" t="s">
        <v>60</v>
      </c>
      <c r="S193" t="s">
        <v>2035</v>
      </c>
      <c r="T193" t="s">
        <v>2045</v>
      </c>
    </row>
    <row r="194" spans="1:20" hidden="1" x14ac:dyDescent="0.35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t="s">
        <v>14</v>
      </c>
      <c r="G194">
        <f>E194-D194</f>
        <v>-44602</v>
      </c>
      <c r="H194">
        <v>127</v>
      </c>
      <c r="I194">
        <f>AVERAGE($H$2:H1194)</f>
        <v>727.005</v>
      </c>
      <c r="J194" t="s">
        <v>21</v>
      </c>
      <c r="K194" t="s">
        <v>22</v>
      </c>
      <c r="L194">
        <v>1571720400</v>
      </c>
      <c r="M194" s="8">
        <f>(((L194/60)/60)/24)+DATE(1970,1,1)</f>
        <v>43760.208333333328</v>
      </c>
      <c r="N194">
        <v>1572933600</v>
      </c>
      <c r="O194" s="8">
        <f>(((N194/60)/60)/24)+DATE(1970,1,1)</f>
        <v>43774.25</v>
      </c>
      <c r="P194" t="b">
        <v>0</v>
      </c>
      <c r="Q194" t="b">
        <v>0</v>
      </c>
      <c r="R194" t="s">
        <v>33</v>
      </c>
      <c r="S194" t="s">
        <v>2039</v>
      </c>
      <c r="T194" t="s">
        <v>2040</v>
      </c>
    </row>
    <row r="195" spans="1:20" hidden="1" x14ac:dyDescent="0.35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t="s">
        <v>14</v>
      </c>
      <c r="G195">
        <f>E195-D195</f>
        <v>-153318</v>
      </c>
      <c r="H195">
        <v>355</v>
      </c>
      <c r="I195">
        <f>AVERAGE($H$2:H1195)</f>
        <v>727.005</v>
      </c>
      <c r="J195" t="s">
        <v>21</v>
      </c>
      <c r="K195" t="s">
        <v>22</v>
      </c>
      <c r="L195">
        <v>1526878800</v>
      </c>
      <c r="M195" s="8">
        <f>(((L195/60)/60)/24)+DATE(1970,1,1)</f>
        <v>43241.208333333328</v>
      </c>
      <c r="N195">
        <v>1530162000</v>
      </c>
      <c r="O195" s="8">
        <f>(((N195/60)/60)/24)+DATE(1970,1,1)</f>
        <v>43279.208333333328</v>
      </c>
      <c r="P195" t="b">
        <v>0</v>
      </c>
      <c r="Q195" t="b">
        <v>0</v>
      </c>
      <c r="R195" t="s">
        <v>42</v>
      </c>
      <c r="S195" t="s">
        <v>2041</v>
      </c>
      <c r="T195" t="s">
        <v>2042</v>
      </c>
    </row>
    <row r="196" spans="1:20" hidden="1" x14ac:dyDescent="0.35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t="s">
        <v>14</v>
      </c>
      <c r="G196">
        <f>E196-D196</f>
        <v>-4288</v>
      </c>
      <c r="H196">
        <v>44</v>
      </c>
      <c r="I196">
        <f>AVERAGE($H$2:H1196)</f>
        <v>727.005</v>
      </c>
      <c r="J196" t="s">
        <v>40</v>
      </c>
      <c r="K196" t="s">
        <v>41</v>
      </c>
      <c r="L196">
        <v>1319691600</v>
      </c>
      <c r="M196" s="8">
        <f>(((L196/60)/60)/24)+DATE(1970,1,1)</f>
        <v>40843.208333333336</v>
      </c>
      <c r="N196">
        <v>1320904800</v>
      </c>
      <c r="O196" s="8">
        <f>(((N196/60)/60)/24)+DATE(1970,1,1)</f>
        <v>40857.25</v>
      </c>
      <c r="P196" t="b">
        <v>0</v>
      </c>
      <c r="Q196" t="b">
        <v>0</v>
      </c>
      <c r="R196" t="s">
        <v>33</v>
      </c>
      <c r="S196" t="s">
        <v>2039</v>
      </c>
      <c r="T196" t="s">
        <v>2040</v>
      </c>
    </row>
    <row r="197" spans="1:20" ht="31" hidden="1" x14ac:dyDescent="0.35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t="s">
        <v>14</v>
      </c>
      <c r="G197">
        <f>E197-D197</f>
        <v>-3297</v>
      </c>
      <c r="H197">
        <v>67</v>
      </c>
      <c r="I197">
        <f>AVERAGE($H$2:H1197)</f>
        <v>727.005</v>
      </c>
      <c r="J197" t="s">
        <v>21</v>
      </c>
      <c r="K197" t="s">
        <v>22</v>
      </c>
      <c r="L197">
        <v>1508130000</v>
      </c>
      <c r="M197" s="8">
        <f>(((L197/60)/60)/24)+DATE(1970,1,1)</f>
        <v>43024.208333333328</v>
      </c>
      <c r="N197">
        <v>1509771600</v>
      </c>
      <c r="O197" s="8">
        <f>(((N197/60)/60)/24)+DATE(1970,1,1)</f>
        <v>43043.208333333328</v>
      </c>
      <c r="P197" t="b">
        <v>0</v>
      </c>
      <c r="Q197" t="b">
        <v>0</v>
      </c>
      <c r="R197" t="s">
        <v>122</v>
      </c>
      <c r="S197" t="s">
        <v>2054</v>
      </c>
      <c r="T197" t="s">
        <v>2055</v>
      </c>
    </row>
    <row r="198" spans="1:20" ht="31" hidden="1" x14ac:dyDescent="0.35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t="s">
        <v>14</v>
      </c>
      <c r="G198">
        <f>E198-D198</f>
        <v>-31946</v>
      </c>
      <c r="H198">
        <v>1068</v>
      </c>
      <c r="I198">
        <f>AVERAGE($H$2:H1198)</f>
        <v>727.005</v>
      </c>
      <c r="J198" t="s">
        <v>21</v>
      </c>
      <c r="K198" t="s">
        <v>22</v>
      </c>
      <c r="L198">
        <v>1277528400</v>
      </c>
      <c r="M198" s="8">
        <f>(((L198/60)/60)/24)+DATE(1970,1,1)</f>
        <v>40355.208333333336</v>
      </c>
      <c r="N198">
        <v>1278565200</v>
      </c>
      <c r="O198" s="8">
        <f>(((N198/60)/60)/24)+DATE(1970,1,1)</f>
        <v>40367.208333333336</v>
      </c>
      <c r="P198" t="b">
        <v>0</v>
      </c>
      <c r="Q198" t="b">
        <v>0</v>
      </c>
      <c r="R198" t="s">
        <v>33</v>
      </c>
      <c r="S198" t="s">
        <v>2039</v>
      </c>
      <c r="T198" t="s">
        <v>2040</v>
      </c>
    </row>
    <row r="199" spans="1:20" hidden="1" x14ac:dyDescent="0.35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t="s">
        <v>14</v>
      </c>
      <c r="G199">
        <f>E199-D199</f>
        <v>-66205</v>
      </c>
      <c r="H199">
        <v>424</v>
      </c>
      <c r="I199">
        <f>AVERAGE($H$2:H1199)</f>
        <v>727.005</v>
      </c>
      <c r="J199" t="s">
        <v>21</v>
      </c>
      <c r="K199" t="s">
        <v>22</v>
      </c>
      <c r="L199">
        <v>1339477200</v>
      </c>
      <c r="M199" s="8">
        <f>(((L199/60)/60)/24)+DATE(1970,1,1)</f>
        <v>41072.208333333336</v>
      </c>
      <c r="N199">
        <v>1339909200</v>
      </c>
      <c r="O199" s="8">
        <f>(((N199/60)/60)/24)+DATE(1970,1,1)</f>
        <v>41077.208333333336</v>
      </c>
      <c r="P199" t="b">
        <v>0</v>
      </c>
      <c r="Q199" t="b">
        <v>0</v>
      </c>
      <c r="R199" t="s">
        <v>65</v>
      </c>
      <c r="S199" t="s">
        <v>2037</v>
      </c>
      <c r="T199" t="s">
        <v>2046</v>
      </c>
    </row>
    <row r="200" spans="1:20" hidden="1" x14ac:dyDescent="0.35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t="s">
        <v>14</v>
      </c>
      <c r="G200">
        <f>E200-D200</f>
        <v>-56007</v>
      </c>
      <c r="H200">
        <v>151</v>
      </c>
      <c r="I200">
        <f>AVERAGE($H$2:H1200)</f>
        <v>727.005</v>
      </c>
      <c r="J200" t="s">
        <v>21</v>
      </c>
      <c r="K200" t="s">
        <v>22</v>
      </c>
      <c r="L200">
        <v>1389679200</v>
      </c>
      <c r="M200" s="8">
        <f>(((L200/60)/60)/24)+DATE(1970,1,1)</f>
        <v>41653.25</v>
      </c>
      <c r="N200">
        <v>1389852000</v>
      </c>
      <c r="O200" s="8">
        <f>(((N200/60)/60)/24)+DATE(1970,1,1)</f>
        <v>41655.25</v>
      </c>
      <c r="P200" t="b">
        <v>0</v>
      </c>
      <c r="Q200" t="b">
        <v>0</v>
      </c>
      <c r="R200" t="s">
        <v>68</v>
      </c>
      <c r="S200" t="s">
        <v>2047</v>
      </c>
      <c r="T200" t="s">
        <v>2048</v>
      </c>
    </row>
    <row r="201" spans="1:20" ht="31" hidden="1" x14ac:dyDescent="0.35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t="s">
        <v>14</v>
      </c>
      <c r="G201">
        <f>E201-D201</f>
        <v>-35354</v>
      </c>
      <c r="H201">
        <v>1608</v>
      </c>
      <c r="I201">
        <f>AVERAGE($H$2:H1201)</f>
        <v>727.005</v>
      </c>
      <c r="J201" t="s">
        <v>21</v>
      </c>
      <c r="K201" t="s">
        <v>22</v>
      </c>
      <c r="L201">
        <v>1294293600</v>
      </c>
      <c r="M201" s="8">
        <f>(((L201/60)/60)/24)+DATE(1970,1,1)</f>
        <v>40549.25</v>
      </c>
      <c r="N201">
        <v>1294466400</v>
      </c>
      <c r="O201" s="8">
        <f>(((N201/60)/60)/24)+DATE(1970,1,1)</f>
        <v>40551.25</v>
      </c>
      <c r="P201" t="b">
        <v>0</v>
      </c>
      <c r="Q201" t="b">
        <v>0</v>
      </c>
      <c r="R201" t="s">
        <v>65</v>
      </c>
      <c r="S201" t="s">
        <v>2037</v>
      </c>
      <c r="T201" t="s">
        <v>2046</v>
      </c>
    </row>
    <row r="202" spans="1:20" hidden="1" x14ac:dyDescent="0.35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t="s">
        <v>14</v>
      </c>
      <c r="G202">
        <f>E202-D202</f>
        <v>-35173</v>
      </c>
      <c r="H202">
        <v>941</v>
      </c>
      <c r="I202">
        <f>AVERAGE($H$2:H1202)</f>
        <v>727.005</v>
      </c>
      <c r="J202" t="s">
        <v>21</v>
      </c>
      <c r="K202" t="s">
        <v>22</v>
      </c>
      <c r="L202">
        <v>1296626400</v>
      </c>
      <c r="M202" s="8">
        <f>(((L202/60)/60)/24)+DATE(1970,1,1)</f>
        <v>40576.25</v>
      </c>
      <c r="N202">
        <v>1297231200</v>
      </c>
      <c r="O202" s="8">
        <f>(((N202/60)/60)/24)+DATE(1970,1,1)</f>
        <v>40583.25</v>
      </c>
      <c r="P202" t="b">
        <v>0</v>
      </c>
      <c r="Q202" t="b">
        <v>0</v>
      </c>
      <c r="R202" t="s">
        <v>60</v>
      </c>
      <c r="S202" t="s">
        <v>2035</v>
      </c>
      <c r="T202" t="s">
        <v>2045</v>
      </c>
    </row>
    <row r="203" spans="1:20" ht="31" hidden="1" x14ac:dyDescent="0.35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t="s">
        <v>14</v>
      </c>
      <c r="G203">
        <f>E203-D203</f>
        <v>-98</v>
      </c>
      <c r="H203">
        <v>1</v>
      </c>
      <c r="I203">
        <f>AVERAGE($H$2:H1203)</f>
        <v>727.005</v>
      </c>
      <c r="J203" t="s">
        <v>21</v>
      </c>
      <c r="K203" t="s">
        <v>22</v>
      </c>
      <c r="L203">
        <v>1376629200</v>
      </c>
      <c r="M203" s="8">
        <f>(((L203/60)/60)/24)+DATE(1970,1,1)</f>
        <v>41502.208333333336</v>
      </c>
      <c r="N203">
        <v>1378530000</v>
      </c>
      <c r="O203" s="8">
        <f>(((N203/60)/60)/24)+DATE(1970,1,1)</f>
        <v>41524.208333333336</v>
      </c>
      <c r="P203" t="b">
        <v>0</v>
      </c>
      <c r="Q203" t="b">
        <v>1</v>
      </c>
      <c r="R203" t="s">
        <v>122</v>
      </c>
      <c r="S203" t="s">
        <v>2054</v>
      </c>
      <c r="T203" t="s">
        <v>2055</v>
      </c>
    </row>
    <row r="204" spans="1:20" hidden="1" x14ac:dyDescent="0.35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t="s">
        <v>14</v>
      </c>
      <c r="G204">
        <f>E204-D204</f>
        <v>-4354</v>
      </c>
      <c r="H204">
        <v>40</v>
      </c>
      <c r="I204">
        <f>AVERAGE($H$2:H1204)</f>
        <v>727.005</v>
      </c>
      <c r="J204" t="s">
        <v>21</v>
      </c>
      <c r="K204" t="s">
        <v>22</v>
      </c>
      <c r="L204">
        <v>1325829600</v>
      </c>
      <c r="M204" s="8">
        <f>(((L204/60)/60)/24)+DATE(1970,1,1)</f>
        <v>40914.25</v>
      </c>
      <c r="N204">
        <v>1329890400</v>
      </c>
      <c r="O204" s="8">
        <f>(((N204/60)/60)/24)+DATE(1970,1,1)</f>
        <v>40961.25</v>
      </c>
      <c r="P204" t="b">
        <v>0</v>
      </c>
      <c r="Q204" t="b">
        <v>1</v>
      </c>
      <c r="R204" t="s">
        <v>100</v>
      </c>
      <c r="S204" t="s">
        <v>2041</v>
      </c>
      <c r="T204" t="s">
        <v>2052</v>
      </c>
    </row>
    <row r="205" spans="1:20" hidden="1" x14ac:dyDescent="0.35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t="s">
        <v>14</v>
      </c>
      <c r="G205">
        <f>E205-D205</f>
        <v>-26980</v>
      </c>
      <c r="H205">
        <v>3015</v>
      </c>
      <c r="I205">
        <f>AVERAGE($H$2:H1205)</f>
        <v>727.005</v>
      </c>
      <c r="J205" t="s">
        <v>15</v>
      </c>
      <c r="K205" t="s">
        <v>16</v>
      </c>
      <c r="L205">
        <v>1273640400</v>
      </c>
      <c r="M205" s="8">
        <f>(((L205/60)/60)/24)+DATE(1970,1,1)</f>
        <v>40310.208333333336</v>
      </c>
      <c r="N205">
        <v>1276750800</v>
      </c>
      <c r="O205" s="8">
        <f>(((N205/60)/60)/24)+DATE(1970,1,1)</f>
        <v>40346.208333333336</v>
      </c>
      <c r="P205" t="b">
        <v>0</v>
      </c>
      <c r="Q205" t="b">
        <v>1</v>
      </c>
      <c r="R205" t="s">
        <v>33</v>
      </c>
      <c r="S205" t="s">
        <v>2039</v>
      </c>
      <c r="T205" t="s">
        <v>2040</v>
      </c>
    </row>
    <row r="206" spans="1:20" hidden="1" x14ac:dyDescent="0.35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t="s">
        <v>14</v>
      </c>
      <c r="G206">
        <f>E206-D206</f>
        <v>-3073</v>
      </c>
      <c r="H206">
        <v>435</v>
      </c>
      <c r="I206">
        <f>AVERAGE($H$2:H1206)</f>
        <v>727.005</v>
      </c>
      <c r="J206" t="s">
        <v>21</v>
      </c>
      <c r="K206" t="s">
        <v>22</v>
      </c>
      <c r="L206">
        <v>1528088400</v>
      </c>
      <c r="M206" s="8">
        <f>(((L206/60)/60)/24)+DATE(1970,1,1)</f>
        <v>43255.208333333328</v>
      </c>
      <c r="N206">
        <v>1532408400</v>
      </c>
      <c r="O206" s="8">
        <f>(((N206/60)/60)/24)+DATE(1970,1,1)</f>
        <v>43305.208333333328</v>
      </c>
      <c r="P206" t="b">
        <v>0</v>
      </c>
      <c r="Q206" t="b">
        <v>0</v>
      </c>
      <c r="R206" t="s">
        <v>33</v>
      </c>
      <c r="S206" t="s">
        <v>2039</v>
      </c>
      <c r="T206" t="s">
        <v>2040</v>
      </c>
    </row>
    <row r="207" spans="1:20" hidden="1" x14ac:dyDescent="0.35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t="s">
        <v>14</v>
      </c>
      <c r="G207">
        <f>E207-D207</f>
        <v>-72796</v>
      </c>
      <c r="H207">
        <v>714</v>
      </c>
      <c r="I207">
        <f>AVERAGE($H$2:H1207)</f>
        <v>727.005</v>
      </c>
      <c r="J207" t="s">
        <v>21</v>
      </c>
      <c r="K207" t="s">
        <v>22</v>
      </c>
      <c r="L207">
        <v>1492491600</v>
      </c>
      <c r="M207" s="8">
        <f>(((L207/60)/60)/24)+DATE(1970,1,1)</f>
        <v>42843.208333333328</v>
      </c>
      <c r="N207">
        <v>1492837200</v>
      </c>
      <c r="O207" s="8">
        <f>(((N207/60)/60)/24)+DATE(1970,1,1)</f>
        <v>42847.208333333328</v>
      </c>
      <c r="P207" t="b">
        <v>0</v>
      </c>
      <c r="Q207" t="b">
        <v>0</v>
      </c>
      <c r="R207" t="s">
        <v>23</v>
      </c>
      <c r="S207" t="s">
        <v>2035</v>
      </c>
      <c r="T207" t="s">
        <v>2036</v>
      </c>
    </row>
    <row r="208" spans="1:20" hidden="1" x14ac:dyDescent="0.35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t="s">
        <v>14</v>
      </c>
      <c r="G208">
        <f>E208-D208</f>
        <v>-28795</v>
      </c>
      <c r="H208">
        <v>5497</v>
      </c>
      <c r="I208">
        <f>AVERAGE($H$2:H1208)</f>
        <v>727.005</v>
      </c>
      <c r="J208" t="s">
        <v>21</v>
      </c>
      <c r="K208" t="s">
        <v>22</v>
      </c>
      <c r="L208">
        <v>1271739600</v>
      </c>
      <c r="M208" s="8">
        <f>(((L208/60)/60)/24)+DATE(1970,1,1)</f>
        <v>40288.208333333336</v>
      </c>
      <c r="N208">
        <v>1272430800</v>
      </c>
      <c r="O208" s="8">
        <f>(((N208/60)/60)/24)+DATE(1970,1,1)</f>
        <v>40296.208333333336</v>
      </c>
      <c r="P208" t="b">
        <v>0</v>
      </c>
      <c r="Q208" t="b">
        <v>1</v>
      </c>
      <c r="R208" t="s">
        <v>17</v>
      </c>
      <c r="S208" t="s">
        <v>2033</v>
      </c>
      <c r="T208" t="s">
        <v>2034</v>
      </c>
    </row>
    <row r="209" spans="1:20" hidden="1" x14ac:dyDescent="0.35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t="s">
        <v>14</v>
      </c>
      <c r="G209">
        <f>E209-D209</f>
        <v>-100948</v>
      </c>
      <c r="H209">
        <v>418</v>
      </c>
      <c r="I209">
        <f>AVERAGE($H$2:H1209)</f>
        <v>727.005</v>
      </c>
      <c r="J209" t="s">
        <v>21</v>
      </c>
      <c r="K209" t="s">
        <v>22</v>
      </c>
      <c r="L209">
        <v>1326434400</v>
      </c>
      <c r="M209" s="8">
        <f>(((L209/60)/60)/24)+DATE(1970,1,1)</f>
        <v>40921.25</v>
      </c>
      <c r="N209">
        <v>1327903200</v>
      </c>
      <c r="O209" s="8">
        <f>(((N209/60)/60)/24)+DATE(1970,1,1)</f>
        <v>40938.25</v>
      </c>
      <c r="P209" t="b">
        <v>0</v>
      </c>
      <c r="Q209" t="b">
        <v>0</v>
      </c>
      <c r="R209" t="s">
        <v>33</v>
      </c>
      <c r="S209" t="s">
        <v>2039</v>
      </c>
      <c r="T209" t="s">
        <v>2040</v>
      </c>
    </row>
    <row r="210" spans="1:20" ht="31" hidden="1" x14ac:dyDescent="0.35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t="s">
        <v>14</v>
      </c>
      <c r="G210">
        <f>E210-D210</f>
        <v>-75593</v>
      </c>
      <c r="H210">
        <v>1439</v>
      </c>
      <c r="I210">
        <f>AVERAGE($H$2:H1210)</f>
        <v>727.005</v>
      </c>
      <c r="J210" t="s">
        <v>21</v>
      </c>
      <c r="K210" t="s">
        <v>22</v>
      </c>
      <c r="L210">
        <v>1295244000</v>
      </c>
      <c r="M210" s="8">
        <f>(((L210/60)/60)/24)+DATE(1970,1,1)</f>
        <v>40560.25</v>
      </c>
      <c r="N210">
        <v>1296021600</v>
      </c>
      <c r="O210" s="8">
        <f>(((N210/60)/60)/24)+DATE(1970,1,1)</f>
        <v>40569.25</v>
      </c>
      <c r="P210" t="b">
        <v>0</v>
      </c>
      <c r="Q210" t="b">
        <v>1</v>
      </c>
      <c r="R210" t="s">
        <v>42</v>
      </c>
      <c r="S210" t="s">
        <v>2041</v>
      </c>
      <c r="T210" t="s">
        <v>2042</v>
      </c>
    </row>
    <row r="211" spans="1:20" hidden="1" x14ac:dyDescent="0.35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t="s">
        <v>14</v>
      </c>
      <c r="G211">
        <f>E211-D211</f>
        <v>-757</v>
      </c>
      <c r="H211">
        <v>15</v>
      </c>
      <c r="I211">
        <f>AVERAGE($H$2:H1211)</f>
        <v>727.005</v>
      </c>
      <c r="J211" t="s">
        <v>21</v>
      </c>
      <c r="K211" t="s">
        <v>22</v>
      </c>
      <c r="L211">
        <v>1541221200</v>
      </c>
      <c r="M211" s="8">
        <f>(((L211/60)/60)/24)+DATE(1970,1,1)</f>
        <v>43407.208333333328</v>
      </c>
      <c r="N211">
        <v>1543298400</v>
      </c>
      <c r="O211" s="8">
        <f>(((N211/60)/60)/24)+DATE(1970,1,1)</f>
        <v>43431.25</v>
      </c>
      <c r="P211" t="b">
        <v>0</v>
      </c>
      <c r="Q211" t="b">
        <v>0</v>
      </c>
      <c r="R211" t="s">
        <v>33</v>
      </c>
      <c r="S211" t="s">
        <v>2039</v>
      </c>
      <c r="T211" t="s">
        <v>2040</v>
      </c>
    </row>
    <row r="212" spans="1:20" hidden="1" x14ac:dyDescent="0.35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t="s">
        <v>14</v>
      </c>
      <c r="G212">
        <f>E212-D212</f>
        <v>-69737</v>
      </c>
      <c r="H212">
        <v>1999</v>
      </c>
      <c r="I212">
        <f>AVERAGE($H$2:H1212)</f>
        <v>727.005</v>
      </c>
      <c r="J212" t="s">
        <v>15</v>
      </c>
      <c r="K212" t="s">
        <v>16</v>
      </c>
      <c r="L212">
        <v>1336280400</v>
      </c>
      <c r="M212" s="8">
        <f>(((L212/60)/60)/24)+DATE(1970,1,1)</f>
        <v>41035.208333333336</v>
      </c>
      <c r="N212">
        <v>1336366800</v>
      </c>
      <c r="O212" s="8">
        <f>(((N212/60)/60)/24)+DATE(1970,1,1)</f>
        <v>41036.208333333336</v>
      </c>
      <c r="P212" t="b">
        <v>0</v>
      </c>
      <c r="Q212" t="b">
        <v>0</v>
      </c>
      <c r="R212" t="s">
        <v>42</v>
      </c>
      <c r="S212" t="s">
        <v>2041</v>
      </c>
      <c r="T212" t="s">
        <v>2042</v>
      </c>
    </row>
    <row r="213" spans="1:20" hidden="1" x14ac:dyDescent="0.35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t="s">
        <v>14</v>
      </c>
      <c r="G213">
        <f>E213-D213</f>
        <v>-3385</v>
      </c>
      <c r="H213">
        <v>118</v>
      </c>
      <c r="I213">
        <f>AVERAGE($H$2:H1213)</f>
        <v>727.005</v>
      </c>
      <c r="J213" t="s">
        <v>21</v>
      </c>
      <c r="K213" t="s">
        <v>22</v>
      </c>
      <c r="L213">
        <v>1498712400</v>
      </c>
      <c r="M213" s="8">
        <f>(((L213/60)/60)/24)+DATE(1970,1,1)</f>
        <v>42915.208333333328</v>
      </c>
      <c r="N213">
        <v>1501304400</v>
      </c>
      <c r="O213" s="8">
        <f>(((N213/60)/60)/24)+DATE(1970,1,1)</f>
        <v>42945.208333333328</v>
      </c>
      <c r="P213" t="b">
        <v>0</v>
      </c>
      <c r="Q213" t="b">
        <v>1</v>
      </c>
      <c r="R213" t="s">
        <v>65</v>
      </c>
      <c r="S213" t="s">
        <v>2037</v>
      </c>
      <c r="T213" t="s">
        <v>2046</v>
      </c>
    </row>
    <row r="214" spans="1:20" hidden="1" x14ac:dyDescent="0.35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t="s">
        <v>14</v>
      </c>
      <c r="G214">
        <f>E214-D214</f>
        <v>-132077</v>
      </c>
      <c r="H214">
        <v>162</v>
      </c>
      <c r="I214">
        <f>AVERAGE($H$2:H1214)</f>
        <v>727.005</v>
      </c>
      <c r="J214" t="s">
        <v>21</v>
      </c>
      <c r="K214" t="s">
        <v>22</v>
      </c>
      <c r="L214">
        <v>1316667600</v>
      </c>
      <c r="M214" s="8">
        <f>(((L214/60)/60)/24)+DATE(1970,1,1)</f>
        <v>40808.208333333336</v>
      </c>
      <c r="N214">
        <v>1316840400</v>
      </c>
      <c r="O214" s="8">
        <f>(((N214/60)/60)/24)+DATE(1970,1,1)</f>
        <v>40810.208333333336</v>
      </c>
      <c r="P214" t="b">
        <v>0</v>
      </c>
      <c r="Q214" t="b">
        <v>1</v>
      </c>
      <c r="R214" t="s">
        <v>17</v>
      </c>
      <c r="S214" t="s">
        <v>2033</v>
      </c>
      <c r="T214" t="s">
        <v>2034</v>
      </c>
    </row>
    <row r="215" spans="1:20" hidden="1" x14ac:dyDescent="0.35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t="s">
        <v>14</v>
      </c>
      <c r="G215">
        <f>E215-D215</f>
        <v>-3036</v>
      </c>
      <c r="H215">
        <v>83</v>
      </c>
      <c r="I215">
        <f>AVERAGE($H$2:H1215)</f>
        <v>727.005</v>
      </c>
      <c r="J215" t="s">
        <v>21</v>
      </c>
      <c r="K215" t="s">
        <v>22</v>
      </c>
      <c r="L215">
        <v>1524027600</v>
      </c>
      <c r="M215" s="8">
        <f>(((L215/60)/60)/24)+DATE(1970,1,1)</f>
        <v>43208.208333333328</v>
      </c>
      <c r="N215">
        <v>1524546000</v>
      </c>
      <c r="O215" s="8">
        <f>(((N215/60)/60)/24)+DATE(1970,1,1)</f>
        <v>43214.208333333328</v>
      </c>
      <c r="P215" t="b">
        <v>0</v>
      </c>
      <c r="Q215" t="b">
        <v>0</v>
      </c>
      <c r="R215" t="s">
        <v>60</v>
      </c>
      <c r="S215" t="s">
        <v>2035</v>
      </c>
      <c r="T215" t="s">
        <v>2045</v>
      </c>
    </row>
    <row r="216" spans="1:20" hidden="1" x14ac:dyDescent="0.35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t="s">
        <v>14</v>
      </c>
      <c r="G216">
        <f>E216-D216</f>
        <v>-54363</v>
      </c>
      <c r="H216">
        <v>747</v>
      </c>
      <c r="I216">
        <f>AVERAGE($H$2:H1216)</f>
        <v>727.005</v>
      </c>
      <c r="J216" t="s">
        <v>21</v>
      </c>
      <c r="K216" t="s">
        <v>22</v>
      </c>
      <c r="L216">
        <v>1297404000</v>
      </c>
      <c r="M216" s="8">
        <f>(((L216/60)/60)/24)+DATE(1970,1,1)</f>
        <v>40585.25</v>
      </c>
      <c r="N216">
        <v>1298008800</v>
      </c>
      <c r="O216" s="8">
        <f>(((N216/60)/60)/24)+DATE(1970,1,1)</f>
        <v>40592.25</v>
      </c>
      <c r="P216" t="b">
        <v>0</v>
      </c>
      <c r="Q216" t="b">
        <v>0</v>
      </c>
      <c r="R216" t="s">
        <v>71</v>
      </c>
      <c r="S216" t="s">
        <v>2041</v>
      </c>
      <c r="T216" t="s">
        <v>2049</v>
      </c>
    </row>
    <row r="217" spans="1:20" hidden="1" x14ac:dyDescent="0.35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t="s">
        <v>14</v>
      </c>
      <c r="G217">
        <f>E217-D217</f>
        <v>-2613</v>
      </c>
      <c r="H217">
        <v>84</v>
      </c>
      <c r="I217">
        <f>AVERAGE($H$2:H1217)</f>
        <v>727.005</v>
      </c>
      <c r="J217" t="s">
        <v>21</v>
      </c>
      <c r="K217" t="s">
        <v>22</v>
      </c>
      <c r="L217">
        <v>1569733200</v>
      </c>
      <c r="M217" s="8">
        <f>(((L217/60)/60)/24)+DATE(1970,1,1)</f>
        <v>43737.208333333328</v>
      </c>
      <c r="N217">
        <v>1572670800</v>
      </c>
      <c r="O217" s="8">
        <f>(((N217/60)/60)/24)+DATE(1970,1,1)</f>
        <v>43771.208333333328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35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t="s">
        <v>14</v>
      </c>
      <c r="G218">
        <f>E218-D218</f>
        <v>-1331</v>
      </c>
      <c r="H218">
        <v>91</v>
      </c>
      <c r="I218">
        <f>AVERAGE($H$2:H1218)</f>
        <v>727.005</v>
      </c>
      <c r="J218" t="s">
        <v>21</v>
      </c>
      <c r="K218" t="s">
        <v>22</v>
      </c>
      <c r="L218">
        <v>1399006800</v>
      </c>
      <c r="M218" s="8">
        <f>(((L218/60)/60)/24)+DATE(1970,1,1)</f>
        <v>41761.208333333336</v>
      </c>
      <c r="N218">
        <v>1400734800</v>
      </c>
      <c r="O218" s="8">
        <f>(((N218/60)/60)/24)+DATE(1970,1,1)</f>
        <v>41781.208333333336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idden="1" x14ac:dyDescent="0.35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t="s">
        <v>14</v>
      </c>
      <c r="G219">
        <f>E219-D219</f>
        <v>-55645</v>
      </c>
      <c r="H219">
        <v>792</v>
      </c>
      <c r="I219">
        <f>AVERAGE($H$2:H1219)</f>
        <v>727.005</v>
      </c>
      <c r="J219" t="s">
        <v>21</v>
      </c>
      <c r="K219" t="s">
        <v>22</v>
      </c>
      <c r="L219">
        <v>1385359200</v>
      </c>
      <c r="M219" s="8">
        <f>(((L219/60)/60)/24)+DATE(1970,1,1)</f>
        <v>41603.25</v>
      </c>
      <c r="N219">
        <v>1386741600</v>
      </c>
      <c r="O219" s="8">
        <f>(((N219/60)/60)/24)+DATE(1970,1,1)</f>
        <v>41619.25</v>
      </c>
      <c r="P219" t="b">
        <v>0</v>
      </c>
      <c r="Q219" t="b">
        <v>1</v>
      </c>
      <c r="R219" t="s">
        <v>42</v>
      </c>
      <c r="S219" t="s">
        <v>2041</v>
      </c>
      <c r="T219" t="s">
        <v>2042</v>
      </c>
    </row>
    <row r="220" spans="1:20" hidden="1" x14ac:dyDescent="0.35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t="s">
        <v>14</v>
      </c>
      <c r="G220">
        <f>E220-D220</f>
        <v>-5256</v>
      </c>
      <c r="H220">
        <v>32</v>
      </c>
      <c r="I220">
        <f>AVERAGE($H$2:H1220)</f>
        <v>727.005</v>
      </c>
      <c r="J220" t="s">
        <v>21</v>
      </c>
      <c r="K220" t="s">
        <v>22</v>
      </c>
      <c r="L220">
        <v>1335416400</v>
      </c>
      <c r="M220" s="8">
        <f>(((L220/60)/60)/24)+DATE(1970,1,1)</f>
        <v>41025.208333333336</v>
      </c>
      <c r="N220">
        <v>1337835600</v>
      </c>
      <c r="O220" s="8">
        <f>(((N220/60)/60)/24)+DATE(1970,1,1)</f>
        <v>41053.208333333336</v>
      </c>
      <c r="P220" t="b">
        <v>0</v>
      </c>
      <c r="Q220" t="b">
        <v>0</v>
      </c>
      <c r="R220" t="s">
        <v>65</v>
      </c>
      <c r="S220" t="s">
        <v>2037</v>
      </c>
      <c r="T220" t="s">
        <v>2046</v>
      </c>
    </row>
    <row r="221" spans="1:20" hidden="1" x14ac:dyDescent="0.35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t="s">
        <v>14</v>
      </c>
      <c r="G221">
        <f>E221-D221</f>
        <v>-1221</v>
      </c>
      <c r="H221">
        <v>186</v>
      </c>
      <c r="I221">
        <f>AVERAGE($H$2:H1221)</f>
        <v>727.005</v>
      </c>
      <c r="J221" t="s">
        <v>21</v>
      </c>
      <c r="K221" t="s">
        <v>22</v>
      </c>
      <c r="L221">
        <v>1355810400</v>
      </c>
      <c r="M221" s="8">
        <f>(((L221/60)/60)/24)+DATE(1970,1,1)</f>
        <v>41261.25</v>
      </c>
      <c r="N221">
        <v>1355983200</v>
      </c>
      <c r="O221" s="8">
        <f>(((N221/60)/60)/24)+DATE(1970,1,1)</f>
        <v>41263.25</v>
      </c>
      <c r="P221" t="b">
        <v>0</v>
      </c>
      <c r="Q221" t="b">
        <v>0</v>
      </c>
      <c r="R221" t="s">
        <v>65</v>
      </c>
      <c r="S221" t="s">
        <v>2037</v>
      </c>
      <c r="T221" t="s">
        <v>2046</v>
      </c>
    </row>
    <row r="222" spans="1:20" hidden="1" x14ac:dyDescent="0.35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t="s">
        <v>14</v>
      </c>
      <c r="G222">
        <f>E222-D222</f>
        <v>-44516</v>
      </c>
      <c r="H222">
        <v>605</v>
      </c>
      <c r="I222">
        <f>AVERAGE($H$2:H1222)</f>
        <v>727.005</v>
      </c>
      <c r="J222" t="s">
        <v>21</v>
      </c>
      <c r="K222" t="s">
        <v>22</v>
      </c>
      <c r="L222">
        <v>1365915600</v>
      </c>
      <c r="M222" s="8">
        <f>(((L222/60)/60)/24)+DATE(1970,1,1)</f>
        <v>41378.208333333336</v>
      </c>
      <c r="N222">
        <v>1366088400</v>
      </c>
      <c r="O222" s="8">
        <f>(((N222/60)/60)/24)+DATE(1970,1,1)</f>
        <v>41380.208333333336</v>
      </c>
      <c r="P222" t="b">
        <v>0</v>
      </c>
      <c r="Q222" t="b">
        <v>1</v>
      </c>
      <c r="R222" t="s">
        <v>89</v>
      </c>
      <c r="S222" t="s">
        <v>2050</v>
      </c>
      <c r="T222" t="s">
        <v>2051</v>
      </c>
    </row>
    <row r="223" spans="1:20" hidden="1" x14ac:dyDescent="0.35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t="s">
        <v>14</v>
      </c>
      <c r="G223">
        <f>E223-D223</f>
        <v>-96</v>
      </c>
      <c r="H223">
        <v>1</v>
      </c>
      <c r="I223">
        <f>AVERAGE($H$2:H1223)</f>
        <v>727.005</v>
      </c>
      <c r="J223" t="s">
        <v>15</v>
      </c>
      <c r="K223" t="s">
        <v>16</v>
      </c>
      <c r="L223">
        <v>1540098000</v>
      </c>
      <c r="M223" s="8">
        <f>(((L223/60)/60)/24)+DATE(1970,1,1)</f>
        <v>43394.208333333328</v>
      </c>
      <c r="N223">
        <v>1542088800</v>
      </c>
      <c r="O223" s="8">
        <f>(((N223/60)/60)/24)+DATE(1970,1,1)</f>
        <v>43417.25</v>
      </c>
      <c r="P223" t="b">
        <v>0</v>
      </c>
      <c r="Q223" t="b">
        <v>0</v>
      </c>
      <c r="R223" t="s">
        <v>71</v>
      </c>
      <c r="S223" t="s">
        <v>2041</v>
      </c>
      <c r="T223" t="s">
        <v>2049</v>
      </c>
    </row>
    <row r="224" spans="1:20" ht="31" hidden="1" x14ac:dyDescent="0.35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t="s">
        <v>14</v>
      </c>
      <c r="G224">
        <f>E224-D224</f>
        <v>-1755</v>
      </c>
      <c r="H224">
        <v>31</v>
      </c>
      <c r="I224">
        <f>AVERAGE($H$2:H1224)</f>
        <v>727.005</v>
      </c>
      <c r="J224" t="s">
        <v>21</v>
      </c>
      <c r="K224" t="s">
        <v>22</v>
      </c>
      <c r="L224">
        <v>1278392400</v>
      </c>
      <c r="M224" s="8">
        <f>(((L224/60)/60)/24)+DATE(1970,1,1)</f>
        <v>40365.208333333336</v>
      </c>
      <c r="N224">
        <v>1278478800</v>
      </c>
      <c r="O224" s="8">
        <f>(((N224/60)/60)/24)+DATE(1970,1,1)</f>
        <v>40366.208333333336</v>
      </c>
      <c r="P224" t="b">
        <v>0</v>
      </c>
      <c r="Q224" t="b">
        <v>0</v>
      </c>
      <c r="R224" t="s">
        <v>53</v>
      </c>
      <c r="S224" t="s">
        <v>2041</v>
      </c>
      <c r="T224" t="s">
        <v>2044</v>
      </c>
    </row>
    <row r="225" spans="1:20" ht="31" hidden="1" x14ac:dyDescent="0.35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t="s">
        <v>14</v>
      </c>
      <c r="G225">
        <f>E225-D225</f>
        <v>-79651</v>
      </c>
      <c r="H225">
        <v>1181</v>
      </c>
      <c r="I225">
        <f>AVERAGE($H$2:H1225)</f>
        <v>727.005</v>
      </c>
      <c r="J225" t="s">
        <v>21</v>
      </c>
      <c r="K225" t="s">
        <v>22</v>
      </c>
      <c r="L225">
        <v>1480572000</v>
      </c>
      <c r="M225" s="8">
        <f>(((L225/60)/60)/24)+DATE(1970,1,1)</f>
        <v>42705.25</v>
      </c>
      <c r="N225">
        <v>1484114400</v>
      </c>
      <c r="O225" s="8">
        <f>(((N225/60)/60)/24)+DATE(1970,1,1)</f>
        <v>42746.25</v>
      </c>
      <c r="P225" t="b">
        <v>0</v>
      </c>
      <c r="Q225" t="b">
        <v>0</v>
      </c>
      <c r="R225" t="s">
        <v>474</v>
      </c>
      <c r="S225" t="s">
        <v>2041</v>
      </c>
      <c r="T225" t="s">
        <v>2063</v>
      </c>
    </row>
    <row r="226" spans="1:20" hidden="1" x14ac:dyDescent="0.35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t="s">
        <v>14</v>
      </c>
      <c r="G226">
        <f>E226-D226</f>
        <v>-2237</v>
      </c>
      <c r="H226">
        <v>39</v>
      </c>
      <c r="I226">
        <f>AVERAGE($H$2:H1226)</f>
        <v>727.005</v>
      </c>
      <c r="J226" t="s">
        <v>21</v>
      </c>
      <c r="K226" t="s">
        <v>22</v>
      </c>
      <c r="L226">
        <v>1382331600</v>
      </c>
      <c r="M226" s="8">
        <f>(((L226/60)/60)/24)+DATE(1970,1,1)</f>
        <v>41568.208333333336</v>
      </c>
      <c r="N226">
        <v>1385445600</v>
      </c>
      <c r="O226" s="8">
        <f>(((N226/60)/60)/24)+DATE(1970,1,1)</f>
        <v>41604.25</v>
      </c>
      <c r="P226" t="b">
        <v>0</v>
      </c>
      <c r="Q226" t="b">
        <v>1</v>
      </c>
      <c r="R226" t="s">
        <v>53</v>
      </c>
      <c r="S226" t="s">
        <v>2041</v>
      </c>
      <c r="T226" t="s">
        <v>2044</v>
      </c>
    </row>
    <row r="227" spans="1:20" hidden="1" x14ac:dyDescent="0.35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t="s">
        <v>14</v>
      </c>
      <c r="G227">
        <f>E227-D227</f>
        <v>-3668</v>
      </c>
      <c r="H227">
        <v>46</v>
      </c>
      <c r="I227">
        <f>AVERAGE($H$2:H1227)</f>
        <v>727.005</v>
      </c>
      <c r="J227" t="s">
        <v>21</v>
      </c>
      <c r="K227" t="s">
        <v>22</v>
      </c>
      <c r="L227">
        <v>1476421200</v>
      </c>
      <c r="M227" s="8">
        <f>(((L227/60)/60)/24)+DATE(1970,1,1)</f>
        <v>42657.208333333328</v>
      </c>
      <c r="N227">
        <v>1476594000</v>
      </c>
      <c r="O227" s="8">
        <f>(((N227/60)/60)/24)+DATE(1970,1,1)</f>
        <v>42659.208333333328</v>
      </c>
      <c r="P227" t="b">
        <v>0</v>
      </c>
      <c r="Q227" t="b">
        <v>0</v>
      </c>
      <c r="R227" t="s">
        <v>33</v>
      </c>
      <c r="S227" t="s">
        <v>2039</v>
      </c>
      <c r="T227" t="s">
        <v>2040</v>
      </c>
    </row>
    <row r="228" spans="1:20" hidden="1" x14ac:dyDescent="0.35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t="s">
        <v>14</v>
      </c>
      <c r="G228">
        <f>E228-D228</f>
        <v>-626</v>
      </c>
      <c r="H228">
        <v>105</v>
      </c>
      <c r="I228">
        <f>AVERAGE($H$2:H1228)</f>
        <v>727.005</v>
      </c>
      <c r="J228" t="s">
        <v>21</v>
      </c>
      <c r="K228" t="s">
        <v>22</v>
      </c>
      <c r="L228">
        <v>1419746400</v>
      </c>
      <c r="M228" s="8">
        <f>(((L228/60)/60)/24)+DATE(1970,1,1)</f>
        <v>42001.25</v>
      </c>
      <c r="N228">
        <v>1421906400</v>
      </c>
      <c r="O228" s="8">
        <f>(((N228/60)/60)/24)+DATE(1970,1,1)</f>
        <v>42026.25</v>
      </c>
      <c r="P228" t="b">
        <v>0</v>
      </c>
      <c r="Q228" t="b">
        <v>0</v>
      </c>
      <c r="R228" t="s">
        <v>42</v>
      </c>
      <c r="S228" t="s">
        <v>2041</v>
      </c>
      <c r="T228" t="s">
        <v>2042</v>
      </c>
    </row>
    <row r="229" spans="1:20" hidden="1" x14ac:dyDescent="0.35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t="s">
        <v>14</v>
      </c>
      <c r="G229">
        <f>E229-D229</f>
        <v>-131066</v>
      </c>
      <c r="H229">
        <v>535</v>
      </c>
      <c r="I229">
        <f>AVERAGE($H$2:H1229)</f>
        <v>727.005</v>
      </c>
      <c r="J229" t="s">
        <v>21</v>
      </c>
      <c r="K229" t="s">
        <v>22</v>
      </c>
      <c r="L229">
        <v>1359525600</v>
      </c>
      <c r="M229" s="8">
        <f>(((L229/60)/60)/24)+DATE(1970,1,1)</f>
        <v>41304.25</v>
      </c>
      <c r="N229">
        <v>1362808800</v>
      </c>
      <c r="O229" s="8">
        <f>(((N229/60)/60)/24)+DATE(1970,1,1)</f>
        <v>41342.25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35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t="s">
        <v>14</v>
      </c>
      <c r="G230">
        <f>E230-D230</f>
        <v>-2380</v>
      </c>
      <c r="H230">
        <v>16</v>
      </c>
      <c r="I230">
        <f>AVERAGE($H$2:H1230)</f>
        <v>727.005</v>
      </c>
      <c r="J230" t="s">
        <v>21</v>
      </c>
      <c r="K230" t="s">
        <v>22</v>
      </c>
      <c r="L230">
        <v>1555218000</v>
      </c>
      <c r="M230" s="8">
        <f>(((L230/60)/60)/24)+DATE(1970,1,1)</f>
        <v>43569.208333333328</v>
      </c>
      <c r="N230">
        <v>1556600400</v>
      </c>
      <c r="O230" s="8">
        <f>(((N230/60)/60)/24)+DATE(1970,1,1)</f>
        <v>43585.208333333328</v>
      </c>
      <c r="P230" t="b">
        <v>0</v>
      </c>
      <c r="Q230" t="b">
        <v>0</v>
      </c>
      <c r="R230" t="s">
        <v>33</v>
      </c>
      <c r="S230" t="s">
        <v>2039</v>
      </c>
      <c r="T230" t="s">
        <v>2040</v>
      </c>
    </row>
    <row r="231" spans="1:20" hidden="1" x14ac:dyDescent="0.35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t="s">
        <v>14</v>
      </c>
      <c r="G231">
        <f>E231-D231</f>
        <v>-93458</v>
      </c>
      <c r="H231">
        <v>575</v>
      </c>
      <c r="I231">
        <f>AVERAGE($H$2:H1231)</f>
        <v>727.005</v>
      </c>
      <c r="J231" t="s">
        <v>21</v>
      </c>
      <c r="K231" t="s">
        <v>22</v>
      </c>
      <c r="L231">
        <v>1552280400</v>
      </c>
      <c r="M231" s="8">
        <f>(((L231/60)/60)/24)+DATE(1970,1,1)</f>
        <v>43535.208333333328</v>
      </c>
      <c r="N231">
        <v>1556946000</v>
      </c>
      <c r="O231" s="8">
        <f>(((N231/60)/60)/24)+DATE(1970,1,1)</f>
        <v>43589.208333333328</v>
      </c>
      <c r="P231" t="b">
        <v>0</v>
      </c>
      <c r="Q231" t="b">
        <v>0</v>
      </c>
      <c r="R231" t="s">
        <v>23</v>
      </c>
      <c r="S231" t="s">
        <v>2035</v>
      </c>
      <c r="T231" t="s">
        <v>2036</v>
      </c>
    </row>
    <row r="232" spans="1:20" ht="31" hidden="1" x14ac:dyDescent="0.35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t="s">
        <v>14</v>
      </c>
      <c r="G232">
        <f>E232-D232</f>
        <v>-134378</v>
      </c>
      <c r="H232">
        <v>1120</v>
      </c>
      <c r="I232">
        <f>AVERAGE($H$2:H1232)</f>
        <v>727.005</v>
      </c>
      <c r="J232" t="s">
        <v>21</v>
      </c>
      <c r="K232" t="s">
        <v>22</v>
      </c>
      <c r="L232">
        <v>1533877200</v>
      </c>
      <c r="M232" s="8">
        <f>(((L232/60)/60)/24)+DATE(1970,1,1)</f>
        <v>43322.208333333328</v>
      </c>
      <c r="N232">
        <v>1534395600</v>
      </c>
      <c r="O232" s="8">
        <f>(((N232/60)/60)/24)+DATE(1970,1,1)</f>
        <v>43328.208333333328</v>
      </c>
      <c r="P232" t="b">
        <v>0</v>
      </c>
      <c r="Q232" t="b">
        <v>0</v>
      </c>
      <c r="R232" t="s">
        <v>119</v>
      </c>
      <c r="S232" t="s">
        <v>2047</v>
      </c>
      <c r="T232" t="s">
        <v>2053</v>
      </c>
    </row>
    <row r="233" spans="1:20" hidden="1" x14ac:dyDescent="0.35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t="s">
        <v>14</v>
      </c>
      <c r="G233">
        <f>E233-D233</f>
        <v>-3887</v>
      </c>
      <c r="H233">
        <v>113</v>
      </c>
      <c r="I233">
        <f>AVERAGE($H$2:H1233)</f>
        <v>727.005</v>
      </c>
      <c r="J233" t="s">
        <v>21</v>
      </c>
      <c r="K233" t="s">
        <v>22</v>
      </c>
      <c r="L233">
        <v>1309064400</v>
      </c>
      <c r="M233" s="8">
        <f>(((L233/60)/60)/24)+DATE(1970,1,1)</f>
        <v>40720.208333333336</v>
      </c>
      <c r="N233">
        <v>1311397200</v>
      </c>
      <c r="O233" s="8">
        <f>(((N233/60)/60)/24)+DATE(1970,1,1)</f>
        <v>40747.208333333336</v>
      </c>
      <c r="P233" t="b">
        <v>0</v>
      </c>
      <c r="Q233" t="b">
        <v>0</v>
      </c>
      <c r="R233" t="s">
        <v>474</v>
      </c>
      <c r="S233" t="s">
        <v>2041</v>
      </c>
      <c r="T233" t="s">
        <v>2063</v>
      </c>
    </row>
    <row r="234" spans="1:20" ht="31" hidden="1" x14ac:dyDescent="0.35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t="s">
        <v>14</v>
      </c>
      <c r="G234">
        <f>E234-D234</f>
        <v>-36669</v>
      </c>
      <c r="H234">
        <v>1538</v>
      </c>
      <c r="I234">
        <f>AVERAGE($H$2:H1234)</f>
        <v>727.005</v>
      </c>
      <c r="J234" t="s">
        <v>21</v>
      </c>
      <c r="K234" t="s">
        <v>22</v>
      </c>
      <c r="L234">
        <v>1412139600</v>
      </c>
      <c r="M234" s="8">
        <f>(((L234/60)/60)/24)+DATE(1970,1,1)</f>
        <v>41913.208333333336</v>
      </c>
      <c r="N234">
        <v>1415772000</v>
      </c>
      <c r="O234" s="8">
        <f>(((N234/60)/60)/24)+DATE(1970,1,1)</f>
        <v>41955.25</v>
      </c>
      <c r="P234" t="b">
        <v>0</v>
      </c>
      <c r="Q234" t="b">
        <v>1</v>
      </c>
      <c r="R234" t="s">
        <v>33</v>
      </c>
      <c r="S234" t="s">
        <v>2039</v>
      </c>
      <c r="T234" t="s">
        <v>2040</v>
      </c>
    </row>
    <row r="235" spans="1:20" ht="31" hidden="1" x14ac:dyDescent="0.35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t="s">
        <v>14</v>
      </c>
      <c r="G235">
        <f>E235-D235</f>
        <v>-3511</v>
      </c>
      <c r="H235">
        <v>9</v>
      </c>
      <c r="I235">
        <f>AVERAGE($H$2:H1235)</f>
        <v>727.005</v>
      </c>
      <c r="J235" t="s">
        <v>21</v>
      </c>
      <c r="K235" t="s">
        <v>22</v>
      </c>
      <c r="L235">
        <v>1330063200</v>
      </c>
      <c r="M235" s="8">
        <f>(((L235/60)/60)/24)+DATE(1970,1,1)</f>
        <v>40963.25</v>
      </c>
      <c r="N235">
        <v>1331013600</v>
      </c>
      <c r="O235" s="8">
        <f>(((N235/60)/60)/24)+DATE(1970,1,1)</f>
        <v>40974.25</v>
      </c>
      <c r="P235" t="b">
        <v>0</v>
      </c>
      <c r="Q235" t="b">
        <v>1</v>
      </c>
      <c r="R235" t="s">
        <v>119</v>
      </c>
      <c r="S235" t="s">
        <v>2047</v>
      </c>
      <c r="T235" t="s">
        <v>2053</v>
      </c>
    </row>
    <row r="236" spans="1:20" hidden="1" x14ac:dyDescent="0.35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t="s">
        <v>14</v>
      </c>
      <c r="G236">
        <f>E236-D236</f>
        <v>-43164</v>
      </c>
      <c r="H236">
        <v>554</v>
      </c>
      <c r="I236">
        <f>AVERAGE($H$2:H1236)</f>
        <v>727.005</v>
      </c>
      <c r="J236" t="s">
        <v>21</v>
      </c>
      <c r="K236" t="s">
        <v>22</v>
      </c>
      <c r="L236">
        <v>1576130400</v>
      </c>
      <c r="M236" s="8">
        <f>(((L236/60)/60)/24)+DATE(1970,1,1)</f>
        <v>43811.25</v>
      </c>
      <c r="N236">
        <v>1576735200</v>
      </c>
      <c r="O236" s="8">
        <f>(((N236/60)/60)/24)+DATE(1970,1,1)</f>
        <v>43818.25</v>
      </c>
      <c r="P236" t="b">
        <v>0</v>
      </c>
      <c r="Q236" t="b">
        <v>0</v>
      </c>
      <c r="R236" t="s">
        <v>33</v>
      </c>
      <c r="S236" t="s">
        <v>2039</v>
      </c>
      <c r="T236" t="s">
        <v>2040</v>
      </c>
    </row>
    <row r="237" spans="1:20" ht="31" hidden="1" x14ac:dyDescent="0.35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t="s">
        <v>14</v>
      </c>
      <c r="G237">
        <f>E237-D237</f>
        <v>-62756</v>
      </c>
      <c r="H237">
        <v>648</v>
      </c>
      <c r="I237">
        <f>AVERAGE($H$2:H1237)</f>
        <v>727.005</v>
      </c>
      <c r="J237" t="s">
        <v>40</v>
      </c>
      <c r="K237" t="s">
        <v>41</v>
      </c>
      <c r="L237">
        <v>1560142800</v>
      </c>
      <c r="M237" s="8">
        <f>(((L237/60)/60)/24)+DATE(1970,1,1)</f>
        <v>43626.208333333328</v>
      </c>
      <c r="N237">
        <v>1563685200</v>
      </c>
      <c r="O237" s="8">
        <f>(((N237/60)/60)/24)+DATE(1970,1,1)</f>
        <v>43667.208333333328</v>
      </c>
      <c r="P237" t="b">
        <v>0</v>
      </c>
      <c r="Q237" t="b">
        <v>0</v>
      </c>
      <c r="R237" t="s">
        <v>33</v>
      </c>
      <c r="S237" t="s">
        <v>2039</v>
      </c>
      <c r="T237" t="s">
        <v>2040</v>
      </c>
    </row>
    <row r="238" spans="1:20" ht="31" hidden="1" x14ac:dyDescent="0.35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t="s">
        <v>14</v>
      </c>
      <c r="G238">
        <f>E238-D238</f>
        <v>-4498</v>
      </c>
      <c r="H238">
        <v>21</v>
      </c>
      <c r="I238">
        <f>AVERAGE($H$2:H1238)</f>
        <v>727.005</v>
      </c>
      <c r="J238" t="s">
        <v>40</v>
      </c>
      <c r="K238" t="s">
        <v>41</v>
      </c>
      <c r="L238">
        <v>1520575200</v>
      </c>
      <c r="M238" s="8">
        <f>(((L238/60)/60)/24)+DATE(1970,1,1)</f>
        <v>43168.25</v>
      </c>
      <c r="N238">
        <v>1521867600</v>
      </c>
      <c r="O238" s="8">
        <f>(((N238/60)/60)/24)+DATE(1970,1,1)</f>
        <v>43183.208333333328</v>
      </c>
      <c r="P238" t="b">
        <v>0</v>
      </c>
      <c r="Q238" t="b">
        <v>1</v>
      </c>
      <c r="R238" t="s">
        <v>206</v>
      </c>
      <c r="S238" t="s">
        <v>2047</v>
      </c>
      <c r="T238" t="s">
        <v>2059</v>
      </c>
    </row>
    <row r="239" spans="1:20" hidden="1" x14ac:dyDescent="0.35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t="s">
        <v>14</v>
      </c>
      <c r="G239">
        <f>E239-D239</f>
        <v>-182133</v>
      </c>
      <c r="H239">
        <v>54</v>
      </c>
      <c r="I239">
        <f>AVERAGE($H$2:H1239)</f>
        <v>727.005</v>
      </c>
      <c r="J239" t="s">
        <v>21</v>
      </c>
      <c r="K239" t="s">
        <v>22</v>
      </c>
      <c r="L239">
        <v>1495342800</v>
      </c>
      <c r="M239" s="8">
        <f>(((L239/60)/60)/24)+DATE(1970,1,1)</f>
        <v>42876.208333333328</v>
      </c>
      <c r="N239">
        <v>1496811600</v>
      </c>
      <c r="O239" s="8">
        <f>(((N239/60)/60)/24)+DATE(1970,1,1)</f>
        <v>42893.208333333328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35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t="s">
        <v>14</v>
      </c>
      <c r="G240">
        <f>E240-D240</f>
        <v>-6451</v>
      </c>
      <c r="H240">
        <v>120</v>
      </c>
      <c r="I240">
        <f>AVERAGE($H$2:H1240)</f>
        <v>727.005</v>
      </c>
      <c r="J240" t="s">
        <v>21</v>
      </c>
      <c r="K240" t="s">
        <v>22</v>
      </c>
      <c r="L240">
        <v>1482213600</v>
      </c>
      <c r="M240" s="8">
        <f>(((L240/60)/60)/24)+DATE(1970,1,1)</f>
        <v>42724.25</v>
      </c>
      <c r="N240">
        <v>1482213600</v>
      </c>
      <c r="O240" s="8">
        <f>(((N240/60)/60)/24)+DATE(1970,1,1)</f>
        <v>42724.25</v>
      </c>
      <c r="P240" t="b">
        <v>0</v>
      </c>
      <c r="Q240" t="b">
        <v>1</v>
      </c>
      <c r="R240" t="s">
        <v>65</v>
      </c>
      <c r="S240" t="s">
        <v>2037</v>
      </c>
      <c r="T240" t="s">
        <v>2046</v>
      </c>
    </row>
    <row r="241" spans="1:20" hidden="1" x14ac:dyDescent="0.35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t="s">
        <v>14</v>
      </c>
      <c r="G241">
        <f>E241-D241</f>
        <v>-147083</v>
      </c>
      <c r="H241">
        <v>579</v>
      </c>
      <c r="I241">
        <f>AVERAGE($H$2:H1241)</f>
        <v>727.005</v>
      </c>
      <c r="J241" t="s">
        <v>36</v>
      </c>
      <c r="K241" t="s">
        <v>37</v>
      </c>
      <c r="L241">
        <v>1420092000</v>
      </c>
      <c r="M241" s="8">
        <f>(((L241/60)/60)/24)+DATE(1970,1,1)</f>
        <v>42005.25</v>
      </c>
      <c r="N241">
        <v>1420264800</v>
      </c>
      <c r="O241" s="8">
        <f>(((N241/60)/60)/24)+DATE(1970,1,1)</f>
        <v>42007.25</v>
      </c>
      <c r="P241" t="b">
        <v>0</v>
      </c>
      <c r="Q241" t="b">
        <v>0</v>
      </c>
      <c r="R241" t="s">
        <v>28</v>
      </c>
      <c r="S241" t="s">
        <v>2037</v>
      </c>
      <c r="T241" t="s">
        <v>2038</v>
      </c>
    </row>
    <row r="242" spans="1:20" ht="31" hidden="1" x14ac:dyDescent="0.35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t="s">
        <v>14</v>
      </c>
      <c r="G242">
        <f>E242-D242</f>
        <v>-85057</v>
      </c>
      <c r="H242">
        <v>2072</v>
      </c>
      <c r="I242">
        <f>AVERAGE($H$2:H1242)</f>
        <v>727.005</v>
      </c>
      <c r="J242" t="s">
        <v>21</v>
      </c>
      <c r="K242" t="s">
        <v>22</v>
      </c>
      <c r="L242">
        <v>1458018000</v>
      </c>
      <c r="M242" s="8">
        <f>(((L242/60)/60)/24)+DATE(1970,1,1)</f>
        <v>42444.208333333328</v>
      </c>
      <c r="N242">
        <v>1458450000</v>
      </c>
      <c r="O242" s="8">
        <f>(((N242/60)/60)/24)+DATE(1970,1,1)</f>
        <v>42449.208333333328</v>
      </c>
      <c r="P242" t="b">
        <v>0</v>
      </c>
      <c r="Q242" t="b">
        <v>1</v>
      </c>
      <c r="R242" t="s">
        <v>42</v>
      </c>
      <c r="S242" t="s">
        <v>2041</v>
      </c>
      <c r="T242" t="s">
        <v>2042</v>
      </c>
    </row>
    <row r="243" spans="1:20" hidden="1" x14ac:dyDescent="0.35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t="s">
        <v>14</v>
      </c>
      <c r="G243">
        <f>E243-D243</f>
        <v>-100</v>
      </c>
      <c r="H243">
        <v>0</v>
      </c>
      <c r="I243">
        <f>AVERAGE($H$2:H1243)</f>
        <v>727.005</v>
      </c>
      <c r="J243" t="s">
        <v>21</v>
      </c>
      <c r="K243" t="s">
        <v>22</v>
      </c>
      <c r="L243">
        <v>1367384400</v>
      </c>
      <c r="M243" s="8">
        <f>(((L243/60)/60)/24)+DATE(1970,1,1)</f>
        <v>41395.208333333336</v>
      </c>
      <c r="N243">
        <v>1369803600</v>
      </c>
      <c r="O243" s="8">
        <f>(((N243/60)/60)/24)+DATE(1970,1,1)</f>
        <v>41423.208333333336</v>
      </c>
      <c r="P243" t="b">
        <v>0</v>
      </c>
      <c r="Q243" t="b">
        <v>1</v>
      </c>
      <c r="R243" t="s">
        <v>33</v>
      </c>
      <c r="S243" t="s">
        <v>2039</v>
      </c>
      <c r="T243" t="s">
        <v>2040</v>
      </c>
    </row>
    <row r="244" spans="1:20" hidden="1" x14ac:dyDescent="0.35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t="s">
        <v>14</v>
      </c>
      <c r="G244">
        <f>E244-D244</f>
        <v>-45857</v>
      </c>
      <c r="H244">
        <v>1796</v>
      </c>
      <c r="I244">
        <f>AVERAGE($H$2:H1244)</f>
        <v>727.005</v>
      </c>
      <c r="J244" t="s">
        <v>21</v>
      </c>
      <c r="K244" t="s">
        <v>22</v>
      </c>
      <c r="L244">
        <v>1363064400</v>
      </c>
      <c r="M244" s="8">
        <f>(((L244/60)/60)/24)+DATE(1970,1,1)</f>
        <v>41345.208333333336</v>
      </c>
      <c r="N244">
        <v>1363237200</v>
      </c>
      <c r="O244" s="8">
        <f>(((N244/60)/60)/24)+DATE(1970,1,1)</f>
        <v>41347.208333333336</v>
      </c>
      <c r="P244" t="b">
        <v>0</v>
      </c>
      <c r="Q244" t="b">
        <v>0</v>
      </c>
      <c r="R244" t="s">
        <v>42</v>
      </c>
      <c r="S244" t="s">
        <v>2041</v>
      </c>
      <c r="T244" t="s">
        <v>2042</v>
      </c>
    </row>
    <row r="245" spans="1:20" hidden="1" x14ac:dyDescent="0.35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t="s">
        <v>14</v>
      </c>
      <c r="G245">
        <f>E245-D245</f>
        <v>-576</v>
      </c>
      <c r="H245">
        <v>62</v>
      </c>
      <c r="I245">
        <f>AVERAGE($H$2:H1245)</f>
        <v>727.005</v>
      </c>
      <c r="J245" t="s">
        <v>107</v>
      </c>
      <c r="K245" t="s">
        <v>108</v>
      </c>
      <c r="L245">
        <v>1431925200</v>
      </c>
      <c r="M245" s="8">
        <f>(((L245/60)/60)/24)+DATE(1970,1,1)</f>
        <v>42142.208333333328</v>
      </c>
      <c r="N245">
        <v>1432011600</v>
      </c>
      <c r="O245" s="8">
        <f>(((N245/60)/60)/24)+DATE(1970,1,1)</f>
        <v>42143.208333333328</v>
      </c>
      <c r="P245" t="b">
        <v>0</v>
      </c>
      <c r="Q245" t="b">
        <v>0</v>
      </c>
      <c r="R245" t="s">
        <v>23</v>
      </c>
      <c r="S245" t="s">
        <v>2035</v>
      </c>
      <c r="T245" t="s">
        <v>2036</v>
      </c>
    </row>
    <row r="246" spans="1:20" hidden="1" x14ac:dyDescent="0.35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t="s">
        <v>14</v>
      </c>
      <c r="G246">
        <f>E246-D246</f>
        <v>-77403</v>
      </c>
      <c r="H246">
        <v>347</v>
      </c>
      <c r="I246">
        <f>AVERAGE($H$2:H1246)</f>
        <v>727.005</v>
      </c>
      <c r="J246" t="s">
        <v>21</v>
      </c>
      <c r="K246" t="s">
        <v>22</v>
      </c>
      <c r="L246">
        <v>1362722400</v>
      </c>
      <c r="M246" s="8">
        <f>(((L246/60)/60)/24)+DATE(1970,1,1)</f>
        <v>41341.25</v>
      </c>
      <c r="N246">
        <v>1366347600</v>
      </c>
      <c r="O246" s="8">
        <f>(((N246/60)/60)/24)+DATE(1970,1,1)</f>
        <v>41383.208333333336</v>
      </c>
      <c r="P246" t="b">
        <v>0</v>
      </c>
      <c r="Q246" t="b">
        <v>1</v>
      </c>
      <c r="R246" t="s">
        <v>133</v>
      </c>
      <c r="S246" t="s">
        <v>2047</v>
      </c>
      <c r="T246" t="s">
        <v>2056</v>
      </c>
    </row>
    <row r="247" spans="1:20" ht="31" hidden="1" x14ac:dyDescent="0.35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t="s">
        <v>14</v>
      </c>
      <c r="G247">
        <f>E247-D247</f>
        <v>-1263</v>
      </c>
      <c r="H247">
        <v>19</v>
      </c>
      <c r="I247">
        <f>AVERAGE($H$2:H1247)</f>
        <v>727.005</v>
      </c>
      <c r="J247" t="s">
        <v>21</v>
      </c>
      <c r="K247" t="s">
        <v>22</v>
      </c>
      <c r="L247">
        <v>1365483600</v>
      </c>
      <c r="M247" s="8">
        <f>(((L247/60)/60)/24)+DATE(1970,1,1)</f>
        <v>41373.208333333336</v>
      </c>
      <c r="N247">
        <v>1369717200</v>
      </c>
      <c r="O247" s="8">
        <f>(((N247/60)/60)/24)+DATE(1970,1,1)</f>
        <v>41422.208333333336</v>
      </c>
      <c r="P247" t="b">
        <v>0</v>
      </c>
      <c r="Q247" t="b">
        <v>1</v>
      </c>
      <c r="R247" t="s">
        <v>28</v>
      </c>
      <c r="S247" t="s">
        <v>2037</v>
      </c>
      <c r="T247" t="s">
        <v>2038</v>
      </c>
    </row>
    <row r="248" spans="1:20" hidden="1" x14ac:dyDescent="0.35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t="s">
        <v>14</v>
      </c>
      <c r="G248">
        <f>E248-D248</f>
        <v>-48990</v>
      </c>
      <c r="H248">
        <v>1258</v>
      </c>
      <c r="I248">
        <f>AVERAGE($H$2:H1248)</f>
        <v>727.005</v>
      </c>
      <c r="J248" t="s">
        <v>21</v>
      </c>
      <c r="K248" t="s">
        <v>22</v>
      </c>
      <c r="L248">
        <v>1336194000</v>
      </c>
      <c r="M248" s="8">
        <f>(((L248/60)/60)/24)+DATE(1970,1,1)</f>
        <v>41034.208333333336</v>
      </c>
      <c r="N248">
        <v>1337058000</v>
      </c>
      <c r="O248" s="8">
        <f>(((N248/60)/60)/24)+DATE(1970,1,1)</f>
        <v>41044.208333333336</v>
      </c>
      <c r="P248" t="b">
        <v>0</v>
      </c>
      <c r="Q248" t="b">
        <v>0</v>
      </c>
      <c r="R248" t="s">
        <v>33</v>
      </c>
      <c r="S248" t="s">
        <v>2039</v>
      </c>
      <c r="T248" t="s">
        <v>2040</v>
      </c>
    </row>
    <row r="249" spans="1:20" hidden="1" x14ac:dyDescent="0.35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t="s">
        <v>14</v>
      </c>
      <c r="G249">
        <f>E249-D249</f>
        <v>-112302</v>
      </c>
      <c r="H249">
        <v>362</v>
      </c>
      <c r="I249">
        <f>AVERAGE($H$2:H1249)</f>
        <v>727.005</v>
      </c>
      <c r="J249" t="s">
        <v>21</v>
      </c>
      <c r="K249" t="s">
        <v>22</v>
      </c>
      <c r="L249">
        <v>1564030800</v>
      </c>
      <c r="M249" s="8">
        <f>(((L249/60)/60)/24)+DATE(1970,1,1)</f>
        <v>43671.208333333328</v>
      </c>
      <c r="N249">
        <v>1564894800</v>
      </c>
      <c r="O249" s="8">
        <f>(((N249/60)/60)/24)+DATE(1970,1,1)</f>
        <v>43681.208333333328</v>
      </c>
      <c r="P249" t="b">
        <v>0</v>
      </c>
      <c r="Q249" t="b">
        <v>0</v>
      </c>
      <c r="R249" t="s">
        <v>33</v>
      </c>
      <c r="S249" t="s">
        <v>2039</v>
      </c>
      <c r="T249" t="s">
        <v>2040</v>
      </c>
    </row>
    <row r="250" spans="1:20" hidden="1" x14ac:dyDescent="0.35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t="s">
        <v>14</v>
      </c>
      <c r="G250">
        <f>E250-D250</f>
        <v>-3803</v>
      </c>
      <c r="H250">
        <v>133</v>
      </c>
      <c r="I250">
        <f>AVERAGE($H$2:H1250)</f>
        <v>727.005</v>
      </c>
      <c r="J250" t="s">
        <v>15</v>
      </c>
      <c r="K250" t="s">
        <v>16</v>
      </c>
      <c r="L250">
        <v>1324620000</v>
      </c>
      <c r="M250" s="8">
        <f>(((L250/60)/60)/24)+DATE(1970,1,1)</f>
        <v>40900.25</v>
      </c>
      <c r="N250">
        <v>1324792800</v>
      </c>
      <c r="O250" s="8">
        <f>(((N250/60)/60)/24)+DATE(1970,1,1)</f>
        <v>40902.25</v>
      </c>
      <c r="P250" t="b">
        <v>0</v>
      </c>
      <c r="Q250" t="b">
        <v>1</v>
      </c>
      <c r="R250" t="s">
        <v>33</v>
      </c>
      <c r="S250" t="s">
        <v>2039</v>
      </c>
      <c r="T250" t="s">
        <v>2040</v>
      </c>
    </row>
    <row r="251" spans="1:20" hidden="1" x14ac:dyDescent="0.35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t="s">
        <v>14</v>
      </c>
      <c r="G251">
        <f>E251-D251</f>
        <v>-72076</v>
      </c>
      <c r="H251">
        <v>846</v>
      </c>
      <c r="I251">
        <f>AVERAGE($H$2:H1251)</f>
        <v>727.005</v>
      </c>
      <c r="J251" t="s">
        <v>21</v>
      </c>
      <c r="K251" t="s">
        <v>22</v>
      </c>
      <c r="L251">
        <v>1281070800</v>
      </c>
      <c r="M251" s="8">
        <f>(((L251/60)/60)/24)+DATE(1970,1,1)</f>
        <v>40396.208333333336</v>
      </c>
      <c r="N251">
        <v>1284354000</v>
      </c>
      <c r="O251" s="8">
        <f>(((N251/60)/60)/24)+DATE(1970,1,1)</f>
        <v>40434.208333333336</v>
      </c>
      <c r="P251" t="b">
        <v>0</v>
      </c>
      <c r="Q251" t="b">
        <v>0</v>
      </c>
      <c r="R251" t="s">
        <v>68</v>
      </c>
      <c r="S251" t="s">
        <v>2047</v>
      </c>
      <c r="T251" t="s">
        <v>2048</v>
      </c>
    </row>
    <row r="252" spans="1:20" ht="31" hidden="1" x14ac:dyDescent="0.35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t="s">
        <v>14</v>
      </c>
      <c r="G252">
        <f>E252-D252</f>
        <v>-8178</v>
      </c>
      <c r="H252">
        <v>10</v>
      </c>
      <c r="I252">
        <f>AVERAGE($H$2:H1252)</f>
        <v>727.005</v>
      </c>
      <c r="J252" t="s">
        <v>21</v>
      </c>
      <c r="K252" t="s">
        <v>22</v>
      </c>
      <c r="L252">
        <v>1519365600</v>
      </c>
      <c r="M252" s="8">
        <f>(((L252/60)/60)/24)+DATE(1970,1,1)</f>
        <v>43154.25</v>
      </c>
      <c r="N252">
        <v>1519538400</v>
      </c>
      <c r="O252" s="8">
        <f>(((N252/60)/60)/24)+DATE(1970,1,1)</f>
        <v>43156.25</v>
      </c>
      <c r="P252" t="b">
        <v>0</v>
      </c>
      <c r="Q252" t="b">
        <v>1</v>
      </c>
      <c r="R252" t="s">
        <v>71</v>
      </c>
      <c r="S252" t="s">
        <v>2041</v>
      </c>
      <c r="T252" t="s">
        <v>2049</v>
      </c>
    </row>
    <row r="253" spans="1:20" ht="31" hidden="1" x14ac:dyDescent="0.35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t="s">
        <v>14</v>
      </c>
      <c r="G253">
        <f>E253-D253</f>
        <v>-34111</v>
      </c>
      <c r="H253">
        <v>191</v>
      </c>
      <c r="I253">
        <f>AVERAGE($H$2:H1253)</f>
        <v>727.005</v>
      </c>
      <c r="J253" t="s">
        <v>21</v>
      </c>
      <c r="K253" t="s">
        <v>22</v>
      </c>
      <c r="L253">
        <v>1341291600</v>
      </c>
      <c r="M253" s="8">
        <f>(((L253/60)/60)/24)+DATE(1970,1,1)</f>
        <v>41093.208333333336</v>
      </c>
      <c r="N253">
        <v>1342328400</v>
      </c>
      <c r="O253" s="8">
        <f>(((N253/60)/60)/24)+DATE(1970,1,1)</f>
        <v>41105.208333333336</v>
      </c>
      <c r="P253" t="b">
        <v>0</v>
      </c>
      <c r="Q253" t="b">
        <v>0</v>
      </c>
      <c r="R253" t="s">
        <v>100</v>
      </c>
      <c r="S253" t="s">
        <v>2041</v>
      </c>
      <c r="T253" t="s">
        <v>2052</v>
      </c>
    </row>
    <row r="254" spans="1:20" hidden="1" x14ac:dyDescent="0.35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t="s">
        <v>14</v>
      </c>
      <c r="G254">
        <f>E254-D254</f>
        <v>-15564</v>
      </c>
      <c r="H254">
        <v>1979</v>
      </c>
      <c r="I254">
        <f>AVERAGE($H$2:H1254)</f>
        <v>727.005</v>
      </c>
      <c r="J254" t="s">
        <v>21</v>
      </c>
      <c r="K254" t="s">
        <v>22</v>
      </c>
      <c r="L254">
        <v>1272258000</v>
      </c>
      <c r="M254" s="8">
        <f>(((L254/60)/60)/24)+DATE(1970,1,1)</f>
        <v>40294.208333333336</v>
      </c>
      <c r="N254">
        <v>1273381200</v>
      </c>
      <c r="O254" s="8">
        <f>(((N254/60)/60)/24)+DATE(1970,1,1)</f>
        <v>40307.208333333336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idden="1" x14ac:dyDescent="0.35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t="s">
        <v>14</v>
      </c>
      <c r="G255">
        <f>E255-D255</f>
        <v>-332</v>
      </c>
      <c r="H255">
        <v>63</v>
      </c>
      <c r="I255">
        <f>AVERAGE($H$2:H1255)</f>
        <v>727.005</v>
      </c>
      <c r="J255" t="s">
        <v>21</v>
      </c>
      <c r="K255" t="s">
        <v>22</v>
      </c>
      <c r="L255">
        <v>1290492000</v>
      </c>
      <c r="M255" s="8">
        <f>(((L255/60)/60)/24)+DATE(1970,1,1)</f>
        <v>40505.25</v>
      </c>
      <c r="N255">
        <v>1290837600</v>
      </c>
      <c r="O255" s="8">
        <f>(((N255/60)/60)/24)+DATE(1970,1,1)</f>
        <v>40509.25</v>
      </c>
      <c r="P255" t="b">
        <v>0</v>
      </c>
      <c r="Q255" t="b">
        <v>0</v>
      </c>
      <c r="R255" t="s">
        <v>65</v>
      </c>
      <c r="S255" t="s">
        <v>2037</v>
      </c>
      <c r="T255" t="s">
        <v>2046</v>
      </c>
    </row>
    <row r="256" spans="1:20" hidden="1" x14ac:dyDescent="0.35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t="s">
        <v>14</v>
      </c>
      <c r="G256">
        <f>E256-D256</f>
        <v>-720</v>
      </c>
      <c r="H256">
        <v>6080</v>
      </c>
      <c r="I256">
        <f>AVERAGE($H$2:H1256)</f>
        <v>727.005</v>
      </c>
      <c r="J256" t="s">
        <v>15</v>
      </c>
      <c r="K256" t="s">
        <v>16</v>
      </c>
      <c r="L256">
        <v>1454652000</v>
      </c>
      <c r="M256" s="8">
        <f>(((L256/60)/60)/24)+DATE(1970,1,1)</f>
        <v>42405.25</v>
      </c>
      <c r="N256">
        <v>1457762400</v>
      </c>
      <c r="O256" s="8">
        <f>(((N256/60)/60)/24)+DATE(1970,1,1)</f>
        <v>42441.25</v>
      </c>
      <c r="P256" t="b">
        <v>0</v>
      </c>
      <c r="Q256" t="b">
        <v>0</v>
      </c>
      <c r="R256" t="s">
        <v>71</v>
      </c>
      <c r="S256" t="s">
        <v>2041</v>
      </c>
      <c r="T256" t="s">
        <v>2049</v>
      </c>
    </row>
    <row r="257" spans="1:20" hidden="1" x14ac:dyDescent="0.35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t="s">
        <v>14</v>
      </c>
      <c r="G257">
        <f>E257-D257</f>
        <v>-1773</v>
      </c>
      <c r="H257">
        <v>80</v>
      </c>
      <c r="I257">
        <f>AVERAGE($H$2:H1257)</f>
        <v>727.005</v>
      </c>
      <c r="J257" t="s">
        <v>40</v>
      </c>
      <c r="K257" t="s">
        <v>41</v>
      </c>
      <c r="L257">
        <v>1385186400</v>
      </c>
      <c r="M257" s="8">
        <f>(((L257/60)/60)/24)+DATE(1970,1,1)</f>
        <v>41601.25</v>
      </c>
      <c r="N257">
        <v>1389074400</v>
      </c>
      <c r="O257" s="8">
        <f>(((N257/60)/60)/24)+DATE(1970,1,1)</f>
        <v>41646.25</v>
      </c>
      <c r="P257" t="b">
        <v>0</v>
      </c>
      <c r="Q257" t="b">
        <v>0</v>
      </c>
      <c r="R257" t="s">
        <v>60</v>
      </c>
      <c r="S257" t="s">
        <v>2035</v>
      </c>
      <c r="T257" t="s">
        <v>2045</v>
      </c>
    </row>
    <row r="258" spans="1:20" hidden="1" x14ac:dyDescent="0.35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t="s">
        <v>14</v>
      </c>
      <c r="G258">
        <f>E258-D258</f>
        <v>-4526</v>
      </c>
      <c r="H258">
        <v>9</v>
      </c>
      <c r="I258">
        <f>AVERAGE($H$2:H1258)</f>
        <v>727.005</v>
      </c>
      <c r="J258" t="s">
        <v>21</v>
      </c>
      <c r="K258" t="s">
        <v>22</v>
      </c>
      <c r="L258">
        <v>1399698000</v>
      </c>
      <c r="M258" s="8">
        <f>(((L258/60)/60)/24)+DATE(1970,1,1)</f>
        <v>41769.208333333336</v>
      </c>
      <c r="N258">
        <v>1402117200</v>
      </c>
      <c r="O258" s="8">
        <f>(((N258/60)/60)/24)+DATE(1970,1,1)</f>
        <v>41797.208333333336</v>
      </c>
      <c r="P258" t="b">
        <v>0</v>
      </c>
      <c r="Q258" t="b">
        <v>0</v>
      </c>
      <c r="R258" t="s">
        <v>89</v>
      </c>
      <c r="S258" t="s">
        <v>2050</v>
      </c>
      <c r="T258" t="s">
        <v>2051</v>
      </c>
    </row>
    <row r="259" spans="1:20" ht="31" hidden="1" x14ac:dyDescent="0.35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t="s">
        <v>14</v>
      </c>
      <c r="G259">
        <f>E259-D259</f>
        <v>-8672</v>
      </c>
      <c r="H259">
        <v>1784</v>
      </c>
      <c r="I259">
        <f>AVERAGE($H$2:H1259)</f>
        <v>727.005</v>
      </c>
      <c r="J259" t="s">
        <v>21</v>
      </c>
      <c r="K259" t="s">
        <v>22</v>
      </c>
      <c r="L259">
        <v>1283230800</v>
      </c>
      <c r="M259" s="8">
        <f>(((L259/60)/60)/24)+DATE(1970,1,1)</f>
        <v>40421.208333333336</v>
      </c>
      <c r="N259">
        <v>1284440400</v>
      </c>
      <c r="O259" s="8">
        <f>(((N259/60)/60)/24)+DATE(1970,1,1)</f>
        <v>40435.208333333336</v>
      </c>
      <c r="P259" t="b">
        <v>0</v>
      </c>
      <c r="Q259" t="b">
        <v>1</v>
      </c>
      <c r="R259" t="s">
        <v>119</v>
      </c>
      <c r="S259" t="s">
        <v>2047</v>
      </c>
      <c r="T259" t="s">
        <v>2053</v>
      </c>
    </row>
    <row r="260" spans="1:20" hidden="1" x14ac:dyDescent="0.35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t="s">
        <v>14</v>
      </c>
      <c r="G260">
        <f>E260-D260</f>
        <v>-75715</v>
      </c>
      <c r="H260">
        <v>243</v>
      </c>
      <c r="I260">
        <f>AVERAGE($H$2:H1260)</f>
        <v>727.005</v>
      </c>
      <c r="J260" t="s">
        <v>21</v>
      </c>
      <c r="K260" t="s">
        <v>22</v>
      </c>
      <c r="L260">
        <v>1534482000</v>
      </c>
      <c r="M260" s="8">
        <f>(((L260/60)/60)/24)+DATE(1970,1,1)</f>
        <v>43329.208333333328</v>
      </c>
      <c r="N260">
        <v>1534568400</v>
      </c>
      <c r="O260" s="8">
        <f>(((N260/60)/60)/24)+DATE(1970,1,1)</f>
        <v>43330.208333333328</v>
      </c>
      <c r="P260" t="b">
        <v>0</v>
      </c>
      <c r="Q260" t="b">
        <v>1</v>
      </c>
      <c r="R260" t="s">
        <v>53</v>
      </c>
      <c r="S260" t="s">
        <v>2041</v>
      </c>
      <c r="T260" t="s">
        <v>2044</v>
      </c>
    </row>
    <row r="261" spans="1:20" hidden="1" x14ac:dyDescent="0.35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t="s">
        <v>14</v>
      </c>
      <c r="G261">
        <f>E261-D261</f>
        <v>-94266</v>
      </c>
      <c r="H261">
        <v>1296</v>
      </c>
      <c r="I261">
        <f>AVERAGE($H$2:H1261)</f>
        <v>727.005</v>
      </c>
      <c r="J261" t="s">
        <v>21</v>
      </c>
      <c r="K261" t="s">
        <v>22</v>
      </c>
      <c r="L261">
        <v>1379826000</v>
      </c>
      <c r="M261" s="8">
        <f>(((L261/60)/60)/24)+DATE(1970,1,1)</f>
        <v>41539.208333333336</v>
      </c>
      <c r="N261">
        <v>1381208400</v>
      </c>
      <c r="O261" s="8">
        <f>(((N261/60)/60)/24)+DATE(1970,1,1)</f>
        <v>41555.208333333336</v>
      </c>
      <c r="P261" t="b">
        <v>0</v>
      </c>
      <c r="Q261" t="b">
        <v>0</v>
      </c>
      <c r="R261" t="s">
        <v>292</v>
      </c>
      <c r="S261" t="s">
        <v>2050</v>
      </c>
      <c r="T261" t="s">
        <v>2061</v>
      </c>
    </row>
    <row r="262" spans="1:20" hidden="1" x14ac:dyDescent="0.35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t="s">
        <v>14</v>
      </c>
      <c r="G262">
        <f>E262-D262</f>
        <v>-2680</v>
      </c>
      <c r="H262">
        <v>77</v>
      </c>
      <c r="I262">
        <f>AVERAGE($H$2:H1262)</f>
        <v>727.005</v>
      </c>
      <c r="J262" t="s">
        <v>21</v>
      </c>
      <c r="K262" t="s">
        <v>22</v>
      </c>
      <c r="L262">
        <v>1561957200</v>
      </c>
      <c r="M262" s="8">
        <f>(((L262/60)/60)/24)+DATE(1970,1,1)</f>
        <v>43647.208333333328</v>
      </c>
      <c r="N262">
        <v>1562475600</v>
      </c>
      <c r="O262" s="8">
        <f>(((N262/60)/60)/24)+DATE(1970,1,1)</f>
        <v>43653.208333333328</v>
      </c>
      <c r="P262" t="b">
        <v>0</v>
      </c>
      <c r="Q262" t="b">
        <v>1</v>
      </c>
      <c r="R262" t="s">
        <v>17</v>
      </c>
      <c r="S262" t="s">
        <v>2033</v>
      </c>
      <c r="T262" t="s">
        <v>2034</v>
      </c>
    </row>
    <row r="263" spans="1:20" hidden="1" x14ac:dyDescent="0.35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t="s">
        <v>14</v>
      </c>
      <c r="G263">
        <f>E263-D263</f>
        <v>-134914</v>
      </c>
      <c r="H263">
        <v>395</v>
      </c>
      <c r="I263">
        <f>AVERAGE($H$2:H1263)</f>
        <v>727.005</v>
      </c>
      <c r="J263" t="s">
        <v>107</v>
      </c>
      <c r="K263" t="s">
        <v>108</v>
      </c>
      <c r="L263">
        <v>1433912400</v>
      </c>
      <c r="M263" s="8">
        <f>(((L263/60)/60)/24)+DATE(1970,1,1)</f>
        <v>42165.208333333328</v>
      </c>
      <c r="N263">
        <v>1436158800</v>
      </c>
      <c r="O263" s="8">
        <f>(((N263/60)/60)/24)+DATE(1970,1,1)</f>
        <v>42191.208333333328</v>
      </c>
      <c r="P263" t="b">
        <v>0</v>
      </c>
      <c r="Q263" t="b">
        <v>0</v>
      </c>
      <c r="R263" t="s">
        <v>292</v>
      </c>
      <c r="S263" t="s">
        <v>2050</v>
      </c>
      <c r="T263" t="s">
        <v>2061</v>
      </c>
    </row>
    <row r="264" spans="1:20" hidden="1" x14ac:dyDescent="0.35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t="s">
        <v>14</v>
      </c>
      <c r="G264">
        <f>E264-D264</f>
        <v>-75070</v>
      </c>
      <c r="H264">
        <v>49</v>
      </c>
      <c r="I264">
        <f>AVERAGE($H$2:H1264)</f>
        <v>727.005</v>
      </c>
      <c r="J264" t="s">
        <v>40</v>
      </c>
      <c r="K264" t="s">
        <v>41</v>
      </c>
      <c r="L264">
        <v>1453442400</v>
      </c>
      <c r="M264" s="8">
        <f>(((L264/60)/60)/24)+DATE(1970,1,1)</f>
        <v>42391.25</v>
      </c>
      <c r="N264">
        <v>1456034400</v>
      </c>
      <c r="O264" s="8">
        <f>(((N264/60)/60)/24)+DATE(1970,1,1)</f>
        <v>42421.25</v>
      </c>
      <c r="P264" t="b">
        <v>0</v>
      </c>
      <c r="Q264" t="b">
        <v>0</v>
      </c>
      <c r="R264" t="s">
        <v>60</v>
      </c>
      <c r="S264" t="s">
        <v>2035</v>
      </c>
      <c r="T264" t="s">
        <v>2045</v>
      </c>
    </row>
    <row r="265" spans="1:20" hidden="1" x14ac:dyDescent="0.35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t="s">
        <v>14</v>
      </c>
      <c r="G265">
        <f>E265-D265</f>
        <v>-71036</v>
      </c>
      <c r="H265">
        <v>180</v>
      </c>
      <c r="I265">
        <f>AVERAGE($H$2:H1265)</f>
        <v>727.005</v>
      </c>
      <c r="J265" t="s">
        <v>21</v>
      </c>
      <c r="K265" t="s">
        <v>22</v>
      </c>
      <c r="L265">
        <v>1378875600</v>
      </c>
      <c r="M265" s="8">
        <f>(((L265/60)/60)/24)+DATE(1970,1,1)</f>
        <v>41528.208333333336</v>
      </c>
      <c r="N265">
        <v>1380171600</v>
      </c>
      <c r="O265" s="8">
        <f>(((N265/60)/60)/24)+DATE(1970,1,1)</f>
        <v>41543.208333333336</v>
      </c>
      <c r="P265" t="b">
        <v>0</v>
      </c>
      <c r="Q265" t="b">
        <v>0</v>
      </c>
      <c r="R265" t="s">
        <v>89</v>
      </c>
      <c r="S265" t="s">
        <v>2050</v>
      </c>
      <c r="T265" t="s">
        <v>2051</v>
      </c>
    </row>
    <row r="266" spans="1:20" hidden="1" x14ac:dyDescent="0.35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t="s">
        <v>14</v>
      </c>
      <c r="G266">
        <f>E266-D266</f>
        <v>-20691</v>
      </c>
      <c r="H266">
        <v>2690</v>
      </c>
      <c r="I266">
        <f>AVERAGE($H$2:H1266)</f>
        <v>727.005</v>
      </c>
      <c r="J266" t="s">
        <v>21</v>
      </c>
      <c r="K266" t="s">
        <v>22</v>
      </c>
      <c r="L266">
        <v>1577253600</v>
      </c>
      <c r="M266" s="8">
        <f>(((L266/60)/60)/24)+DATE(1970,1,1)</f>
        <v>43824.25</v>
      </c>
      <c r="N266">
        <v>1578981600</v>
      </c>
      <c r="O266" s="8">
        <f>(((N266/60)/60)/24)+DATE(1970,1,1)</f>
        <v>43844.25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35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t="s">
        <v>14</v>
      </c>
      <c r="G267">
        <f>E267-D267</f>
        <v>-74502</v>
      </c>
      <c r="H267">
        <v>2779</v>
      </c>
      <c r="I267">
        <f>AVERAGE($H$2:H1267)</f>
        <v>727.005</v>
      </c>
      <c r="J267" t="s">
        <v>26</v>
      </c>
      <c r="K267" t="s">
        <v>27</v>
      </c>
      <c r="L267">
        <v>1419055200</v>
      </c>
      <c r="M267" s="8">
        <f>(((L267/60)/60)/24)+DATE(1970,1,1)</f>
        <v>41993.25</v>
      </c>
      <c r="N267">
        <v>1422511200</v>
      </c>
      <c r="O267" s="8">
        <f>(((N267/60)/60)/24)+DATE(1970,1,1)</f>
        <v>42033.25</v>
      </c>
      <c r="P267" t="b">
        <v>0</v>
      </c>
      <c r="Q267" t="b">
        <v>1</v>
      </c>
      <c r="R267" t="s">
        <v>28</v>
      </c>
      <c r="S267" t="s">
        <v>2037</v>
      </c>
      <c r="T267" t="s">
        <v>2038</v>
      </c>
    </row>
    <row r="268" spans="1:20" hidden="1" x14ac:dyDescent="0.35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t="s">
        <v>14</v>
      </c>
      <c r="G268">
        <f>E268-D268</f>
        <v>-134</v>
      </c>
      <c r="H268">
        <v>92</v>
      </c>
      <c r="I268">
        <f>AVERAGE($H$2:H1268)</f>
        <v>727.005</v>
      </c>
      <c r="J268" t="s">
        <v>21</v>
      </c>
      <c r="K268" t="s">
        <v>22</v>
      </c>
      <c r="L268">
        <v>1480140000</v>
      </c>
      <c r="M268" s="8">
        <f>(((L268/60)/60)/24)+DATE(1970,1,1)</f>
        <v>42700.25</v>
      </c>
      <c r="N268">
        <v>1480312800</v>
      </c>
      <c r="O268" s="8">
        <f>(((N268/60)/60)/24)+DATE(1970,1,1)</f>
        <v>42702.25</v>
      </c>
      <c r="P268" t="b">
        <v>0</v>
      </c>
      <c r="Q268" t="b">
        <v>0</v>
      </c>
      <c r="R268" t="s">
        <v>33</v>
      </c>
      <c r="S268" t="s">
        <v>2039</v>
      </c>
      <c r="T268" t="s">
        <v>2040</v>
      </c>
    </row>
    <row r="269" spans="1:20" ht="31" hidden="1" x14ac:dyDescent="0.35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t="s">
        <v>14</v>
      </c>
      <c r="G269">
        <f>E269-D269</f>
        <v>-95578</v>
      </c>
      <c r="H269">
        <v>1028</v>
      </c>
      <c r="I269">
        <f>AVERAGE($H$2:H1269)</f>
        <v>727.005</v>
      </c>
      <c r="J269" t="s">
        <v>21</v>
      </c>
      <c r="K269" t="s">
        <v>22</v>
      </c>
      <c r="L269">
        <v>1293948000</v>
      </c>
      <c r="M269" s="8">
        <f>(((L269/60)/60)/24)+DATE(1970,1,1)</f>
        <v>40545.25</v>
      </c>
      <c r="N269">
        <v>1294034400</v>
      </c>
      <c r="O269" s="8">
        <f>(((N269/60)/60)/24)+DATE(1970,1,1)</f>
        <v>40546.25</v>
      </c>
      <c r="P269" t="b">
        <v>0</v>
      </c>
      <c r="Q269" t="b">
        <v>0</v>
      </c>
      <c r="R269" t="s">
        <v>23</v>
      </c>
      <c r="S269" t="s">
        <v>2035</v>
      </c>
      <c r="T269" t="s">
        <v>2036</v>
      </c>
    </row>
    <row r="270" spans="1:20" ht="31" hidden="1" x14ac:dyDescent="0.35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t="s">
        <v>14</v>
      </c>
      <c r="G270">
        <f>E270-D270</f>
        <v>-8631</v>
      </c>
      <c r="H270">
        <v>26</v>
      </c>
      <c r="I270">
        <f>AVERAGE($H$2:H1270)</f>
        <v>727.005</v>
      </c>
      <c r="J270" t="s">
        <v>98</v>
      </c>
      <c r="K270" t="s">
        <v>99</v>
      </c>
      <c r="L270">
        <v>1552366800</v>
      </c>
      <c r="M270" s="8">
        <f>(((L270/60)/60)/24)+DATE(1970,1,1)</f>
        <v>43536.208333333328</v>
      </c>
      <c r="N270">
        <v>1552539600</v>
      </c>
      <c r="O270" s="8">
        <f>(((N270/60)/60)/24)+DATE(1970,1,1)</f>
        <v>43538.208333333328</v>
      </c>
      <c r="P270" t="b">
        <v>0</v>
      </c>
      <c r="Q270" t="b">
        <v>0</v>
      </c>
      <c r="R270" t="s">
        <v>23</v>
      </c>
      <c r="S270" t="s">
        <v>2035</v>
      </c>
      <c r="T270" t="s">
        <v>2036</v>
      </c>
    </row>
    <row r="271" spans="1:20" hidden="1" x14ac:dyDescent="0.35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t="s">
        <v>14</v>
      </c>
      <c r="G271">
        <f>E271-D271</f>
        <v>-27307</v>
      </c>
      <c r="H271">
        <v>1790</v>
      </c>
      <c r="I271">
        <f>AVERAGE($H$2:H1271)</f>
        <v>727.005</v>
      </c>
      <c r="J271" t="s">
        <v>21</v>
      </c>
      <c r="K271" t="s">
        <v>22</v>
      </c>
      <c r="L271">
        <v>1426395600</v>
      </c>
      <c r="M271" s="8">
        <f>(((L271/60)/60)/24)+DATE(1970,1,1)</f>
        <v>42078.208333333328</v>
      </c>
      <c r="N271">
        <v>1427086800</v>
      </c>
      <c r="O271" s="8">
        <f>(((N271/60)/60)/24)+DATE(1970,1,1)</f>
        <v>42086.208333333328</v>
      </c>
      <c r="P271" t="b">
        <v>0</v>
      </c>
      <c r="Q271" t="b">
        <v>0</v>
      </c>
      <c r="R271" t="s">
        <v>33</v>
      </c>
      <c r="S271" t="s">
        <v>2039</v>
      </c>
      <c r="T271" t="s">
        <v>2040</v>
      </c>
    </row>
    <row r="272" spans="1:20" hidden="1" x14ac:dyDescent="0.35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t="s">
        <v>14</v>
      </c>
      <c r="G272">
        <f>E272-D272</f>
        <v>-5176</v>
      </c>
      <c r="H272">
        <v>37</v>
      </c>
      <c r="I272">
        <f>AVERAGE($H$2:H1272)</f>
        <v>727.005</v>
      </c>
      <c r="J272" t="s">
        <v>21</v>
      </c>
      <c r="K272" t="s">
        <v>22</v>
      </c>
      <c r="L272">
        <v>1456293600</v>
      </c>
      <c r="M272" s="8">
        <f>(((L272/60)/60)/24)+DATE(1970,1,1)</f>
        <v>42424.25</v>
      </c>
      <c r="N272">
        <v>1458277200</v>
      </c>
      <c r="O272" s="8">
        <f>(((N272/60)/60)/24)+DATE(1970,1,1)</f>
        <v>42447.208333333328</v>
      </c>
      <c r="P272" t="b">
        <v>0</v>
      </c>
      <c r="Q272" t="b">
        <v>1</v>
      </c>
      <c r="R272" t="s">
        <v>50</v>
      </c>
      <c r="S272" t="s">
        <v>2035</v>
      </c>
      <c r="T272" t="s">
        <v>2043</v>
      </c>
    </row>
    <row r="273" spans="1:20" hidden="1" x14ac:dyDescent="0.35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t="s">
        <v>14</v>
      </c>
      <c r="G273">
        <f>E273-D273</f>
        <v>-205</v>
      </c>
      <c r="H273">
        <v>35</v>
      </c>
      <c r="I273">
        <f>AVERAGE($H$2:H1273)</f>
        <v>727.005</v>
      </c>
      <c r="J273" t="s">
        <v>107</v>
      </c>
      <c r="K273" t="s">
        <v>108</v>
      </c>
      <c r="L273">
        <v>1434690000</v>
      </c>
      <c r="M273" s="8">
        <f>(((L273/60)/60)/24)+DATE(1970,1,1)</f>
        <v>42174.208333333328</v>
      </c>
      <c r="N273">
        <v>1438750800</v>
      </c>
      <c r="O273" s="8">
        <f>(((N273/60)/60)/24)+DATE(1970,1,1)</f>
        <v>42221.208333333328</v>
      </c>
      <c r="P273" t="b">
        <v>0</v>
      </c>
      <c r="Q273" t="b">
        <v>0</v>
      </c>
      <c r="R273" t="s">
        <v>100</v>
      </c>
      <c r="S273" t="s">
        <v>2041</v>
      </c>
      <c r="T273" t="s">
        <v>2052</v>
      </c>
    </row>
    <row r="274" spans="1:20" hidden="1" x14ac:dyDescent="0.35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t="s">
        <v>14</v>
      </c>
      <c r="G274">
        <f>E274-D274</f>
        <v>-30879</v>
      </c>
      <c r="H274">
        <v>558</v>
      </c>
      <c r="I274">
        <f>AVERAGE($H$2:H1274)</f>
        <v>727.005</v>
      </c>
      <c r="J274" t="s">
        <v>21</v>
      </c>
      <c r="K274" t="s">
        <v>22</v>
      </c>
      <c r="L274">
        <v>1400562000</v>
      </c>
      <c r="M274" s="8">
        <f>(((L274/60)/60)/24)+DATE(1970,1,1)</f>
        <v>41779.208333333336</v>
      </c>
      <c r="N274">
        <v>1400821200</v>
      </c>
      <c r="O274" s="8">
        <f>(((N274/60)/60)/24)+DATE(1970,1,1)</f>
        <v>41782.208333333336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31" hidden="1" x14ac:dyDescent="0.35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t="s">
        <v>14</v>
      </c>
      <c r="G275">
        <f>E275-D275</f>
        <v>-3402</v>
      </c>
      <c r="H275">
        <v>64</v>
      </c>
      <c r="I275">
        <f>AVERAGE($H$2:H1275)</f>
        <v>727.005</v>
      </c>
      <c r="J275" t="s">
        <v>21</v>
      </c>
      <c r="K275" t="s">
        <v>22</v>
      </c>
      <c r="L275">
        <v>1509512400</v>
      </c>
      <c r="M275" s="8">
        <f>(((L275/60)/60)/24)+DATE(1970,1,1)</f>
        <v>43040.208333333328</v>
      </c>
      <c r="N275">
        <v>1510984800</v>
      </c>
      <c r="O275" s="8">
        <f>(((N275/60)/60)/24)+DATE(1970,1,1)</f>
        <v>43057.25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idden="1" x14ac:dyDescent="0.35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t="s">
        <v>14</v>
      </c>
      <c r="G276">
        <f>E276-D276</f>
        <v>-80332</v>
      </c>
      <c r="H276">
        <v>245</v>
      </c>
      <c r="I276">
        <f>AVERAGE($H$2:H1276)</f>
        <v>727.005</v>
      </c>
      <c r="J276" t="s">
        <v>21</v>
      </c>
      <c r="K276" t="s">
        <v>22</v>
      </c>
      <c r="L276">
        <v>1322719200</v>
      </c>
      <c r="M276" s="8">
        <f>(((L276/60)/60)/24)+DATE(1970,1,1)</f>
        <v>40878.25</v>
      </c>
      <c r="N276">
        <v>1322978400</v>
      </c>
      <c r="O276" s="8">
        <f>(((N276/60)/60)/24)+DATE(1970,1,1)</f>
        <v>40881.25</v>
      </c>
      <c r="P276" t="b">
        <v>0</v>
      </c>
      <c r="Q276" t="b">
        <v>0</v>
      </c>
      <c r="R276" t="s">
        <v>474</v>
      </c>
      <c r="S276" t="s">
        <v>2041</v>
      </c>
      <c r="T276" t="s">
        <v>2063</v>
      </c>
    </row>
    <row r="277" spans="1:20" hidden="1" x14ac:dyDescent="0.35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t="s">
        <v>14</v>
      </c>
      <c r="G277">
        <f>E277-D277</f>
        <v>-2159</v>
      </c>
      <c r="H277">
        <v>71</v>
      </c>
      <c r="I277">
        <f>AVERAGE($H$2:H1277)</f>
        <v>727.005</v>
      </c>
      <c r="J277" t="s">
        <v>21</v>
      </c>
      <c r="K277" t="s">
        <v>22</v>
      </c>
      <c r="L277">
        <v>1304053200</v>
      </c>
      <c r="M277" s="8">
        <f>(((L277/60)/60)/24)+DATE(1970,1,1)</f>
        <v>40662.208333333336</v>
      </c>
      <c r="N277">
        <v>1305349200</v>
      </c>
      <c r="O277" s="8">
        <f>(((N277/60)/60)/24)+DATE(1970,1,1)</f>
        <v>40677.208333333336</v>
      </c>
      <c r="P277" t="b">
        <v>0</v>
      </c>
      <c r="Q277" t="b">
        <v>0</v>
      </c>
      <c r="R277" t="s">
        <v>28</v>
      </c>
      <c r="S277" t="s">
        <v>2037</v>
      </c>
      <c r="T277" t="s">
        <v>2038</v>
      </c>
    </row>
    <row r="278" spans="1:20" hidden="1" x14ac:dyDescent="0.35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t="s">
        <v>14</v>
      </c>
      <c r="G278">
        <f>E278-D278</f>
        <v>-4169</v>
      </c>
      <c r="H278">
        <v>42</v>
      </c>
      <c r="I278">
        <f>AVERAGE($H$2:H1278)</f>
        <v>727.005</v>
      </c>
      <c r="J278" t="s">
        <v>21</v>
      </c>
      <c r="K278" t="s">
        <v>22</v>
      </c>
      <c r="L278">
        <v>1433912400</v>
      </c>
      <c r="M278" s="8">
        <f>(((L278/60)/60)/24)+DATE(1970,1,1)</f>
        <v>42165.208333333328</v>
      </c>
      <c r="N278">
        <v>1434344400</v>
      </c>
      <c r="O278" s="8">
        <f>(((N278/60)/60)/24)+DATE(1970,1,1)</f>
        <v>42170.208333333328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idden="1" x14ac:dyDescent="0.35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t="s">
        <v>14</v>
      </c>
      <c r="G279">
        <f>E279-D279</f>
        <v>-2548</v>
      </c>
      <c r="H279">
        <v>156</v>
      </c>
      <c r="I279">
        <f>AVERAGE($H$2:H1279)</f>
        <v>727.005</v>
      </c>
      <c r="J279" t="s">
        <v>15</v>
      </c>
      <c r="K279" t="s">
        <v>16</v>
      </c>
      <c r="L279">
        <v>1547877600</v>
      </c>
      <c r="M279" s="8">
        <f>(((L279/60)/60)/24)+DATE(1970,1,1)</f>
        <v>43484.25</v>
      </c>
      <c r="N279">
        <v>1552366800</v>
      </c>
      <c r="O279" s="8">
        <f>(((N279/60)/60)/24)+DATE(1970,1,1)</f>
        <v>43536.208333333328</v>
      </c>
      <c r="P279" t="b">
        <v>0</v>
      </c>
      <c r="Q279" t="b">
        <v>1</v>
      </c>
      <c r="R279" t="s">
        <v>17</v>
      </c>
      <c r="S279" t="s">
        <v>2033</v>
      </c>
      <c r="T279" t="s">
        <v>2034</v>
      </c>
    </row>
    <row r="280" spans="1:20" hidden="1" x14ac:dyDescent="0.35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t="s">
        <v>14</v>
      </c>
      <c r="G280">
        <f>E280-D280</f>
        <v>-33083</v>
      </c>
      <c r="H280">
        <v>1368</v>
      </c>
      <c r="I280">
        <f>AVERAGE($H$2:H1280)</f>
        <v>727.005</v>
      </c>
      <c r="J280" t="s">
        <v>40</v>
      </c>
      <c r="K280" t="s">
        <v>41</v>
      </c>
      <c r="L280">
        <v>1269493200</v>
      </c>
      <c r="M280" s="8">
        <f>(((L280/60)/60)/24)+DATE(1970,1,1)</f>
        <v>40262.208333333336</v>
      </c>
      <c r="N280">
        <v>1272171600</v>
      </c>
      <c r="O280" s="8">
        <f>(((N280/60)/60)/24)+DATE(1970,1,1)</f>
        <v>40293.208333333336</v>
      </c>
      <c r="P280" t="b">
        <v>0</v>
      </c>
      <c r="Q280" t="b">
        <v>0</v>
      </c>
      <c r="R280" t="s">
        <v>33</v>
      </c>
      <c r="S280" t="s">
        <v>2039</v>
      </c>
      <c r="T280" t="s">
        <v>2040</v>
      </c>
    </row>
    <row r="281" spans="1:20" hidden="1" x14ac:dyDescent="0.35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t="s">
        <v>14</v>
      </c>
      <c r="G281">
        <f>E281-D281</f>
        <v>-2787</v>
      </c>
      <c r="H281">
        <v>102</v>
      </c>
      <c r="I281">
        <f>AVERAGE($H$2:H1281)</f>
        <v>727.005</v>
      </c>
      <c r="J281" t="s">
        <v>21</v>
      </c>
      <c r="K281" t="s">
        <v>22</v>
      </c>
      <c r="L281">
        <v>1436072400</v>
      </c>
      <c r="M281" s="8">
        <f>(((L281/60)/60)/24)+DATE(1970,1,1)</f>
        <v>42190.208333333328</v>
      </c>
      <c r="N281">
        <v>1436677200</v>
      </c>
      <c r="O281" s="8">
        <f>(((N281/60)/60)/24)+DATE(1970,1,1)</f>
        <v>42197.208333333328</v>
      </c>
      <c r="P281" t="b">
        <v>0</v>
      </c>
      <c r="Q281" t="b">
        <v>0</v>
      </c>
      <c r="R281" t="s">
        <v>42</v>
      </c>
      <c r="S281" t="s">
        <v>2041</v>
      </c>
      <c r="T281" t="s">
        <v>2042</v>
      </c>
    </row>
    <row r="282" spans="1:20" ht="31" hidden="1" x14ac:dyDescent="0.35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t="s">
        <v>14</v>
      </c>
      <c r="G282">
        <f>E282-D282</f>
        <v>-1276</v>
      </c>
      <c r="H282">
        <v>86</v>
      </c>
      <c r="I282">
        <f>AVERAGE($H$2:H1282)</f>
        <v>727.005</v>
      </c>
      <c r="J282" t="s">
        <v>26</v>
      </c>
      <c r="K282" t="s">
        <v>27</v>
      </c>
      <c r="L282">
        <v>1419141600</v>
      </c>
      <c r="M282" s="8">
        <f>(((L282/60)/60)/24)+DATE(1970,1,1)</f>
        <v>41994.25</v>
      </c>
      <c r="N282">
        <v>1420092000</v>
      </c>
      <c r="O282" s="8">
        <f>(((N282/60)/60)/24)+DATE(1970,1,1)</f>
        <v>42005.25</v>
      </c>
      <c r="P282" t="b">
        <v>0</v>
      </c>
      <c r="Q282" t="b">
        <v>0</v>
      </c>
      <c r="R282" t="s">
        <v>133</v>
      </c>
      <c r="S282" t="s">
        <v>2047</v>
      </c>
      <c r="T282" t="s">
        <v>2056</v>
      </c>
    </row>
    <row r="283" spans="1:20" ht="31" hidden="1" x14ac:dyDescent="0.35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t="s">
        <v>14</v>
      </c>
      <c r="G283">
        <f>E283-D283</f>
        <v>-136557</v>
      </c>
      <c r="H283">
        <v>253</v>
      </c>
      <c r="I283">
        <f>AVERAGE($H$2:H1283)</f>
        <v>727.005</v>
      </c>
      <c r="J283" t="s">
        <v>21</v>
      </c>
      <c r="K283" t="s">
        <v>22</v>
      </c>
      <c r="L283">
        <v>1401426000</v>
      </c>
      <c r="M283" s="8">
        <f>(((L283/60)/60)/24)+DATE(1970,1,1)</f>
        <v>41789.208333333336</v>
      </c>
      <c r="N283">
        <v>1402203600</v>
      </c>
      <c r="O283" s="8">
        <f>(((N283/60)/60)/24)+DATE(1970,1,1)</f>
        <v>41798.208333333336</v>
      </c>
      <c r="P283" t="b">
        <v>0</v>
      </c>
      <c r="Q283" t="b">
        <v>0</v>
      </c>
      <c r="R283" t="s">
        <v>33</v>
      </c>
      <c r="S283" t="s">
        <v>2039</v>
      </c>
      <c r="T283" t="s">
        <v>2040</v>
      </c>
    </row>
    <row r="284" spans="1:20" ht="31" hidden="1" x14ac:dyDescent="0.35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t="s">
        <v>14</v>
      </c>
      <c r="G284">
        <f>E284-D284</f>
        <v>-146133</v>
      </c>
      <c r="H284">
        <v>157</v>
      </c>
      <c r="I284">
        <f>AVERAGE($H$2:H1284)</f>
        <v>727.005</v>
      </c>
      <c r="J284" t="s">
        <v>21</v>
      </c>
      <c r="K284" t="s">
        <v>22</v>
      </c>
      <c r="L284">
        <v>1467003600</v>
      </c>
      <c r="M284" s="8">
        <f>(((L284/60)/60)/24)+DATE(1970,1,1)</f>
        <v>42548.208333333328</v>
      </c>
      <c r="N284">
        <v>1467262800</v>
      </c>
      <c r="O284" s="8">
        <f>(((N284/60)/60)/24)+DATE(1970,1,1)</f>
        <v>42551.208333333328</v>
      </c>
      <c r="P284" t="b">
        <v>0</v>
      </c>
      <c r="Q284" t="b">
        <v>1</v>
      </c>
      <c r="R284" t="s">
        <v>33</v>
      </c>
      <c r="S284" t="s">
        <v>2039</v>
      </c>
      <c r="T284" t="s">
        <v>2040</v>
      </c>
    </row>
    <row r="285" spans="1:20" hidden="1" x14ac:dyDescent="0.35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t="s">
        <v>14</v>
      </c>
      <c r="G285">
        <f>E285-D285</f>
        <v>-25</v>
      </c>
      <c r="H285">
        <v>183</v>
      </c>
      <c r="I285">
        <f>AVERAGE($H$2:H1285)</f>
        <v>727.005</v>
      </c>
      <c r="J285" t="s">
        <v>21</v>
      </c>
      <c r="K285" t="s">
        <v>22</v>
      </c>
      <c r="L285">
        <v>1457157600</v>
      </c>
      <c r="M285" s="8">
        <f>(((L285/60)/60)/24)+DATE(1970,1,1)</f>
        <v>42434.25</v>
      </c>
      <c r="N285">
        <v>1457762400</v>
      </c>
      <c r="O285" s="8">
        <f>(((N285/60)/60)/24)+DATE(1970,1,1)</f>
        <v>42441.25</v>
      </c>
      <c r="P285" t="b">
        <v>0</v>
      </c>
      <c r="Q285" t="b">
        <v>1</v>
      </c>
      <c r="R285" t="s">
        <v>53</v>
      </c>
      <c r="S285" t="s">
        <v>2041</v>
      </c>
      <c r="T285" t="s">
        <v>2044</v>
      </c>
    </row>
    <row r="286" spans="1:20" ht="31" hidden="1" x14ac:dyDescent="0.35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t="s">
        <v>14</v>
      </c>
      <c r="G286">
        <f>E286-D286</f>
        <v>-135188</v>
      </c>
      <c r="H286">
        <v>82</v>
      </c>
      <c r="I286">
        <f>AVERAGE($H$2:H1286)</f>
        <v>727.005</v>
      </c>
      <c r="J286" t="s">
        <v>36</v>
      </c>
      <c r="K286" t="s">
        <v>37</v>
      </c>
      <c r="L286">
        <v>1423720800</v>
      </c>
      <c r="M286" s="8">
        <f>(((L286/60)/60)/24)+DATE(1970,1,1)</f>
        <v>42047.25</v>
      </c>
      <c r="N286">
        <v>1424412000</v>
      </c>
      <c r="O286" s="8">
        <f>(((N286/60)/60)/24)+DATE(1970,1,1)</f>
        <v>42055.25</v>
      </c>
      <c r="P286" t="b">
        <v>0</v>
      </c>
      <c r="Q286" t="b">
        <v>0</v>
      </c>
      <c r="R286" t="s">
        <v>42</v>
      </c>
      <c r="S286" t="s">
        <v>2041</v>
      </c>
      <c r="T286" t="s">
        <v>2042</v>
      </c>
    </row>
    <row r="287" spans="1:20" hidden="1" x14ac:dyDescent="0.35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t="s">
        <v>14</v>
      </c>
      <c r="G287">
        <f>E287-D287</f>
        <v>-95</v>
      </c>
      <c r="H287">
        <v>1</v>
      </c>
      <c r="I287">
        <f>AVERAGE($H$2:H1287)</f>
        <v>727.005</v>
      </c>
      <c r="J287" t="s">
        <v>40</v>
      </c>
      <c r="K287" t="s">
        <v>41</v>
      </c>
      <c r="L287">
        <v>1375160400</v>
      </c>
      <c r="M287" s="8">
        <f>(((L287/60)/60)/24)+DATE(1970,1,1)</f>
        <v>41485.208333333336</v>
      </c>
      <c r="N287">
        <v>1376197200</v>
      </c>
      <c r="O287" s="8">
        <f>(((N287/60)/60)/24)+DATE(1970,1,1)</f>
        <v>41497.208333333336</v>
      </c>
      <c r="P287" t="b">
        <v>0</v>
      </c>
      <c r="Q287" t="b">
        <v>0</v>
      </c>
      <c r="R287" t="s">
        <v>17</v>
      </c>
      <c r="S287" t="s">
        <v>2033</v>
      </c>
      <c r="T287" t="s">
        <v>2034</v>
      </c>
    </row>
    <row r="288" spans="1:20" hidden="1" x14ac:dyDescent="0.35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t="s">
        <v>14</v>
      </c>
      <c r="G288">
        <f>E288-D288</f>
        <v>-101563</v>
      </c>
      <c r="H288">
        <v>1198</v>
      </c>
      <c r="I288">
        <f>AVERAGE($H$2:H1288)</f>
        <v>727.005</v>
      </c>
      <c r="J288" t="s">
        <v>21</v>
      </c>
      <c r="K288" t="s">
        <v>22</v>
      </c>
      <c r="L288">
        <v>1367470800</v>
      </c>
      <c r="M288" s="8">
        <f>(((L288/60)/60)/24)+DATE(1970,1,1)</f>
        <v>41396.208333333336</v>
      </c>
      <c r="N288">
        <v>1369285200</v>
      </c>
      <c r="O288" s="8">
        <f>(((N288/60)/60)/24)+DATE(1970,1,1)</f>
        <v>41417.208333333336</v>
      </c>
      <c r="P288" t="b">
        <v>0</v>
      </c>
      <c r="Q288" t="b">
        <v>0</v>
      </c>
      <c r="R288" t="s">
        <v>68</v>
      </c>
      <c r="S288" t="s">
        <v>2047</v>
      </c>
      <c r="T288" t="s">
        <v>2048</v>
      </c>
    </row>
    <row r="289" spans="1:20" hidden="1" x14ac:dyDescent="0.35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t="s">
        <v>14</v>
      </c>
      <c r="G289">
        <f>E289-D289</f>
        <v>-140143</v>
      </c>
      <c r="H289">
        <v>648</v>
      </c>
      <c r="I289">
        <f>AVERAGE($H$2:H1289)</f>
        <v>727.005</v>
      </c>
      <c r="J289" t="s">
        <v>21</v>
      </c>
      <c r="K289" t="s">
        <v>22</v>
      </c>
      <c r="L289">
        <v>1304658000</v>
      </c>
      <c r="M289" s="8">
        <f>(((L289/60)/60)/24)+DATE(1970,1,1)</f>
        <v>40669.208333333336</v>
      </c>
      <c r="N289">
        <v>1304744400</v>
      </c>
      <c r="O289" s="8">
        <f>(((N289/60)/60)/24)+DATE(1970,1,1)</f>
        <v>40670.208333333336</v>
      </c>
      <c r="P289" t="b">
        <v>1</v>
      </c>
      <c r="Q289" t="b">
        <v>1</v>
      </c>
      <c r="R289" t="s">
        <v>33</v>
      </c>
      <c r="S289" t="s">
        <v>2039</v>
      </c>
      <c r="T289" t="s">
        <v>2040</v>
      </c>
    </row>
    <row r="290" spans="1:20" hidden="1" x14ac:dyDescent="0.35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t="s">
        <v>14</v>
      </c>
      <c r="G290">
        <f>E290-D290</f>
        <v>-183084</v>
      </c>
      <c r="H290">
        <v>64</v>
      </c>
      <c r="I290">
        <f>AVERAGE($H$2:H1290)</f>
        <v>727.005</v>
      </c>
      <c r="J290" t="s">
        <v>21</v>
      </c>
      <c r="K290" t="s">
        <v>22</v>
      </c>
      <c r="L290">
        <v>1523768400</v>
      </c>
      <c r="M290" s="8">
        <f>(((L290/60)/60)/24)+DATE(1970,1,1)</f>
        <v>43205.208333333328</v>
      </c>
      <c r="N290">
        <v>1526014800</v>
      </c>
      <c r="O290" s="8">
        <f>(((N290/60)/60)/24)+DATE(1970,1,1)</f>
        <v>43231.208333333328</v>
      </c>
      <c r="P290" t="b">
        <v>0</v>
      </c>
      <c r="Q290" t="b">
        <v>0</v>
      </c>
      <c r="R290" t="s">
        <v>60</v>
      </c>
      <c r="S290" t="s">
        <v>2035</v>
      </c>
      <c r="T290" t="s">
        <v>2045</v>
      </c>
    </row>
    <row r="291" spans="1:20" ht="31" hidden="1" x14ac:dyDescent="0.35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t="s">
        <v>14</v>
      </c>
      <c r="G291">
        <f>E291-D291</f>
        <v>-1697</v>
      </c>
      <c r="H291">
        <v>62</v>
      </c>
      <c r="I291">
        <f>AVERAGE($H$2:H1291)</f>
        <v>727.005</v>
      </c>
      <c r="J291" t="s">
        <v>21</v>
      </c>
      <c r="K291" t="s">
        <v>22</v>
      </c>
      <c r="L291">
        <v>1580104800</v>
      </c>
      <c r="M291" s="8">
        <f>(((L291/60)/60)/24)+DATE(1970,1,1)</f>
        <v>43857.25</v>
      </c>
      <c r="N291">
        <v>1581314400</v>
      </c>
      <c r="O291" s="8">
        <f>(((N291/60)/60)/24)+DATE(1970,1,1)</f>
        <v>43871.25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idden="1" x14ac:dyDescent="0.35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t="s">
        <v>14</v>
      </c>
      <c r="G292">
        <f>E292-D292</f>
        <v>-30424</v>
      </c>
      <c r="H292">
        <v>750</v>
      </c>
      <c r="I292">
        <f>AVERAGE($H$2:H1292)</f>
        <v>727.005</v>
      </c>
      <c r="J292" t="s">
        <v>21</v>
      </c>
      <c r="K292" t="s">
        <v>22</v>
      </c>
      <c r="L292">
        <v>1467781200</v>
      </c>
      <c r="M292" s="8">
        <f>(((L292/60)/60)/24)+DATE(1970,1,1)</f>
        <v>42557.208333333328</v>
      </c>
      <c r="N292">
        <v>1467954000</v>
      </c>
      <c r="O292" s="8">
        <f>(((N292/60)/60)/24)+DATE(1970,1,1)</f>
        <v>42559.208333333328</v>
      </c>
      <c r="P292" t="b">
        <v>0</v>
      </c>
      <c r="Q292" t="b">
        <v>1</v>
      </c>
      <c r="R292" t="s">
        <v>33</v>
      </c>
      <c r="S292" t="s">
        <v>2039</v>
      </c>
      <c r="T292" t="s">
        <v>2040</v>
      </c>
    </row>
    <row r="293" spans="1:20" hidden="1" x14ac:dyDescent="0.35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t="s">
        <v>14</v>
      </c>
      <c r="G293">
        <f>E293-D293</f>
        <v>-1131</v>
      </c>
      <c r="H293">
        <v>105</v>
      </c>
      <c r="I293">
        <f>AVERAGE($H$2:H1293)</f>
        <v>727.005</v>
      </c>
      <c r="J293" t="s">
        <v>21</v>
      </c>
      <c r="K293" t="s">
        <v>22</v>
      </c>
      <c r="L293">
        <v>1446876000</v>
      </c>
      <c r="M293" s="8">
        <f>(((L293/60)/60)/24)+DATE(1970,1,1)</f>
        <v>42315.25</v>
      </c>
      <c r="N293">
        <v>1447221600</v>
      </c>
      <c r="O293" s="8">
        <f>(((N293/60)/60)/24)+DATE(1970,1,1)</f>
        <v>42319.25</v>
      </c>
      <c r="P293" t="b">
        <v>0</v>
      </c>
      <c r="Q293" t="b">
        <v>0</v>
      </c>
      <c r="R293" t="s">
        <v>71</v>
      </c>
      <c r="S293" t="s">
        <v>2041</v>
      </c>
      <c r="T293" t="s">
        <v>2049</v>
      </c>
    </row>
    <row r="294" spans="1:20" hidden="1" x14ac:dyDescent="0.35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t="s">
        <v>14</v>
      </c>
      <c r="G294">
        <f>E294-D294</f>
        <v>-70109</v>
      </c>
      <c r="H294">
        <v>2604</v>
      </c>
      <c r="I294">
        <f>AVERAGE($H$2:H1294)</f>
        <v>727.005</v>
      </c>
      <c r="J294" t="s">
        <v>36</v>
      </c>
      <c r="K294" t="s">
        <v>37</v>
      </c>
      <c r="L294">
        <v>1326866400</v>
      </c>
      <c r="M294" s="8">
        <f>(((L294/60)/60)/24)+DATE(1970,1,1)</f>
        <v>40926.25</v>
      </c>
      <c r="N294">
        <v>1330754400</v>
      </c>
      <c r="O294" s="8">
        <f>(((N294/60)/60)/24)+DATE(1970,1,1)</f>
        <v>40971.25</v>
      </c>
      <c r="P294" t="b">
        <v>0</v>
      </c>
      <c r="Q294" t="b">
        <v>1</v>
      </c>
      <c r="R294" t="s">
        <v>71</v>
      </c>
      <c r="S294" t="s">
        <v>2041</v>
      </c>
      <c r="T294" t="s">
        <v>2049</v>
      </c>
    </row>
    <row r="295" spans="1:20" hidden="1" x14ac:dyDescent="0.35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t="s">
        <v>14</v>
      </c>
      <c r="G295">
        <f>E295-D295</f>
        <v>-1750</v>
      </c>
      <c r="H295">
        <v>65</v>
      </c>
      <c r="I295">
        <f>AVERAGE($H$2:H1295)</f>
        <v>727.005</v>
      </c>
      <c r="J295" t="s">
        <v>21</v>
      </c>
      <c r="K295" t="s">
        <v>22</v>
      </c>
      <c r="L295">
        <v>1479103200</v>
      </c>
      <c r="M295" s="8">
        <f>(((L295/60)/60)/24)+DATE(1970,1,1)</f>
        <v>42688.25</v>
      </c>
      <c r="N295">
        <v>1479794400</v>
      </c>
      <c r="O295" s="8">
        <f>(((N295/60)/60)/24)+DATE(1970,1,1)</f>
        <v>42696.25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35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t="s">
        <v>14</v>
      </c>
      <c r="G296">
        <f>E296-D296</f>
        <v>-72282</v>
      </c>
      <c r="H296">
        <v>94</v>
      </c>
      <c r="I296">
        <f>AVERAGE($H$2:H1296)</f>
        <v>727.005</v>
      </c>
      <c r="J296" t="s">
        <v>21</v>
      </c>
      <c r="K296" t="s">
        <v>22</v>
      </c>
      <c r="L296">
        <v>1280206800</v>
      </c>
      <c r="M296" s="8">
        <f>(((L296/60)/60)/24)+DATE(1970,1,1)</f>
        <v>40386.208333333336</v>
      </c>
      <c r="N296">
        <v>1281243600</v>
      </c>
      <c r="O296" s="8">
        <f>(((N296/60)/60)/24)+DATE(1970,1,1)</f>
        <v>40398.208333333336</v>
      </c>
      <c r="P296" t="b">
        <v>0</v>
      </c>
      <c r="Q296" t="b">
        <v>1</v>
      </c>
      <c r="R296" t="s">
        <v>33</v>
      </c>
      <c r="S296" t="s">
        <v>2039</v>
      </c>
      <c r="T296" t="s">
        <v>2040</v>
      </c>
    </row>
    <row r="297" spans="1:20" hidden="1" x14ac:dyDescent="0.35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t="s">
        <v>14</v>
      </c>
      <c r="G297">
        <f>E297-D297</f>
        <v>-100031</v>
      </c>
      <c r="H297">
        <v>257</v>
      </c>
      <c r="I297">
        <f>AVERAGE($H$2:H1297)</f>
        <v>727.005</v>
      </c>
      <c r="J297" t="s">
        <v>21</v>
      </c>
      <c r="K297" t="s">
        <v>22</v>
      </c>
      <c r="L297">
        <v>1453096800</v>
      </c>
      <c r="M297" s="8">
        <f>(((L297/60)/60)/24)+DATE(1970,1,1)</f>
        <v>42387.25</v>
      </c>
      <c r="N297">
        <v>1453356000</v>
      </c>
      <c r="O297" s="8">
        <f>(((N297/60)/60)/24)+DATE(1970,1,1)</f>
        <v>42390.25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idden="1" x14ac:dyDescent="0.35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t="s">
        <v>14</v>
      </c>
      <c r="G298">
        <f>E298-D298</f>
        <v>-87416</v>
      </c>
      <c r="H298">
        <v>2928</v>
      </c>
      <c r="I298">
        <f>AVERAGE($H$2:H1298)</f>
        <v>727.005</v>
      </c>
      <c r="J298" t="s">
        <v>15</v>
      </c>
      <c r="K298" t="s">
        <v>16</v>
      </c>
      <c r="L298">
        <v>1545112800</v>
      </c>
      <c r="M298" s="8">
        <f>(((L298/60)/60)/24)+DATE(1970,1,1)</f>
        <v>43452.25</v>
      </c>
      <c r="N298">
        <v>1546495200</v>
      </c>
      <c r="O298" s="8">
        <f>(((N298/60)/60)/24)+DATE(1970,1,1)</f>
        <v>43468.25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idden="1" x14ac:dyDescent="0.35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t="s">
        <v>14</v>
      </c>
      <c r="G299">
        <f>E299-D299</f>
        <v>-13617</v>
      </c>
      <c r="H299">
        <v>4697</v>
      </c>
      <c r="I299">
        <f>AVERAGE($H$2:H1299)</f>
        <v>727.005</v>
      </c>
      <c r="J299" t="s">
        <v>21</v>
      </c>
      <c r="K299" t="s">
        <v>22</v>
      </c>
      <c r="L299">
        <v>1537938000</v>
      </c>
      <c r="M299" s="8">
        <f>(((L299/60)/60)/24)+DATE(1970,1,1)</f>
        <v>43369.208333333328</v>
      </c>
      <c r="N299">
        <v>1539752400</v>
      </c>
      <c r="O299" s="8">
        <f>(((N299/60)/60)/24)+DATE(1970,1,1)</f>
        <v>43390.208333333328</v>
      </c>
      <c r="P299" t="b">
        <v>0</v>
      </c>
      <c r="Q299" t="b">
        <v>1</v>
      </c>
      <c r="R299" t="s">
        <v>23</v>
      </c>
      <c r="S299" t="s">
        <v>2035</v>
      </c>
      <c r="T299" t="s">
        <v>2036</v>
      </c>
    </row>
    <row r="300" spans="1:20" hidden="1" x14ac:dyDescent="0.35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t="s">
        <v>14</v>
      </c>
      <c r="G300">
        <f>E300-D300</f>
        <v>-11252</v>
      </c>
      <c r="H300">
        <v>2915</v>
      </c>
      <c r="I300">
        <f>AVERAGE($H$2:H1300)</f>
        <v>727.005</v>
      </c>
      <c r="J300" t="s">
        <v>21</v>
      </c>
      <c r="K300" t="s">
        <v>22</v>
      </c>
      <c r="L300">
        <v>1363150800</v>
      </c>
      <c r="M300" s="8">
        <f>(((L300/60)/60)/24)+DATE(1970,1,1)</f>
        <v>41346.208333333336</v>
      </c>
      <c r="N300">
        <v>1364101200</v>
      </c>
      <c r="O300" s="8">
        <f>(((N300/60)/60)/24)+DATE(1970,1,1)</f>
        <v>41357.208333333336</v>
      </c>
      <c r="P300" t="b">
        <v>0</v>
      </c>
      <c r="Q300" t="b">
        <v>0</v>
      </c>
      <c r="R300" t="s">
        <v>89</v>
      </c>
      <c r="S300" t="s">
        <v>2050</v>
      </c>
      <c r="T300" t="s">
        <v>2051</v>
      </c>
    </row>
    <row r="301" spans="1:20" hidden="1" x14ac:dyDescent="0.35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t="s">
        <v>14</v>
      </c>
      <c r="G301">
        <f>E301-D301</f>
        <v>-2637</v>
      </c>
      <c r="H301">
        <v>18</v>
      </c>
      <c r="I301">
        <f>AVERAGE($H$2:H1301)</f>
        <v>727.005</v>
      </c>
      <c r="J301" t="s">
        <v>21</v>
      </c>
      <c r="K301" t="s">
        <v>22</v>
      </c>
      <c r="L301">
        <v>1523250000</v>
      </c>
      <c r="M301" s="8">
        <f>(((L301/60)/60)/24)+DATE(1970,1,1)</f>
        <v>43199.208333333328</v>
      </c>
      <c r="N301">
        <v>1525323600</v>
      </c>
      <c r="O301" s="8">
        <f>(((N301/60)/60)/24)+DATE(1970,1,1)</f>
        <v>43223.208333333328</v>
      </c>
      <c r="P301" t="b">
        <v>0</v>
      </c>
      <c r="Q301" t="b">
        <v>0</v>
      </c>
      <c r="R301" t="s">
        <v>206</v>
      </c>
      <c r="S301" t="s">
        <v>2047</v>
      </c>
      <c r="T301" t="s">
        <v>2059</v>
      </c>
    </row>
    <row r="302" spans="1:20" hidden="1" x14ac:dyDescent="0.35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t="s">
        <v>14</v>
      </c>
      <c r="G302">
        <f>E302-D302</f>
        <v>-62697</v>
      </c>
      <c r="H302">
        <v>602</v>
      </c>
      <c r="I302">
        <f>AVERAGE($H$2:H1302)</f>
        <v>727.005</v>
      </c>
      <c r="J302" t="s">
        <v>98</v>
      </c>
      <c r="K302" t="s">
        <v>99</v>
      </c>
      <c r="L302">
        <v>1287550800</v>
      </c>
      <c r="M302" s="8">
        <f>(((L302/60)/60)/24)+DATE(1970,1,1)</f>
        <v>40471.208333333336</v>
      </c>
      <c r="N302">
        <v>1288501200</v>
      </c>
      <c r="O302" s="8">
        <f>(((N302/60)/60)/24)+DATE(1970,1,1)</f>
        <v>40482.208333333336</v>
      </c>
      <c r="P302" t="b">
        <v>1</v>
      </c>
      <c r="Q302" t="b">
        <v>1</v>
      </c>
      <c r="R302" t="s">
        <v>33</v>
      </c>
      <c r="S302" t="s">
        <v>2039</v>
      </c>
      <c r="T302" t="s">
        <v>2040</v>
      </c>
    </row>
    <row r="303" spans="1:20" hidden="1" x14ac:dyDescent="0.35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t="s">
        <v>14</v>
      </c>
      <c r="G303">
        <f>E303-D303</f>
        <v>-98</v>
      </c>
      <c r="H303">
        <v>1</v>
      </c>
      <c r="I303">
        <f>AVERAGE($H$2:H1303)</f>
        <v>727.005</v>
      </c>
      <c r="J303" t="s">
        <v>21</v>
      </c>
      <c r="K303" t="s">
        <v>22</v>
      </c>
      <c r="L303">
        <v>1404795600</v>
      </c>
      <c r="M303" s="8">
        <f>(((L303/60)/60)/24)+DATE(1970,1,1)</f>
        <v>41828.208333333336</v>
      </c>
      <c r="N303">
        <v>1407128400</v>
      </c>
      <c r="O303" s="8">
        <f>(((N303/60)/60)/24)+DATE(1970,1,1)</f>
        <v>41855.208333333336</v>
      </c>
      <c r="P303" t="b">
        <v>0</v>
      </c>
      <c r="Q303" t="b">
        <v>0</v>
      </c>
      <c r="R303" t="s">
        <v>159</v>
      </c>
      <c r="S303" t="s">
        <v>2035</v>
      </c>
      <c r="T303" t="s">
        <v>2058</v>
      </c>
    </row>
    <row r="304" spans="1:20" hidden="1" x14ac:dyDescent="0.35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t="s">
        <v>14</v>
      </c>
      <c r="G304">
        <f>E304-D304</f>
        <v>-22661</v>
      </c>
      <c r="H304">
        <v>3868</v>
      </c>
      <c r="I304">
        <f>AVERAGE($H$2:H1304)</f>
        <v>727.005</v>
      </c>
      <c r="J304" t="s">
        <v>107</v>
      </c>
      <c r="K304" t="s">
        <v>108</v>
      </c>
      <c r="L304">
        <v>1393048800</v>
      </c>
      <c r="M304" s="8">
        <f>(((L304/60)/60)/24)+DATE(1970,1,1)</f>
        <v>41692.25</v>
      </c>
      <c r="N304">
        <v>1394344800</v>
      </c>
      <c r="O304" s="8">
        <f>(((N304/60)/60)/24)+DATE(1970,1,1)</f>
        <v>41707.25</v>
      </c>
      <c r="P304" t="b">
        <v>0</v>
      </c>
      <c r="Q304" t="b">
        <v>0</v>
      </c>
      <c r="R304" t="s">
        <v>100</v>
      </c>
      <c r="S304" t="s">
        <v>2041</v>
      </c>
      <c r="T304" t="s">
        <v>2052</v>
      </c>
    </row>
    <row r="305" spans="1:20" ht="31" hidden="1" x14ac:dyDescent="0.35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t="s">
        <v>14</v>
      </c>
      <c r="G305">
        <f>E305-D305</f>
        <v>-68521</v>
      </c>
      <c r="H305">
        <v>504</v>
      </c>
      <c r="I305">
        <f>AVERAGE($H$2:H1305)</f>
        <v>727.005</v>
      </c>
      <c r="J305" t="s">
        <v>26</v>
      </c>
      <c r="K305" t="s">
        <v>27</v>
      </c>
      <c r="L305">
        <v>1514440800</v>
      </c>
      <c r="M305" s="8">
        <f>(((L305/60)/60)/24)+DATE(1970,1,1)</f>
        <v>43097.25</v>
      </c>
      <c r="N305">
        <v>1514872800</v>
      </c>
      <c r="O305" s="8">
        <f>(((N305/60)/60)/24)+DATE(1970,1,1)</f>
        <v>43102.25</v>
      </c>
      <c r="P305" t="b">
        <v>0</v>
      </c>
      <c r="Q305" t="b">
        <v>0</v>
      </c>
      <c r="R305" t="s">
        <v>17</v>
      </c>
      <c r="S305" t="s">
        <v>2033</v>
      </c>
      <c r="T305" t="s">
        <v>2034</v>
      </c>
    </row>
    <row r="306" spans="1:20" hidden="1" x14ac:dyDescent="0.35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t="s">
        <v>14</v>
      </c>
      <c r="G306">
        <f>E306-D306</f>
        <v>-9176</v>
      </c>
      <c r="H306">
        <v>14</v>
      </c>
      <c r="I306">
        <f>AVERAGE($H$2:H1306)</f>
        <v>727.005</v>
      </c>
      <c r="J306" t="s">
        <v>21</v>
      </c>
      <c r="K306" t="s">
        <v>22</v>
      </c>
      <c r="L306">
        <v>1514354400</v>
      </c>
      <c r="M306" s="8">
        <f>(((L306/60)/60)/24)+DATE(1970,1,1)</f>
        <v>43096.25</v>
      </c>
      <c r="N306">
        <v>1515736800</v>
      </c>
      <c r="O306" s="8">
        <f>(((N306/60)/60)/24)+DATE(1970,1,1)</f>
        <v>43112.25</v>
      </c>
      <c r="P306" t="b">
        <v>0</v>
      </c>
      <c r="Q306" t="b">
        <v>0</v>
      </c>
      <c r="R306" t="s">
        <v>474</v>
      </c>
      <c r="S306" t="s">
        <v>2041</v>
      </c>
      <c r="T306" t="s">
        <v>2063</v>
      </c>
    </row>
    <row r="307" spans="1:20" hidden="1" x14ac:dyDescent="0.35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t="s">
        <v>14</v>
      </c>
      <c r="G307">
        <f>E307-D307</f>
        <v>-63690</v>
      </c>
      <c r="H307">
        <v>750</v>
      </c>
      <c r="I307">
        <f>AVERAGE($H$2:H1307)</f>
        <v>727.005</v>
      </c>
      <c r="J307" t="s">
        <v>40</v>
      </c>
      <c r="K307" t="s">
        <v>41</v>
      </c>
      <c r="L307">
        <v>1296108000</v>
      </c>
      <c r="M307" s="8">
        <f>(((L307/60)/60)/24)+DATE(1970,1,1)</f>
        <v>40570.25</v>
      </c>
      <c r="N307">
        <v>1296194400</v>
      </c>
      <c r="O307" s="8">
        <f>(((N307/60)/60)/24)+DATE(1970,1,1)</f>
        <v>40571.25</v>
      </c>
      <c r="P307" t="b">
        <v>0</v>
      </c>
      <c r="Q307" t="b">
        <v>0</v>
      </c>
      <c r="R307" t="s">
        <v>42</v>
      </c>
      <c r="S307" t="s">
        <v>2041</v>
      </c>
      <c r="T307" t="s">
        <v>2042</v>
      </c>
    </row>
    <row r="308" spans="1:20" hidden="1" x14ac:dyDescent="0.35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t="s">
        <v>14</v>
      </c>
      <c r="G308">
        <f>E308-D308</f>
        <v>-1662</v>
      </c>
      <c r="H308">
        <v>77</v>
      </c>
      <c r="I308">
        <f>AVERAGE($H$2:H1308)</f>
        <v>727.005</v>
      </c>
      <c r="J308" t="s">
        <v>21</v>
      </c>
      <c r="K308" t="s">
        <v>22</v>
      </c>
      <c r="L308">
        <v>1440133200</v>
      </c>
      <c r="M308" s="8">
        <f>(((L308/60)/60)/24)+DATE(1970,1,1)</f>
        <v>42237.208333333328</v>
      </c>
      <c r="N308">
        <v>1440910800</v>
      </c>
      <c r="O308" s="8">
        <f>(((N308/60)/60)/24)+DATE(1970,1,1)</f>
        <v>42246.208333333328</v>
      </c>
      <c r="P308" t="b">
        <v>1</v>
      </c>
      <c r="Q308" t="b">
        <v>0</v>
      </c>
      <c r="R308" t="s">
        <v>33</v>
      </c>
      <c r="S308" t="s">
        <v>2039</v>
      </c>
      <c r="T308" t="s">
        <v>2040</v>
      </c>
    </row>
    <row r="309" spans="1:20" hidden="1" x14ac:dyDescent="0.35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t="s">
        <v>14</v>
      </c>
      <c r="G309">
        <f>E309-D309</f>
        <v>-48928</v>
      </c>
      <c r="H309">
        <v>752</v>
      </c>
      <c r="I309">
        <f>AVERAGE($H$2:H1309)</f>
        <v>727.005</v>
      </c>
      <c r="J309" t="s">
        <v>36</v>
      </c>
      <c r="K309" t="s">
        <v>37</v>
      </c>
      <c r="L309">
        <v>1332910800</v>
      </c>
      <c r="M309" s="8">
        <f>(((L309/60)/60)/24)+DATE(1970,1,1)</f>
        <v>40996.208333333336</v>
      </c>
      <c r="N309">
        <v>1335502800</v>
      </c>
      <c r="O309" s="8">
        <f>(((N309/60)/60)/24)+DATE(1970,1,1)</f>
        <v>41026.208333333336</v>
      </c>
      <c r="P309" t="b">
        <v>0</v>
      </c>
      <c r="Q309" t="b">
        <v>0</v>
      </c>
      <c r="R309" t="s">
        <v>159</v>
      </c>
      <c r="S309" t="s">
        <v>2035</v>
      </c>
      <c r="T309" t="s">
        <v>2058</v>
      </c>
    </row>
    <row r="310" spans="1:20" hidden="1" x14ac:dyDescent="0.35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t="s">
        <v>14</v>
      </c>
      <c r="G310">
        <f>E310-D310</f>
        <v>-194</v>
      </c>
      <c r="H310">
        <v>131</v>
      </c>
      <c r="I310">
        <f>AVERAGE($H$2:H1310)</f>
        <v>727.005</v>
      </c>
      <c r="J310" t="s">
        <v>21</v>
      </c>
      <c r="K310" t="s">
        <v>22</v>
      </c>
      <c r="L310">
        <v>1544335200</v>
      </c>
      <c r="M310" s="8">
        <f>(((L310/60)/60)/24)+DATE(1970,1,1)</f>
        <v>43443.25</v>
      </c>
      <c r="N310">
        <v>1544680800</v>
      </c>
      <c r="O310" s="8">
        <f>(((N310/60)/60)/24)+DATE(1970,1,1)</f>
        <v>43447.25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35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t="s">
        <v>14</v>
      </c>
      <c r="G311">
        <f>E311-D311</f>
        <v>-2276</v>
      </c>
      <c r="H311">
        <v>87</v>
      </c>
      <c r="I311">
        <f>AVERAGE($H$2:H1311)</f>
        <v>727.005</v>
      </c>
      <c r="J311" t="s">
        <v>21</v>
      </c>
      <c r="K311" t="s">
        <v>22</v>
      </c>
      <c r="L311">
        <v>1286427600</v>
      </c>
      <c r="M311" s="8">
        <f>(((L311/60)/60)/24)+DATE(1970,1,1)</f>
        <v>40458.208333333336</v>
      </c>
      <c r="N311">
        <v>1288414800</v>
      </c>
      <c r="O311" s="8">
        <f>(((N311/60)/60)/24)+DATE(1970,1,1)</f>
        <v>40481.208333333336</v>
      </c>
      <c r="P311" t="b">
        <v>0</v>
      </c>
      <c r="Q311" t="b">
        <v>0</v>
      </c>
      <c r="R311" t="s">
        <v>33</v>
      </c>
      <c r="S311" t="s">
        <v>2039</v>
      </c>
      <c r="T311" t="s">
        <v>2040</v>
      </c>
    </row>
    <row r="312" spans="1:20" hidden="1" x14ac:dyDescent="0.35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t="s">
        <v>14</v>
      </c>
      <c r="G312">
        <f>E312-D312</f>
        <v>-52829</v>
      </c>
      <c r="H312">
        <v>1063</v>
      </c>
      <c r="I312">
        <f>AVERAGE($H$2:H1312)</f>
        <v>727.005</v>
      </c>
      <c r="J312" t="s">
        <v>21</v>
      </c>
      <c r="K312" t="s">
        <v>22</v>
      </c>
      <c r="L312">
        <v>1329717600</v>
      </c>
      <c r="M312" s="8">
        <f>(((L312/60)/60)/24)+DATE(1970,1,1)</f>
        <v>40959.25</v>
      </c>
      <c r="N312">
        <v>1330581600</v>
      </c>
      <c r="O312" s="8">
        <f>(((N312/60)/60)/24)+DATE(1970,1,1)</f>
        <v>40969.25</v>
      </c>
      <c r="P312" t="b">
        <v>0</v>
      </c>
      <c r="Q312" t="b">
        <v>0</v>
      </c>
      <c r="R312" t="s">
        <v>159</v>
      </c>
      <c r="S312" t="s">
        <v>2035</v>
      </c>
      <c r="T312" t="s">
        <v>2058</v>
      </c>
    </row>
    <row r="313" spans="1:20" ht="31" hidden="1" x14ac:dyDescent="0.35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t="s">
        <v>14</v>
      </c>
      <c r="G313">
        <f>E313-D313</f>
        <v>-21907</v>
      </c>
      <c r="H313">
        <v>76</v>
      </c>
      <c r="I313">
        <f>AVERAGE($H$2:H1313)</f>
        <v>727.005</v>
      </c>
      <c r="J313" t="s">
        <v>21</v>
      </c>
      <c r="K313" t="s">
        <v>22</v>
      </c>
      <c r="L313">
        <v>1343797200</v>
      </c>
      <c r="M313" s="8">
        <f>(((L313/60)/60)/24)+DATE(1970,1,1)</f>
        <v>41122.208333333336</v>
      </c>
      <c r="N313">
        <v>1344834000</v>
      </c>
      <c r="O313" s="8">
        <f>(((N313/60)/60)/24)+DATE(1970,1,1)</f>
        <v>41134.208333333336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35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t="s">
        <v>14</v>
      </c>
      <c r="G314">
        <f>E314-D314</f>
        <v>-87211</v>
      </c>
      <c r="H314">
        <v>4428</v>
      </c>
      <c r="I314">
        <f>AVERAGE($H$2:H1314)</f>
        <v>727.005</v>
      </c>
      <c r="J314" t="s">
        <v>26</v>
      </c>
      <c r="K314" t="s">
        <v>27</v>
      </c>
      <c r="L314">
        <v>1521608400</v>
      </c>
      <c r="M314" s="8">
        <f>(((L314/60)/60)/24)+DATE(1970,1,1)</f>
        <v>43180.208333333328</v>
      </c>
      <c r="N314">
        <v>1522472400</v>
      </c>
      <c r="O314" s="8">
        <f>(((N314/60)/60)/24)+DATE(1970,1,1)</f>
        <v>43190.208333333328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35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t="s">
        <v>14</v>
      </c>
      <c r="G315">
        <f>E315-D315</f>
        <v>-3155</v>
      </c>
      <c r="H315">
        <v>58</v>
      </c>
      <c r="I315">
        <f>AVERAGE($H$2:H1315)</f>
        <v>727.005</v>
      </c>
      <c r="J315" t="s">
        <v>107</v>
      </c>
      <c r="K315" t="s">
        <v>108</v>
      </c>
      <c r="L315">
        <v>1460696400</v>
      </c>
      <c r="M315" s="8">
        <f>(((L315/60)/60)/24)+DATE(1970,1,1)</f>
        <v>42475.208333333328</v>
      </c>
      <c r="N315">
        <v>1462510800</v>
      </c>
      <c r="O315" s="8">
        <f>(((N315/60)/60)/24)+DATE(1970,1,1)</f>
        <v>42496.208333333328</v>
      </c>
      <c r="P315" t="b">
        <v>0</v>
      </c>
      <c r="Q315" t="b">
        <v>0</v>
      </c>
      <c r="R315" t="s">
        <v>60</v>
      </c>
      <c r="S315" t="s">
        <v>2035</v>
      </c>
      <c r="T315" t="s">
        <v>2045</v>
      </c>
    </row>
    <row r="316" spans="1:20" hidden="1" x14ac:dyDescent="0.35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t="s">
        <v>14</v>
      </c>
      <c r="G316">
        <f>E316-D316</f>
        <v>-868</v>
      </c>
      <c r="H316">
        <v>111</v>
      </c>
      <c r="I316">
        <f>AVERAGE($H$2:H1316)</f>
        <v>727.005</v>
      </c>
      <c r="J316" t="s">
        <v>21</v>
      </c>
      <c r="K316" t="s">
        <v>22</v>
      </c>
      <c r="L316">
        <v>1468126800</v>
      </c>
      <c r="M316" s="8">
        <f>(((L316/60)/60)/24)+DATE(1970,1,1)</f>
        <v>42561.208333333328</v>
      </c>
      <c r="N316">
        <v>1472446800</v>
      </c>
      <c r="O316" s="8">
        <f>(((N316/60)/60)/24)+DATE(1970,1,1)</f>
        <v>42611.208333333328</v>
      </c>
      <c r="P316" t="b">
        <v>0</v>
      </c>
      <c r="Q316" t="b">
        <v>0</v>
      </c>
      <c r="R316" t="s">
        <v>119</v>
      </c>
      <c r="S316" t="s">
        <v>2047</v>
      </c>
      <c r="T316" t="s">
        <v>2053</v>
      </c>
    </row>
    <row r="317" spans="1:20" ht="31" hidden="1" x14ac:dyDescent="0.35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t="s">
        <v>14</v>
      </c>
      <c r="G317">
        <f>E317-D317</f>
        <v>-3778</v>
      </c>
      <c r="H317">
        <v>2955</v>
      </c>
      <c r="I317">
        <f>AVERAGE($H$2:H1317)</f>
        <v>727.005</v>
      </c>
      <c r="J317" t="s">
        <v>21</v>
      </c>
      <c r="K317" t="s">
        <v>22</v>
      </c>
      <c r="L317">
        <v>1576303200</v>
      </c>
      <c r="M317" s="8">
        <f>(((L317/60)/60)/24)+DATE(1970,1,1)</f>
        <v>43813.25</v>
      </c>
      <c r="N317">
        <v>1576476000</v>
      </c>
      <c r="O317" s="8">
        <f>(((N317/60)/60)/24)+DATE(1970,1,1)</f>
        <v>43815.25</v>
      </c>
      <c r="P317" t="b">
        <v>0</v>
      </c>
      <c r="Q317" t="b">
        <v>1</v>
      </c>
      <c r="R317" t="s">
        <v>292</v>
      </c>
      <c r="S317" t="s">
        <v>2050</v>
      </c>
      <c r="T317" t="s">
        <v>2061</v>
      </c>
    </row>
    <row r="318" spans="1:20" ht="31" hidden="1" x14ac:dyDescent="0.35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t="s">
        <v>14</v>
      </c>
      <c r="G318">
        <f>E318-D318</f>
        <v>-25063</v>
      </c>
      <c r="H318">
        <v>1657</v>
      </c>
      <c r="I318">
        <f>AVERAGE($H$2:H1318)</f>
        <v>727.005</v>
      </c>
      <c r="J318" t="s">
        <v>21</v>
      </c>
      <c r="K318" t="s">
        <v>22</v>
      </c>
      <c r="L318">
        <v>1324447200</v>
      </c>
      <c r="M318" s="8">
        <f>(((L318/60)/60)/24)+DATE(1970,1,1)</f>
        <v>40898.25</v>
      </c>
      <c r="N318">
        <v>1324965600</v>
      </c>
      <c r="O318" s="8">
        <f>(((N318/60)/60)/24)+DATE(1970,1,1)</f>
        <v>40904.25</v>
      </c>
      <c r="P318" t="b">
        <v>0</v>
      </c>
      <c r="Q318" t="b">
        <v>0</v>
      </c>
      <c r="R318" t="s">
        <v>33</v>
      </c>
      <c r="S318" t="s">
        <v>2039</v>
      </c>
      <c r="T318" t="s">
        <v>2040</v>
      </c>
    </row>
    <row r="319" spans="1:20" hidden="1" x14ac:dyDescent="0.35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t="s">
        <v>14</v>
      </c>
      <c r="G319">
        <f>E319-D319</f>
        <v>-45499</v>
      </c>
      <c r="H319">
        <v>926</v>
      </c>
      <c r="I319">
        <f>AVERAGE($H$2:H1319)</f>
        <v>727.005</v>
      </c>
      <c r="J319" t="s">
        <v>15</v>
      </c>
      <c r="K319" t="s">
        <v>16</v>
      </c>
      <c r="L319">
        <v>1440306000</v>
      </c>
      <c r="M319" s="8">
        <f>(((L319/60)/60)/24)+DATE(1970,1,1)</f>
        <v>42239.208333333328</v>
      </c>
      <c r="N319">
        <v>1442379600</v>
      </c>
      <c r="O319" s="8">
        <f>(((N319/60)/60)/24)+DATE(1970,1,1)</f>
        <v>42263.208333333328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idden="1" x14ac:dyDescent="0.35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t="s">
        <v>14</v>
      </c>
      <c r="G320">
        <f>E320-D320</f>
        <v>-562</v>
      </c>
      <c r="H320">
        <v>77</v>
      </c>
      <c r="I320">
        <f>AVERAGE($H$2:H1320)</f>
        <v>727.005</v>
      </c>
      <c r="J320" t="s">
        <v>40</v>
      </c>
      <c r="K320" t="s">
        <v>41</v>
      </c>
      <c r="L320">
        <v>1562648400</v>
      </c>
      <c r="M320" s="8">
        <f>(((L320/60)/60)/24)+DATE(1970,1,1)</f>
        <v>43655.208333333328</v>
      </c>
      <c r="N320">
        <v>1564203600</v>
      </c>
      <c r="O320" s="8">
        <f>(((N320/60)/60)/24)+DATE(1970,1,1)</f>
        <v>43673.208333333328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31" hidden="1" x14ac:dyDescent="0.35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t="s">
        <v>14</v>
      </c>
      <c r="G321">
        <f>E321-D321</f>
        <v>-65004</v>
      </c>
      <c r="H321">
        <v>1748</v>
      </c>
      <c r="I321">
        <f>AVERAGE($H$2:H1321)</f>
        <v>727.005</v>
      </c>
      <c r="J321" t="s">
        <v>21</v>
      </c>
      <c r="K321" t="s">
        <v>22</v>
      </c>
      <c r="L321">
        <v>1508216400</v>
      </c>
      <c r="M321" s="8">
        <f>(((L321/60)/60)/24)+DATE(1970,1,1)</f>
        <v>43025.208333333328</v>
      </c>
      <c r="N321">
        <v>1509685200</v>
      </c>
      <c r="O321" s="8">
        <f>(((N321/60)/60)/24)+DATE(1970,1,1)</f>
        <v>43042.208333333328</v>
      </c>
      <c r="P321" t="b">
        <v>0</v>
      </c>
      <c r="Q321" t="b">
        <v>0</v>
      </c>
      <c r="R321" t="s">
        <v>33</v>
      </c>
      <c r="S321" t="s">
        <v>2039</v>
      </c>
      <c r="T321" t="s">
        <v>2040</v>
      </c>
    </row>
    <row r="322" spans="1:20" hidden="1" x14ac:dyDescent="0.35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t="s">
        <v>14</v>
      </c>
      <c r="G322">
        <f>E322-D322</f>
        <v>-1444</v>
      </c>
      <c r="H322">
        <v>79</v>
      </c>
      <c r="I322">
        <f>AVERAGE($H$2:H1322)</f>
        <v>727.005</v>
      </c>
      <c r="J322" t="s">
        <v>21</v>
      </c>
      <c r="K322" t="s">
        <v>22</v>
      </c>
      <c r="L322">
        <v>1511762400</v>
      </c>
      <c r="M322" s="8">
        <f>(((L322/60)/60)/24)+DATE(1970,1,1)</f>
        <v>43066.25</v>
      </c>
      <c r="N322">
        <v>1514959200</v>
      </c>
      <c r="O322" s="8">
        <f>(((N322/60)/60)/24)+DATE(1970,1,1)</f>
        <v>43103.25</v>
      </c>
      <c r="P322" t="b">
        <v>0</v>
      </c>
      <c r="Q322" t="b">
        <v>0</v>
      </c>
      <c r="R322" t="s">
        <v>33</v>
      </c>
      <c r="S322" t="s">
        <v>2039</v>
      </c>
      <c r="T322" t="s">
        <v>2040</v>
      </c>
    </row>
    <row r="323" spans="1:20" hidden="1" x14ac:dyDescent="0.35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t="s">
        <v>14</v>
      </c>
      <c r="G323">
        <f>E323-D323</f>
        <v>-67212</v>
      </c>
      <c r="H323">
        <v>889</v>
      </c>
      <c r="I323">
        <f>AVERAGE($H$2:H1323)</f>
        <v>727.005</v>
      </c>
      <c r="J323" t="s">
        <v>21</v>
      </c>
      <c r="K323" t="s">
        <v>22</v>
      </c>
      <c r="L323">
        <v>1429506000</v>
      </c>
      <c r="M323" s="8">
        <f>(((L323/60)/60)/24)+DATE(1970,1,1)</f>
        <v>42114.208333333328</v>
      </c>
      <c r="N323">
        <v>1429592400</v>
      </c>
      <c r="O323" s="8">
        <f>(((N323/60)/60)/24)+DATE(1970,1,1)</f>
        <v>42115.208333333328</v>
      </c>
      <c r="P323" t="b">
        <v>0</v>
      </c>
      <c r="Q323" t="b">
        <v>1</v>
      </c>
      <c r="R323" t="s">
        <v>33</v>
      </c>
      <c r="S323" t="s">
        <v>2039</v>
      </c>
      <c r="T323" t="s">
        <v>2040</v>
      </c>
    </row>
    <row r="324" spans="1:20" hidden="1" x14ac:dyDescent="0.35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t="s">
        <v>14</v>
      </c>
      <c r="G324">
        <f>E324-D324</f>
        <v>-1155</v>
      </c>
      <c r="H324">
        <v>56</v>
      </c>
      <c r="I324">
        <f>AVERAGE($H$2:H1324)</f>
        <v>727.005</v>
      </c>
      <c r="J324" t="s">
        <v>21</v>
      </c>
      <c r="K324" t="s">
        <v>22</v>
      </c>
      <c r="L324">
        <v>1561438800</v>
      </c>
      <c r="M324" s="8">
        <f>(((L324/60)/60)/24)+DATE(1970,1,1)</f>
        <v>43641.208333333328</v>
      </c>
      <c r="N324">
        <v>1561525200</v>
      </c>
      <c r="O324" s="8">
        <f>(((N324/60)/60)/24)+DATE(1970,1,1)</f>
        <v>43642.208333333328</v>
      </c>
      <c r="P324" t="b">
        <v>0</v>
      </c>
      <c r="Q324" t="b">
        <v>0</v>
      </c>
      <c r="R324" t="s">
        <v>53</v>
      </c>
      <c r="S324" t="s">
        <v>2041</v>
      </c>
      <c r="T324" t="s">
        <v>2044</v>
      </c>
    </row>
    <row r="325" spans="1:20" ht="31" hidden="1" x14ac:dyDescent="0.35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t="s">
        <v>14</v>
      </c>
      <c r="G325">
        <f>E325-D325</f>
        <v>-97</v>
      </c>
      <c r="H325">
        <v>1</v>
      </c>
      <c r="I325">
        <f>AVERAGE($H$2:H1325)</f>
        <v>727.005</v>
      </c>
      <c r="J325" t="s">
        <v>21</v>
      </c>
      <c r="K325" t="s">
        <v>22</v>
      </c>
      <c r="L325">
        <v>1264399200</v>
      </c>
      <c r="M325" s="8">
        <f>(((L325/60)/60)/24)+DATE(1970,1,1)</f>
        <v>40203.25</v>
      </c>
      <c r="N325">
        <v>1265695200</v>
      </c>
      <c r="O325" s="8">
        <f>(((N325/60)/60)/24)+DATE(1970,1,1)</f>
        <v>40218.25</v>
      </c>
      <c r="P325" t="b">
        <v>0</v>
      </c>
      <c r="Q325" t="b">
        <v>0</v>
      </c>
      <c r="R325" t="s">
        <v>65</v>
      </c>
      <c r="S325" t="s">
        <v>2037</v>
      </c>
      <c r="T325" t="s">
        <v>2046</v>
      </c>
    </row>
    <row r="326" spans="1:20" ht="31" hidden="1" x14ac:dyDescent="0.35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t="s">
        <v>14</v>
      </c>
      <c r="G326">
        <f>E326-D326</f>
        <v>-3990</v>
      </c>
      <c r="H326">
        <v>83</v>
      </c>
      <c r="I326">
        <f>AVERAGE($H$2:H1326)</f>
        <v>727.005</v>
      </c>
      <c r="J326" t="s">
        <v>21</v>
      </c>
      <c r="K326" t="s">
        <v>22</v>
      </c>
      <c r="L326">
        <v>1374469200</v>
      </c>
      <c r="M326" s="8">
        <f>(((L326/60)/60)/24)+DATE(1970,1,1)</f>
        <v>41477.208333333336</v>
      </c>
      <c r="N326">
        <v>1374901200</v>
      </c>
      <c r="O326" s="8">
        <f>(((N326/60)/60)/24)+DATE(1970,1,1)</f>
        <v>41482.208333333336</v>
      </c>
      <c r="P326" t="b">
        <v>0</v>
      </c>
      <c r="Q326" t="b">
        <v>0</v>
      </c>
      <c r="R326" t="s">
        <v>65</v>
      </c>
      <c r="S326" t="s">
        <v>2037</v>
      </c>
      <c r="T326" t="s">
        <v>2046</v>
      </c>
    </row>
    <row r="327" spans="1:20" hidden="1" x14ac:dyDescent="0.35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t="s">
        <v>14</v>
      </c>
      <c r="G327">
        <f>E327-D327</f>
        <v>-1652</v>
      </c>
      <c r="H327">
        <v>2025</v>
      </c>
      <c r="I327">
        <f>AVERAGE($H$2:H1327)</f>
        <v>727.005</v>
      </c>
      <c r="J327" t="s">
        <v>40</v>
      </c>
      <c r="K327" t="s">
        <v>41</v>
      </c>
      <c r="L327">
        <v>1386741600</v>
      </c>
      <c r="M327" s="8">
        <f>(((L327/60)/60)/24)+DATE(1970,1,1)</f>
        <v>41619.25</v>
      </c>
      <c r="N327">
        <v>1387087200</v>
      </c>
      <c r="O327" s="8">
        <f>(((N327/60)/60)/24)+DATE(1970,1,1)</f>
        <v>41623.25</v>
      </c>
      <c r="P327" t="b">
        <v>0</v>
      </c>
      <c r="Q327" t="b">
        <v>0</v>
      </c>
      <c r="R327" t="s">
        <v>68</v>
      </c>
      <c r="S327" t="s">
        <v>2047</v>
      </c>
      <c r="T327" t="s">
        <v>2048</v>
      </c>
    </row>
    <row r="328" spans="1:20" ht="31" hidden="1" x14ac:dyDescent="0.35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t="s">
        <v>14</v>
      </c>
      <c r="G328">
        <f>E328-D328</f>
        <v>-4940</v>
      </c>
      <c r="H328">
        <v>14</v>
      </c>
      <c r="I328">
        <f>AVERAGE($H$2:H1328)</f>
        <v>727.005</v>
      </c>
      <c r="J328" t="s">
        <v>107</v>
      </c>
      <c r="K328" t="s">
        <v>108</v>
      </c>
      <c r="L328">
        <v>1453615200</v>
      </c>
      <c r="M328" s="8">
        <f>(((L328/60)/60)/24)+DATE(1970,1,1)</f>
        <v>42393.25</v>
      </c>
      <c r="N328">
        <v>1453788000</v>
      </c>
      <c r="O328" s="8">
        <f>(((N328/60)/60)/24)+DATE(1970,1,1)</f>
        <v>42395.25</v>
      </c>
      <c r="P328" t="b">
        <v>1</v>
      </c>
      <c r="Q328" t="b">
        <v>1</v>
      </c>
      <c r="R328" t="s">
        <v>33</v>
      </c>
      <c r="S328" t="s">
        <v>2039</v>
      </c>
      <c r="T328" t="s">
        <v>2040</v>
      </c>
    </row>
    <row r="329" spans="1:20" hidden="1" x14ac:dyDescent="0.35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t="s">
        <v>14</v>
      </c>
      <c r="G329">
        <f>E329-D329</f>
        <v>-89130</v>
      </c>
      <c r="H329">
        <v>656</v>
      </c>
      <c r="I329">
        <f>AVERAGE($H$2:H1329)</f>
        <v>727.005</v>
      </c>
      <c r="J329" t="s">
        <v>21</v>
      </c>
      <c r="K329" t="s">
        <v>22</v>
      </c>
      <c r="L329">
        <v>1281157200</v>
      </c>
      <c r="M329" s="8">
        <f>(((L329/60)/60)/24)+DATE(1970,1,1)</f>
        <v>40397.208333333336</v>
      </c>
      <c r="N329">
        <v>1281589200</v>
      </c>
      <c r="O329" s="8">
        <f>(((N329/60)/60)/24)+DATE(1970,1,1)</f>
        <v>40402.208333333336</v>
      </c>
      <c r="P329" t="b">
        <v>0</v>
      </c>
      <c r="Q329" t="b">
        <v>0</v>
      </c>
      <c r="R329" t="s">
        <v>292</v>
      </c>
      <c r="S329" t="s">
        <v>2050</v>
      </c>
      <c r="T329" t="s">
        <v>2061</v>
      </c>
    </row>
    <row r="330" spans="1:20" hidden="1" x14ac:dyDescent="0.35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t="s">
        <v>14</v>
      </c>
      <c r="G330">
        <f>E330-D330</f>
        <v>-95831</v>
      </c>
      <c r="H330">
        <v>1596</v>
      </c>
      <c r="I330">
        <f>AVERAGE($H$2:H1330)</f>
        <v>727.005</v>
      </c>
      <c r="J330" t="s">
        <v>21</v>
      </c>
      <c r="K330" t="s">
        <v>22</v>
      </c>
      <c r="L330">
        <v>1416031200</v>
      </c>
      <c r="M330" s="8">
        <f>(((L330/60)/60)/24)+DATE(1970,1,1)</f>
        <v>41958.25</v>
      </c>
      <c r="N330">
        <v>1416204000</v>
      </c>
      <c r="O330" s="8">
        <f>(((N330/60)/60)/24)+DATE(1970,1,1)</f>
        <v>41960.25</v>
      </c>
      <c r="P330" t="b">
        <v>0</v>
      </c>
      <c r="Q330" t="b">
        <v>0</v>
      </c>
      <c r="R330" t="s">
        <v>292</v>
      </c>
      <c r="S330" t="s">
        <v>2050</v>
      </c>
      <c r="T330" t="s">
        <v>2061</v>
      </c>
    </row>
    <row r="331" spans="1:20" ht="31" hidden="1" x14ac:dyDescent="0.35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t="s">
        <v>14</v>
      </c>
      <c r="G331">
        <f>E331-D331</f>
        <v>-3465</v>
      </c>
      <c r="H331">
        <v>10</v>
      </c>
      <c r="I331">
        <f>AVERAGE($H$2:H1331)</f>
        <v>727.005</v>
      </c>
      <c r="J331" t="s">
        <v>21</v>
      </c>
      <c r="K331" t="s">
        <v>22</v>
      </c>
      <c r="L331">
        <v>1464152400</v>
      </c>
      <c r="M331" s="8">
        <f>(((L331/60)/60)/24)+DATE(1970,1,1)</f>
        <v>42515.208333333328</v>
      </c>
      <c r="N331">
        <v>1465102800</v>
      </c>
      <c r="O331" s="8">
        <f>(((N331/60)/60)/24)+DATE(1970,1,1)</f>
        <v>42526.208333333328</v>
      </c>
      <c r="P331" t="b">
        <v>0</v>
      </c>
      <c r="Q331" t="b">
        <v>0</v>
      </c>
      <c r="R331" t="s">
        <v>33</v>
      </c>
      <c r="S331" t="s">
        <v>2039</v>
      </c>
      <c r="T331" t="s">
        <v>2040</v>
      </c>
    </row>
    <row r="332" spans="1:20" hidden="1" x14ac:dyDescent="0.35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t="s">
        <v>14</v>
      </c>
      <c r="G332">
        <f>E332-D332</f>
        <v>-9378</v>
      </c>
      <c r="H332">
        <v>1121</v>
      </c>
      <c r="I332">
        <f>AVERAGE($H$2:H1332)</f>
        <v>727.005</v>
      </c>
      <c r="J332" t="s">
        <v>21</v>
      </c>
      <c r="K332" t="s">
        <v>22</v>
      </c>
      <c r="L332">
        <v>1490158800</v>
      </c>
      <c r="M332" s="8">
        <f>(((L332/60)/60)/24)+DATE(1970,1,1)</f>
        <v>42816.208333333328</v>
      </c>
      <c r="N332">
        <v>1492146000</v>
      </c>
      <c r="O332" s="8">
        <f>(((N332/60)/60)/24)+DATE(1970,1,1)</f>
        <v>42839.208333333328</v>
      </c>
      <c r="P332" t="b">
        <v>0</v>
      </c>
      <c r="Q332" t="b">
        <v>1</v>
      </c>
      <c r="R332" t="s">
        <v>23</v>
      </c>
      <c r="S332" t="s">
        <v>2035</v>
      </c>
      <c r="T332" t="s">
        <v>2036</v>
      </c>
    </row>
    <row r="333" spans="1:20" hidden="1" x14ac:dyDescent="0.35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t="s">
        <v>14</v>
      </c>
      <c r="G333">
        <f>E333-D333</f>
        <v>-73143</v>
      </c>
      <c r="H333">
        <v>15</v>
      </c>
      <c r="I333">
        <f>AVERAGE($H$2:H1333)</f>
        <v>727.005</v>
      </c>
      <c r="J333" t="s">
        <v>21</v>
      </c>
      <c r="K333" t="s">
        <v>22</v>
      </c>
      <c r="L333">
        <v>1416117600</v>
      </c>
      <c r="M333" s="8">
        <f>(((L333/60)/60)/24)+DATE(1970,1,1)</f>
        <v>41959.25</v>
      </c>
      <c r="N333">
        <v>1418018400</v>
      </c>
      <c r="O333" s="8">
        <f>(((N333/60)/60)/24)+DATE(1970,1,1)</f>
        <v>41981.25</v>
      </c>
      <c r="P333" t="b">
        <v>0</v>
      </c>
      <c r="Q333" t="b">
        <v>1</v>
      </c>
      <c r="R333" t="s">
        <v>33</v>
      </c>
      <c r="S333" t="s">
        <v>2039</v>
      </c>
      <c r="T333" t="s">
        <v>2040</v>
      </c>
    </row>
    <row r="334" spans="1:20" hidden="1" x14ac:dyDescent="0.35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t="s">
        <v>14</v>
      </c>
      <c r="G334">
        <f>E334-D334</f>
        <v>-3900</v>
      </c>
      <c r="H334">
        <v>191</v>
      </c>
      <c r="I334">
        <f>AVERAGE($H$2:H1334)</f>
        <v>727.005</v>
      </c>
      <c r="J334" t="s">
        <v>21</v>
      </c>
      <c r="K334" t="s">
        <v>22</v>
      </c>
      <c r="L334">
        <v>1340946000</v>
      </c>
      <c r="M334" s="8">
        <f>(((L334/60)/60)/24)+DATE(1970,1,1)</f>
        <v>41089.208333333336</v>
      </c>
      <c r="N334">
        <v>1341032400</v>
      </c>
      <c r="O334" s="8">
        <f>(((N334/60)/60)/24)+DATE(1970,1,1)</f>
        <v>41090.208333333336</v>
      </c>
      <c r="P334" t="b">
        <v>0</v>
      </c>
      <c r="Q334" t="b">
        <v>0</v>
      </c>
      <c r="R334" t="s">
        <v>60</v>
      </c>
      <c r="S334" t="s">
        <v>2035</v>
      </c>
      <c r="T334" t="s">
        <v>2045</v>
      </c>
    </row>
    <row r="335" spans="1:20" hidden="1" x14ac:dyDescent="0.35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t="s">
        <v>14</v>
      </c>
      <c r="G335">
        <f>E335-D335</f>
        <v>-3708</v>
      </c>
      <c r="H335">
        <v>16</v>
      </c>
      <c r="I335">
        <f>AVERAGE($H$2:H1335)</f>
        <v>727.005</v>
      </c>
      <c r="J335" t="s">
        <v>21</v>
      </c>
      <c r="K335" t="s">
        <v>22</v>
      </c>
      <c r="L335">
        <v>1486101600</v>
      </c>
      <c r="M335" s="8">
        <f>(((L335/60)/60)/24)+DATE(1970,1,1)</f>
        <v>42769.25</v>
      </c>
      <c r="N335">
        <v>1486360800</v>
      </c>
      <c r="O335" s="8">
        <f>(((N335/60)/60)/24)+DATE(1970,1,1)</f>
        <v>42772.25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31" hidden="1" x14ac:dyDescent="0.35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t="s">
        <v>14</v>
      </c>
      <c r="G336">
        <f>E336-D336</f>
        <v>-3396</v>
      </c>
      <c r="H336">
        <v>17</v>
      </c>
      <c r="I336">
        <f>AVERAGE($H$2:H1336)</f>
        <v>727.005</v>
      </c>
      <c r="J336" t="s">
        <v>21</v>
      </c>
      <c r="K336" t="s">
        <v>22</v>
      </c>
      <c r="L336">
        <v>1445403600</v>
      </c>
      <c r="M336" s="8">
        <f>(((L336/60)/60)/24)+DATE(1970,1,1)</f>
        <v>42298.208333333328</v>
      </c>
      <c r="N336">
        <v>1445922000</v>
      </c>
      <c r="O336" s="8">
        <f>(((N336/60)/60)/24)+DATE(1970,1,1)</f>
        <v>42304.208333333328</v>
      </c>
      <c r="P336" t="b">
        <v>0</v>
      </c>
      <c r="Q336" t="b">
        <v>1</v>
      </c>
      <c r="R336" t="s">
        <v>33</v>
      </c>
      <c r="S336" t="s">
        <v>2039</v>
      </c>
      <c r="T336" t="s">
        <v>2040</v>
      </c>
    </row>
    <row r="337" spans="1:20" ht="31" hidden="1" x14ac:dyDescent="0.35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t="s">
        <v>14</v>
      </c>
      <c r="G337">
        <f>E337-D337</f>
        <v>-4809</v>
      </c>
      <c r="H337">
        <v>34</v>
      </c>
      <c r="I337">
        <f>AVERAGE($H$2:H1337)</f>
        <v>727.005</v>
      </c>
      <c r="J337" t="s">
        <v>21</v>
      </c>
      <c r="K337" t="s">
        <v>22</v>
      </c>
      <c r="L337">
        <v>1275195600</v>
      </c>
      <c r="M337" s="8">
        <f>(((L337/60)/60)/24)+DATE(1970,1,1)</f>
        <v>40328.208333333336</v>
      </c>
      <c r="N337">
        <v>1277528400</v>
      </c>
      <c r="O337" s="8">
        <f>(((N337/60)/60)/24)+DATE(1970,1,1)</f>
        <v>40355.208333333336</v>
      </c>
      <c r="P337" t="b">
        <v>0</v>
      </c>
      <c r="Q337" t="b">
        <v>0</v>
      </c>
      <c r="R337" t="s">
        <v>65</v>
      </c>
      <c r="S337" t="s">
        <v>2037</v>
      </c>
      <c r="T337" t="s">
        <v>2046</v>
      </c>
    </row>
    <row r="338" spans="1:20" hidden="1" x14ac:dyDescent="0.35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t="s">
        <v>14</v>
      </c>
      <c r="G338">
        <f>E338-D338</f>
        <v>-99</v>
      </c>
      <c r="H338">
        <v>1</v>
      </c>
      <c r="I338">
        <f>AVERAGE($H$2:H1338)</f>
        <v>727.005</v>
      </c>
      <c r="J338" t="s">
        <v>40</v>
      </c>
      <c r="K338" t="s">
        <v>41</v>
      </c>
      <c r="L338">
        <v>1277960400</v>
      </c>
      <c r="M338" s="8">
        <f>(((L338/60)/60)/24)+DATE(1970,1,1)</f>
        <v>40360.208333333336</v>
      </c>
      <c r="N338">
        <v>1280120400</v>
      </c>
      <c r="O338" s="8">
        <f>(((N338/60)/60)/24)+DATE(1970,1,1)</f>
        <v>40385.208333333336</v>
      </c>
      <c r="P338" t="b">
        <v>0</v>
      </c>
      <c r="Q338" t="b">
        <v>0</v>
      </c>
      <c r="R338" t="s">
        <v>50</v>
      </c>
      <c r="S338" t="s">
        <v>2035</v>
      </c>
      <c r="T338" t="s">
        <v>2043</v>
      </c>
    </row>
    <row r="339" spans="1:20" ht="31" hidden="1" x14ac:dyDescent="0.35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t="s">
        <v>14</v>
      </c>
      <c r="G339">
        <f>E339-D339</f>
        <v>-52885</v>
      </c>
      <c r="H339">
        <v>1274</v>
      </c>
      <c r="I339">
        <f>AVERAGE($H$2:H1339)</f>
        <v>727.005</v>
      </c>
      <c r="J339" t="s">
        <v>21</v>
      </c>
      <c r="K339" t="s">
        <v>22</v>
      </c>
      <c r="L339">
        <v>1517810400</v>
      </c>
      <c r="M339" s="8">
        <f>(((L339/60)/60)/24)+DATE(1970,1,1)</f>
        <v>43136.25</v>
      </c>
      <c r="N339">
        <v>1520402400</v>
      </c>
      <c r="O339" s="8">
        <f>(((N339/60)/60)/24)+DATE(1970,1,1)</f>
        <v>43166.25</v>
      </c>
      <c r="P339" t="b">
        <v>0</v>
      </c>
      <c r="Q339" t="b">
        <v>0</v>
      </c>
      <c r="R339" t="s">
        <v>50</v>
      </c>
      <c r="S339" t="s">
        <v>2035</v>
      </c>
      <c r="T339" t="s">
        <v>2043</v>
      </c>
    </row>
    <row r="340" spans="1:20" hidden="1" x14ac:dyDescent="0.35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t="s">
        <v>14</v>
      </c>
      <c r="G340">
        <f>E340-D340</f>
        <v>-31708</v>
      </c>
      <c r="H340">
        <v>210</v>
      </c>
      <c r="I340">
        <f>AVERAGE($H$2:H1340)</f>
        <v>727.005</v>
      </c>
      <c r="J340" t="s">
        <v>107</v>
      </c>
      <c r="K340" t="s">
        <v>108</v>
      </c>
      <c r="L340">
        <v>1564635600</v>
      </c>
      <c r="M340" s="8">
        <f>(((L340/60)/60)/24)+DATE(1970,1,1)</f>
        <v>43678.208333333328</v>
      </c>
      <c r="N340">
        <v>1567141200</v>
      </c>
      <c r="O340" s="8">
        <f>(((N340/60)/60)/24)+DATE(1970,1,1)</f>
        <v>43707.208333333328</v>
      </c>
      <c r="P340" t="b">
        <v>0</v>
      </c>
      <c r="Q340" t="b">
        <v>1</v>
      </c>
      <c r="R340" t="s">
        <v>89</v>
      </c>
      <c r="S340" t="s">
        <v>2050</v>
      </c>
      <c r="T340" t="s">
        <v>2051</v>
      </c>
    </row>
    <row r="341" spans="1:20" ht="31" hidden="1" x14ac:dyDescent="0.35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t="s">
        <v>14</v>
      </c>
      <c r="G341">
        <f>E341-D341</f>
        <v>-30147</v>
      </c>
      <c r="H341">
        <v>248</v>
      </c>
      <c r="I341">
        <f>AVERAGE($H$2:H1341)</f>
        <v>727.005</v>
      </c>
      <c r="J341" t="s">
        <v>26</v>
      </c>
      <c r="K341" t="s">
        <v>27</v>
      </c>
      <c r="L341">
        <v>1537333200</v>
      </c>
      <c r="M341" s="8">
        <f>(((L341/60)/60)/24)+DATE(1970,1,1)</f>
        <v>43362.208333333328</v>
      </c>
      <c r="N341">
        <v>1537419600</v>
      </c>
      <c r="O341" s="8">
        <f>(((N341/60)/60)/24)+DATE(1970,1,1)</f>
        <v>43363.208333333328</v>
      </c>
      <c r="P341" t="b">
        <v>0</v>
      </c>
      <c r="Q341" t="b">
        <v>0</v>
      </c>
      <c r="R341" t="s">
        <v>474</v>
      </c>
      <c r="S341" t="s">
        <v>2041</v>
      </c>
      <c r="T341" t="s">
        <v>2063</v>
      </c>
    </row>
    <row r="342" spans="1:20" hidden="1" x14ac:dyDescent="0.35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t="s">
        <v>14</v>
      </c>
      <c r="G342">
        <f>E342-D342</f>
        <v>-41828</v>
      </c>
      <c r="H342">
        <v>513</v>
      </c>
      <c r="I342">
        <f>AVERAGE($H$2:H1342)</f>
        <v>727.005</v>
      </c>
      <c r="J342" t="s">
        <v>21</v>
      </c>
      <c r="K342" t="s">
        <v>22</v>
      </c>
      <c r="L342">
        <v>1444107600</v>
      </c>
      <c r="M342" s="8">
        <f>(((L342/60)/60)/24)+DATE(1970,1,1)</f>
        <v>42283.208333333328</v>
      </c>
      <c r="N342">
        <v>1447999200</v>
      </c>
      <c r="O342" s="8">
        <f>(((N342/60)/60)/24)+DATE(1970,1,1)</f>
        <v>42328.25</v>
      </c>
      <c r="P342" t="b">
        <v>0</v>
      </c>
      <c r="Q342" t="b">
        <v>0</v>
      </c>
      <c r="R342" t="s">
        <v>206</v>
      </c>
      <c r="S342" t="s">
        <v>2047</v>
      </c>
      <c r="T342" t="s">
        <v>2059</v>
      </c>
    </row>
    <row r="343" spans="1:20" hidden="1" x14ac:dyDescent="0.35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t="s">
        <v>14</v>
      </c>
      <c r="G343">
        <f>E343-D343</f>
        <v>-16494</v>
      </c>
      <c r="H343">
        <v>3410</v>
      </c>
      <c r="I343">
        <f>AVERAGE($H$2:H1343)</f>
        <v>727.005</v>
      </c>
      <c r="J343" t="s">
        <v>21</v>
      </c>
      <c r="K343" t="s">
        <v>22</v>
      </c>
      <c r="L343">
        <v>1376542800</v>
      </c>
      <c r="M343" s="8">
        <f>(((L343/60)/60)/24)+DATE(1970,1,1)</f>
        <v>41501.208333333336</v>
      </c>
      <c r="N343">
        <v>1378789200</v>
      </c>
      <c r="O343" s="8">
        <f>(((N343/60)/60)/24)+DATE(1970,1,1)</f>
        <v>41527.208333333336</v>
      </c>
      <c r="P343" t="b">
        <v>0</v>
      </c>
      <c r="Q343" t="b">
        <v>0</v>
      </c>
      <c r="R343" t="s">
        <v>89</v>
      </c>
      <c r="S343" t="s">
        <v>2050</v>
      </c>
      <c r="T343" t="s">
        <v>2051</v>
      </c>
    </row>
    <row r="344" spans="1:20" ht="31" hidden="1" x14ac:dyDescent="0.35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t="s">
        <v>14</v>
      </c>
      <c r="G344">
        <f>E344-D344</f>
        <v>-8432</v>
      </c>
      <c r="H344">
        <v>10</v>
      </c>
      <c r="I344">
        <f>AVERAGE($H$2:H1344)</f>
        <v>727.005</v>
      </c>
      <c r="J344" t="s">
        <v>21</v>
      </c>
      <c r="K344" t="s">
        <v>22</v>
      </c>
      <c r="L344">
        <v>1415253600</v>
      </c>
      <c r="M344" s="8">
        <f>(((L344/60)/60)/24)+DATE(1970,1,1)</f>
        <v>41949.25</v>
      </c>
      <c r="N344">
        <v>1416117600</v>
      </c>
      <c r="O344" s="8">
        <f>(((N344/60)/60)/24)+DATE(1970,1,1)</f>
        <v>41959.25</v>
      </c>
      <c r="P344" t="b">
        <v>0</v>
      </c>
      <c r="Q344" t="b">
        <v>0</v>
      </c>
      <c r="R344" t="s">
        <v>23</v>
      </c>
      <c r="S344" t="s">
        <v>2035</v>
      </c>
      <c r="T344" t="s">
        <v>2036</v>
      </c>
    </row>
    <row r="345" spans="1:20" hidden="1" x14ac:dyDescent="0.35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t="s">
        <v>14</v>
      </c>
      <c r="G345">
        <f>E345-D345</f>
        <v>-38177</v>
      </c>
      <c r="H345">
        <v>2201</v>
      </c>
      <c r="I345">
        <f>AVERAGE($H$2:H1345)</f>
        <v>727.005</v>
      </c>
      <c r="J345" t="s">
        <v>21</v>
      </c>
      <c r="K345" t="s">
        <v>22</v>
      </c>
      <c r="L345">
        <v>1562216400</v>
      </c>
      <c r="M345" s="8">
        <f>(((L345/60)/60)/24)+DATE(1970,1,1)</f>
        <v>43650.208333333328</v>
      </c>
      <c r="N345">
        <v>1563771600</v>
      </c>
      <c r="O345" s="8">
        <f>(((N345/60)/60)/24)+DATE(1970,1,1)</f>
        <v>43668.208333333328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idden="1" x14ac:dyDescent="0.35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t="s">
        <v>14</v>
      </c>
      <c r="G346">
        <f>E346-D346</f>
        <v>-47813</v>
      </c>
      <c r="H346">
        <v>676</v>
      </c>
      <c r="I346">
        <f>AVERAGE($H$2:H1346)</f>
        <v>727.005</v>
      </c>
      <c r="J346" t="s">
        <v>21</v>
      </c>
      <c r="K346" t="s">
        <v>22</v>
      </c>
      <c r="L346">
        <v>1316754000</v>
      </c>
      <c r="M346" s="8">
        <f>(((L346/60)/60)/24)+DATE(1970,1,1)</f>
        <v>40809.208333333336</v>
      </c>
      <c r="N346">
        <v>1319259600</v>
      </c>
      <c r="O346" s="8">
        <f>(((N346/60)/60)/24)+DATE(1970,1,1)</f>
        <v>40838.208333333336</v>
      </c>
      <c r="P346" t="b">
        <v>0</v>
      </c>
      <c r="Q346" t="b">
        <v>0</v>
      </c>
      <c r="R346" t="s">
        <v>33</v>
      </c>
      <c r="S346" t="s">
        <v>2039</v>
      </c>
      <c r="T346" t="s">
        <v>2040</v>
      </c>
    </row>
    <row r="347" spans="1:20" hidden="1" x14ac:dyDescent="0.35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t="s">
        <v>14</v>
      </c>
      <c r="G347">
        <f>E347-D347</f>
        <v>-21407</v>
      </c>
      <c r="H347">
        <v>831</v>
      </c>
      <c r="I347">
        <f>AVERAGE($H$2:H1347)</f>
        <v>727.005</v>
      </c>
      <c r="J347" t="s">
        <v>21</v>
      </c>
      <c r="K347" t="s">
        <v>22</v>
      </c>
      <c r="L347">
        <v>1439528400</v>
      </c>
      <c r="M347" s="8">
        <f>(((L347/60)/60)/24)+DATE(1970,1,1)</f>
        <v>42230.208333333328</v>
      </c>
      <c r="N347">
        <v>1440306000</v>
      </c>
      <c r="O347" s="8">
        <f>(((N347/60)/60)/24)+DATE(1970,1,1)</f>
        <v>42239.208333333328</v>
      </c>
      <c r="P347" t="b">
        <v>0</v>
      </c>
      <c r="Q347" t="b">
        <v>1</v>
      </c>
      <c r="R347" t="s">
        <v>33</v>
      </c>
      <c r="S347" t="s">
        <v>2039</v>
      </c>
      <c r="T347" t="s">
        <v>2040</v>
      </c>
    </row>
    <row r="348" spans="1:20" hidden="1" x14ac:dyDescent="0.35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t="s">
        <v>14</v>
      </c>
      <c r="G348">
        <f>E348-D348</f>
        <v>-206</v>
      </c>
      <c r="H348">
        <v>859</v>
      </c>
      <c r="I348">
        <f>AVERAGE($H$2:H1348)</f>
        <v>727.005</v>
      </c>
      <c r="J348" t="s">
        <v>15</v>
      </c>
      <c r="K348" t="s">
        <v>16</v>
      </c>
      <c r="L348">
        <v>1305954000</v>
      </c>
      <c r="M348" s="8">
        <f>(((L348/60)/60)/24)+DATE(1970,1,1)</f>
        <v>40684.208333333336</v>
      </c>
      <c r="N348">
        <v>1306731600</v>
      </c>
      <c r="O348" s="8">
        <f>(((N348/60)/60)/24)+DATE(1970,1,1)</f>
        <v>40693.208333333336</v>
      </c>
      <c r="P348" t="b">
        <v>0</v>
      </c>
      <c r="Q348" t="b">
        <v>0</v>
      </c>
      <c r="R348" t="s">
        <v>23</v>
      </c>
      <c r="S348" t="s">
        <v>2035</v>
      </c>
      <c r="T348" t="s">
        <v>2036</v>
      </c>
    </row>
    <row r="349" spans="1:20" hidden="1" x14ac:dyDescent="0.35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t="s">
        <v>14</v>
      </c>
      <c r="G349">
        <f>E349-D349</f>
        <v>-5649</v>
      </c>
      <c r="H349">
        <v>45</v>
      </c>
      <c r="I349">
        <f>AVERAGE($H$2:H1349)</f>
        <v>727.005</v>
      </c>
      <c r="J349" t="s">
        <v>21</v>
      </c>
      <c r="K349" t="s">
        <v>22</v>
      </c>
      <c r="L349">
        <v>1401166800</v>
      </c>
      <c r="M349" s="8">
        <f>(((L349/60)/60)/24)+DATE(1970,1,1)</f>
        <v>41786.208333333336</v>
      </c>
      <c r="N349">
        <v>1404363600</v>
      </c>
      <c r="O349" s="8">
        <f>(((N349/60)/60)/24)+DATE(1970,1,1)</f>
        <v>41823.208333333336</v>
      </c>
      <c r="P349" t="b">
        <v>0</v>
      </c>
      <c r="Q349" t="b">
        <v>0</v>
      </c>
      <c r="R349" t="s">
        <v>33</v>
      </c>
      <c r="S349" t="s">
        <v>2039</v>
      </c>
      <c r="T349" t="s">
        <v>2040</v>
      </c>
    </row>
    <row r="350" spans="1:20" hidden="1" x14ac:dyDescent="0.35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t="s">
        <v>14</v>
      </c>
      <c r="G350">
        <f>E350-D350</f>
        <v>-1560</v>
      </c>
      <c r="H350">
        <v>6</v>
      </c>
      <c r="I350">
        <f>AVERAGE($H$2:H1350)</f>
        <v>727.005</v>
      </c>
      <c r="J350" t="s">
        <v>21</v>
      </c>
      <c r="K350" t="s">
        <v>22</v>
      </c>
      <c r="L350">
        <v>1481436000</v>
      </c>
      <c r="M350" s="8">
        <f>(((L350/60)/60)/24)+DATE(1970,1,1)</f>
        <v>42715.25</v>
      </c>
      <c r="N350">
        <v>1482818400</v>
      </c>
      <c r="O350" s="8">
        <f>(((N350/60)/60)/24)+DATE(1970,1,1)</f>
        <v>42731.25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idden="1" x14ac:dyDescent="0.35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t="s">
        <v>14</v>
      </c>
      <c r="G351">
        <f>E351-D351</f>
        <v>-1320</v>
      </c>
      <c r="H351">
        <v>7</v>
      </c>
      <c r="I351">
        <f>AVERAGE($H$2:H1351)</f>
        <v>727.005</v>
      </c>
      <c r="J351" t="s">
        <v>21</v>
      </c>
      <c r="K351" t="s">
        <v>22</v>
      </c>
      <c r="L351">
        <v>1372222800</v>
      </c>
      <c r="M351" s="8">
        <f>(((L351/60)/60)/24)+DATE(1970,1,1)</f>
        <v>41451.208333333336</v>
      </c>
      <c r="N351">
        <v>1374642000</v>
      </c>
      <c r="O351" s="8">
        <f>(((N351/60)/60)/24)+DATE(1970,1,1)</f>
        <v>41479.208333333336</v>
      </c>
      <c r="P351" t="b">
        <v>0</v>
      </c>
      <c r="Q351" t="b">
        <v>1</v>
      </c>
      <c r="R351" t="s">
        <v>33</v>
      </c>
      <c r="S351" t="s">
        <v>2039</v>
      </c>
      <c r="T351" t="s">
        <v>2040</v>
      </c>
    </row>
    <row r="352" spans="1:20" ht="31" hidden="1" x14ac:dyDescent="0.35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t="s">
        <v>14</v>
      </c>
      <c r="G352">
        <f>E352-D352</f>
        <v>-6078</v>
      </c>
      <c r="H352">
        <v>31</v>
      </c>
      <c r="I352">
        <f>AVERAGE($H$2:H1352)</f>
        <v>727.005</v>
      </c>
      <c r="J352" t="s">
        <v>21</v>
      </c>
      <c r="K352" t="s">
        <v>22</v>
      </c>
      <c r="L352">
        <v>1477976400</v>
      </c>
      <c r="M352" s="8">
        <f>(((L352/60)/60)/24)+DATE(1970,1,1)</f>
        <v>42675.208333333328</v>
      </c>
      <c r="N352">
        <v>1478235600</v>
      </c>
      <c r="O352" s="8">
        <f>(((N352/60)/60)/24)+DATE(1970,1,1)</f>
        <v>42678.208333333328</v>
      </c>
      <c r="P352" t="b">
        <v>0</v>
      </c>
      <c r="Q352" t="b">
        <v>0</v>
      </c>
      <c r="R352" t="s">
        <v>53</v>
      </c>
      <c r="S352" t="s">
        <v>2041</v>
      </c>
      <c r="T352" t="s">
        <v>2044</v>
      </c>
    </row>
    <row r="353" spans="1:20" hidden="1" x14ac:dyDescent="0.35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t="s">
        <v>14</v>
      </c>
      <c r="G353">
        <f>E353-D353</f>
        <v>-3525</v>
      </c>
      <c r="H353">
        <v>78</v>
      </c>
      <c r="I353">
        <f>AVERAGE($H$2:H1353)</f>
        <v>727.005</v>
      </c>
      <c r="J353" t="s">
        <v>21</v>
      </c>
      <c r="K353" t="s">
        <v>22</v>
      </c>
      <c r="L353">
        <v>1407474000</v>
      </c>
      <c r="M353" s="8">
        <f>(((L353/60)/60)/24)+DATE(1970,1,1)</f>
        <v>41859.208333333336</v>
      </c>
      <c r="N353">
        <v>1408078800</v>
      </c>
      <c r="O353" s="8">
        <f>(((N353/60)/60)/24)+DATE(1970,1,1)</f>
        <v>41866.208333333336</v>
      </c>
      <c r="P353" t="b">
        <v>0</v>
      </c>
      <c r="Q353" t="b">
        <v>1</v>
      </c>
      <c r="R353" t="s">
        <v>292</v>
      </c>
      <c r="S353" t="s">
        <v>2050</v>
      </c>
      <c r="T353" t="s">
        <v>2061</v>
      </c>
    </row>
    <row r="354" spans="1:20" hidden="1" x14ac:dyDescent="0.35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t="s">
        <v>14</v>
      </c>
      <c r="G354">
        <f>E354-D354</f>
        <v>-10978</v>
      </c>
      <c r="H354">
        <v>1225</v>
      </c>
      <c r="I354">
        <f>AVERAGE($H$2:H1354)</f>
        <v>727.005</v>
      </c>
      <c r="J354" t="s">
        <v>40</v>
      </c>
      <c r="K354" t="s">
        <v>41</v>
      </c>
      <c r="L354">
        <v>1454133600</v>
      </c>
      <c r="M354" s="8">
        <f>(((L354/60)/60)/24)+DATE(1970,1,1)</f>
        <v>42399.25</v>
      </c>
      <c r="N354">
        <v>1454479200</v>
      </c>
      <c r="O354" s="8">
        <f>(((N354/60)/60)/24)+DATE(1970,1,1)</f>
        <v>42403.25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35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t="s">
        <v>14</v>
      </c>
      <c r="G355">
        <f>E355-D355</f>
        <v>-99</v>
      </c>
      <c r="H355">
        <v>1</v>
      </c>
      <c r="I355">
        <f>AVERAGE($H$2:H1355)</f>
        <v>727.005</v>
      </c>
      <c r="J355" t="s">
        <v>98</v>
      </c>
      <c r="K355" t="s">
        <v>99</v>
      </c>
      <c r="L355">
        <v>1434085200</v>
      </c>
      <c r="M355" s="8">
        <f>(((L355/60)/60)/24)+DATE(1970,1,1)</f>
        <v>42167.208333333328</v>
      </c>
      <c r="N355">
        <v>1434430800</v>
      </c>
      <c r="O355" s="8">
        <f>(((N355/60)/60)/24)+DATE(1970,1,1)</f>
        <v>42171.208333333328</v>
      </c>
      <c r="P355" t="b">
        <v>0</v>
      </c>
      <c r="Q355" t="b">
        <v>0</v>
      </c>
      <c r="R355" t="s">
        <v>23</v>
      </c>
      <c r="S355" t="s">
        <v>2035</v>
      </c>
      <c r="T355" t="s">
        <v>2036</v>
      </c>
    </row>
    <row r="356" spans="1:20" ht="31" hidden="1" x14ac:dyDescent="0.35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t="s">
        <v>14</v>
      </c>
      <c r="G356">
        <f>E356-D356</f>
        <v>-4768</v>
      </c>
      <c r="H356">
        <v>67</v>
      </c>
      <c r="I356">
        <f>AVERAGE($H$2:H1356)</f>
        <v>727.005</v>
      </c>
      <c r="J356" t="s">
        <v>26</v>
      </c>
      <c r="K356" t="s">
        <v>27</v>
      </c>
      <c r="L356">
        <v>1416031200</v>
      </c>
      <c r="M356" s="8">
        <f>(((L356/60)/60)/24)+DATE(1970,1,1)</f>
        <v>41958.25</v>
      </c>
      <c r="N356">
        <v>1420437600</v>
      </c>
      <c r="O356" s="8">
        <f>(((N356/60)/60)/24)+DATE(1970,1,1)</f>
        <v>42009.25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35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t="s">
        <v>14</v>
      </c>
      <c r="G357">
        <f>E357-D357</f>
        <v>-3617</v>
      </c>
      <c r="H357">
        <v>19</v>
      </c>
      <c r="I357">
        <f>AVERAGE($H$2:H1357)</f>
        <v>727.005</v>
      </c>
      <c r="J357" t="s">
        <v>21</v>
      </c>
      <c r="K357" t="s">
        <v>22</v>
      </c>
      <c r="L357">
        <v>1463461200</v>
      </c>
      <c r="M357" s="8">
        <f>(((L357/60)/60)/24)+DATE(1970,1,1)</f>
        <v>42507.208333333328</v>
      </c>
      <c r="N357">
        <v>1464930000</v>
      </c>
      <c r="O357" s="8">
        <f>(((N357/60)/60)/24)+DATE(1970,1,1)</f>
        <v>42524.208333333328</v>
      </c>
      <c r="P357" t="b">
        <v>0</v>
      </c>
      <c r="Q357" t="b">
        <v>0</v>
      </c>
      <c r="R357" t="s">
        <v>17</v>
      </c>
      <c r="S357" t="s">
        <v>2033</v>
      </c>
      <c r="T357" t="s">
        <v>2034</v>
      </c>
    </row>
    <row r="358" spans="1:20" hidden="1" x14ac:dyDescent="0.35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t="s">
        <v>14</v>
      </c>
      <c r="G358">
        <f>E358-D358</f>
        <v>-52264</v>
      </c>
      <c r="H358">
        <v>2108</v>
      </c>
      <c r="I358">
        <f>AVERAGE($H$2:H1358)</f>
        <v>727.005</v>
      </c>
      <c r="J358" t="s">
        <v>98</v>
      </c>
      <c r="K358" t="s">
        <v>99</v>
      </c>
      <c r="L358">
        <v>1344920400</v>
      </c>
      <c r="M358" s="8">
        <f>(((L358/60)/60)/24)+DATE(1970,1,1)</f>
        <v>41135.208333333336</v>
      </c>
      <c r="N358">
        <v>1345006800</v>
      </c>
      <c r="O358" s="8">
        <f>(((N358/60)/60)/24)+DATE(1970,1,1)</f>
        <v>41136.208333333336</v>
      </c>
      <c r="P358" t="b">
        <v>0</v>
      </c>
      <c r="Q358" t="b">
        <v>0</v>
      </c>
      <c r="R358" t="s">
        <v>42</v>
      </c>
      <c r="S358" t="s">
        <v>2041</v>
      </c>
      <c r="T358" t="s">
        <v>2042</v>
      </c>
    </row>
    <row r="359" spans="1:20" hidden="1" x14ac:dyDescent="0.35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t="s">
        <v>14</v>
      </c>
      <c r="G359">
        <f>E359-D359</f>
        <v>-21180</v>
      </c>
      <c r="H359">
        <v>679</v>
      </c>
      <c r="I359">
        <f>AVERAGE($H$2:H1359)</f>
        <v>727.005</v>
      </c>
      <c r="J359" t="s">
        <v>21</v>
      </c>
      <c r="K359" t="s">
        <v>22</v>
      </c>
      <c r="L359">
        <v>1452319200</v>
      </c>
      <c r="M359" s="8">
        <f>(((L359/60)/60)/24)+DATE(1970,1,1)</f>
        <v>42378.25</v>
      </c>
      <c r="N359">
        <v>1452492000</v>
      </c>
      <c r="O359" s="8">
        <f>(((N359/60)/60)/24)+DATE(1970,1,1)</f>
        <v>42380.25</v>
      </c>
      <c r="P359" t="b">
        <v>0</v>
      </c>
      <c r="Q359" t="b">
        <v>1</v>
      </c>
      <c r="R359" t="s">
        <v>89</v>
      </c>
      <c r="S359" t="s">
        <v>2050</v>
      </c>
      <c r="T359" t="s">
        <v>2051</v>
      </c>
    </row>
    <row r="360" spans="1:20" hidden="1" x14ac:dyDescent="0.35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t="s">
        <v>14</v>
      </c>
      <c r="G360">
        <f>E360-D360</f>
        <v>-250</v>
      </c>
      <c r="H360">
        <v>36</v>
      </c>
      <c r="I360">
        <f>AVERAGE($H$2:H1360)</f>
        <v>727.005</v>
      </c>
      <c r="J360" t="s">
        <v>36</v>
      </c>
      <c r="K360" t="s">
        <v>37</v>
      </c>
      <c r="L360">
        <v>1464325200</v>
      </c>
      <c r="M360" s="8">
        <f>(((L360/60)/60)/24)+DATE(1970,1,1)</f>
        <v>42517.208333333328</v>
      </c>
      <c r="N360">
        <v>1464498000</v>
      </c>
      <c r="O360" s="8">
        <f>(((N360/60)/60)/24)+DATE(1970,1,1)</f>
        <v>42519.208333333328</v>
      </c>
      <c r="P360" t="b">
        <v>0</v>
      </c>
      <c r="Q360" t="b">
        <v>1</v>
      </c>
      <c r="R360" t="s">
        <v>23</v>
      </c>
      <c r="S360" t="s">
        <v>2035</v>
      </c>
      <c r="T360" t="s">
        <v>2036</v>
      </c>
    </row>
    <row r="361" spans="1:20" ht="31" hidden="1" x14ac:dyDescent="0.35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t="s">
        <v>14</v>
      </c>
      <c r="G361">
        <f>E361-D361</f>
        <v>-4391</v>
      </c>
      <c r="H361">
        <v>47</v>
      </c>
      <c r="I361">
        <f>AVERAGE($H$2:H1361)</f>
        <v>727.005</v>
      </c>
      <c r="J361" t="s">
        <v>21</v>
      </c>
      <c r="K361" t="s">
        <v>22</v>
      </c>
      <c r="L361">
        <v>1353736800</v>
      </c>
      <c r="M361" s="8">
        <f>(((L361/60)/60)/24)+DATE(1970,1,1)</f>
        <v>41237.25</v>
      </c>
      <c r="N361">
        <v>1355032800</v>
      </c>
      <c r="O361" s="8">
        <f>(((N361/60)/60)/24)+DATE(1970,1,1)</f>
        <v>41252.25</v>
      </c>
      <c r="P361" t="b">
        <v>1</v>
      </c>
      <c r="Q361" t="b">
        <v>0</v>
      </c>
      <c r="R361" t="s">
        <v>89</v>
      </c>
      <c r="S361" t="s">
        <v>2050</v>
      </c>
      <c r="T361" t="s">
        <v>2051</v>
      </c>
    </row>
    <row r="362" spans="1:20" ht="31" hidden="1" x14ac:dyDescent="0.35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t="s">
        <v>14</v>
      </c>
      <c r="G362">
        <f>E362-D362</f>
        <v>-2201</v>
      </c>
      <c r="H362">
        <v>70</v>
      </c>
      <c r="I362">
        <f>AVERAGE($H$2:H1362)</f>
        <v>727.005</v>
      </c>
      <c r="J362" t="s">
        <v>21</v>
      </c>
      <c r="K362" t="s">
        <v>22</v>
      </c>
      <c r="L362">
        <v>1535432400</v>
      </c>
      <c r="M362" s="8">
        <f>(((L362/60)/60)/24)+DATE(1970,1,1)</f>
        <v>43340.208333333328</v>
      </c>
      <c r="N362">
        <v>1537592400</v>
      </c>
      <c r="O362" s="8">
        <f>(((N362/60)/60)/24)+DATE(1970,1,1)</f>
        <v>43365.208333333328</v>
      </c>
      <c r="P362" t="b">
        <v>0</v>
      </c>
      <c r="Q362" t="b">
        <v>0</v>
      </c>
      <c r="R362" t="s">
        <v>33</v>
      </c>
      <c r="S362" t="s">
        <v>2039</v>
      </c>
      <c r="T362" t="s">
        <v>2040</v>
      </c>
    </row>
    <row r="363" spans="1:20" hidden="1" x14ac:dyDescent="0.35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t="s">
        <v>14</v>
      </c>
      <c r="G363">
        <f>E363-D363</f>
        <v>-4671</v>
      </c>
      <c r="H363">
        <v>154</v>
      </c>
      <c r="I363">
        <f>AVERAGE($H$2:H1363)</f>
        <v>727.005</v>
      </c>
      <c r="J363" t="s">
        <v>21</v>
      </c>
      <c r="K363" t="s">
        <v>22</v>
      </c>
      <c r="L363">
        <v>1433826000</v>
      </c>
      <c r="M363" s="8">
        <f>(((L363/60)/60)/24)+DATE(1970,1,1)</f>
        <v>42164.208333333328</v>
      </c>
      <c r="N363">
        <v>1435122000</v>
      </c>
      <c r="O363" s="8">
        <f>(((N363/60)/60)/24)+DATE(1970,1,1)</f>
        <v>42179.208333333328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31" hidden="1" x14ac:dyDescent="0.35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t="s">
        <v>14</v>
      </c>
      <c r="G364">
        <f>E364-D364</f>
        <v>-120176</v>
      </c>
      <c r="H364">
        <v>22</v>
      </c>
      <c r="I364">
        <f>AVERAGE($H$2:H1364)</f>
        <v>727.005</v>
      </c>
      <c r="J364" t="s">
        <v>21</v>
      </c>
      <c r="K364" t="s">
        <v>22</v>
      </c>
      <c r="L364">
        <v>1514959200</v>
      </c>
      <c r="M364" s="8">
        <f>(((L364/60)/60)/24)+DATE(1970,1,1)</f>
        <v>43103.25</v>
      </c>
      <c r="N364">
        <v>1520056800</v>
      </c>
      <c r="O364" s="8">
        <f>(((N364/60)/60)/24)+DATE(1970,1,1)</f>
        <v>43162.25</v>
      </c>
      <c r="P364" t="b">
        <v>0</v>
      </c>
      <c r="Q364" t="b">
        <v>0</v>
      </c>
      <c r="R364" t="s">
        <v>33</v>
      </c>
      <c r="S364" t="s">
        <v>2039</v>
      </c>
      <c r="T364" t="s">
        <v>2040</v>
      </c>
    </row>
    <row r="365" spans="1:20" hidden="1" x14ac:dyDescent="0.35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t="s">
        <v>14</v>
      </c>
      <c r="G365">
        <f>E365-D365</f>
        <v>-8845</v>
      </c>
      <c r="H365">
        <v>1758</v>
      </c>
      <c r="I365">
        <f>AVERAGE($H$2:H1365)</f>
        <v>727.005</v>
      </c>
      <c r="J365" t="s">
        <v>21</v>
      </c>
      <c r="K365" t="s">
        <v>22</v>
      </c>
      <c r="L365">
        <v>1425103200</v>
      </c>
      <c r="M365" s="8">
        <f>(((L365/60)/60)/24)+DATE(1970,1,1)</f>
        <v>42063.25</v>
      </c>
      <c r="N365">
        <v>1425621600</v>
      </c>
      <c r="O365" s="8">
        <f>(((N365/60)/60)/24)+DATE(1970,1,1)</f>
        <v>42069.25</v>
      </c>
      <c r="P365" t="b">
        <v>0</v>
      </c>
      <c r="Q365" t="b">
        <v>0</v>
      </c>
      <c r="R365" t="s">
        <v>28</v>
      </c>
      <c r="S365" t="s">
        <v>2037</v>
      </c>
      <c r="T365" t="s">
        <v>2038</v>
      </c>
    </row>
    <row r="366" spans="1:20" hidden="1" x14ac:dyDescent="0.35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t="s">
        <v>14</v>
      </c>
      <c r="G366">
        <f>E366-D366</f>
        <v>-2014</v>
      </c>
      <c r="H366">
        <v>94</v>
      </c>
      <c r="I366">
        <f>AVERAGE($H$2:H1366)</f>
        <v>727.005</v>
      </c>
      <c r="J366" t="s">
        <v>21</v>
      </c>
      <c r="K366" t="s">
        <v>22</v>
      </c>
      <c r="L366">
        <v>1265349600</v>
      </c>
      <c r="M366" s="8">
        <f>(((L366/60)/60)/24)+DATE(1970,1,1)</f>
        <v>40214.25</v>
      </c>
      <c r="N366">
        <v>1266300000</v>
      </c>
      <c r="O366" s="8">
        <f>(((N366/60)/60)/24)+DATE(1970,1,1)</f>
        <v>40225.25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31" hidden="1" x14ac:dyDescent="0.35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t="s">
        <v>14</v>
      </c>
      <c r="G367">
        <f>E367-D367</f>
        <v>-6097</v>
      </c>
      <c r="H367">
        <v>33</v>
      </c>
      <c r="I367">
        <f>AVERAGE($H$2:H1367)</f>
        <v>727.005</v>
      </c>
      <c r="J367" t="s">
        <v>21</v>
      </c>
      <c r="K367" t="s">
        <v>22</v>
      </c>
      <c r="L367">
        <v>1535259600</v>
      </c>
      <c r="M367" s="8">
        <f>(((L367/60)/60)/24)+DATE(1970,1,1)</f>
        <v>43338.208333333328</v>
      </c>
      <c r="N367">
        <v>1535778000</v>
      </c>
      <c r="O367" s="8">
        <f>(((N367/60)/60)/24)+DATE(1970,1,1)</f>
        <v>43344.208333333328</v>
      </c>
      <c r="P367" t="b">
        <v>0</v>
      </c>
      <c r="Q367" t="b">
        <v>0</v>
      </c>
      <c r="R367" t="s">
        <v>122</v>
      </c>
      <c r="S367" t="s">
        <v>2054</v>
      </c>
      <c r="T367" t="s">
        <v>2055</v>
      </c>
    </row>
    <row r="368" spans="1:20" hidden="1" x14ac:dyDescent="0.35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t="s">
        <v>14</v>
      </c>
      <c r="G368">
        <f>E368-D368</f>
        <v>-99</v>
      </c>
      <c r="H368">
        <v>1</v>
      </c>
      <c r="I368">
        <f>AVERAGE($H$2:H1368)</f>
        <v>727.005</v>
      </c>
      <c r="J368" t="s">
        <v>21</v>
      </c>
      <c r="K368" t="s">
        <v>22</v>
      </c>
      <c r="L368">
        <v>1321682400</v>
      </c>
      <c r="M368" s="8">
        <f>(((L368/60)/60)/24)+DATE(1970,1,1)</f>
        <v>40866.25</v>
      </c>
      <c r="N368">
        <v>1322978400</v>
      </c>
      <c r="O368" s="8">
        <f>(((N368/60)/60)/24)+DATE(1970,1,1)</f>
        <v>40881.25</v>
      </c>
      <c r="P368" t="b">
        <v>1</v>
      </c>
      <c r="Q368" t="b">
        <v>0</v>
      </c>
      <c r="R368" t="s">
        <v>23</v>
      </c>
      <c r="S368" t="s">
        <v>2035</v>
      </c>
      <c r="T368" t="s">
        <v>2036</v>
      </c>
    </row>
    <row r="369" spans="1:20" ht="31" hidden="1" x14ac:dyDescent="0.35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t="s">
        <v>14</v>
      </c>
      <c r="G369">
        <f>E369-D369</f>
        <v>-2395</v>
      </c>
      <c r="H369">
        <v>31</v>
      </c>
      <c r="I369">
        <f>AVERAGE($H$2:H1369)</f>
        <v>727.005</v>
      </c>
      <c r="J369" t="s">
        <v>21</v>
      </c>
      <c r="K369" t="s">
        <v>22</v>
      </c>
      <c r="L369">
        <v>1310792400</v>
      </c>
      <c r="M369" s="8">
        <f>(((L369/60)/60)/24)+DATE(1970,1,1)</f>
        <v>40740.208333333336</v>
      </c>
      <c r="N369">
        <v>1311656400</v>
      </c>
      <c r="O369" s="8">
        <f>(((N369/60)/60)/24)+DATE(1970,1,1)</f>
        <v>40750.208333333336</v>
      </c>
      <c r="P369" t="b">
        <v>0</v>
      </c>
      <c r="Q369" t="b">
        <v>1</v>
      </c>
      <c r="R369" t="s">
        <v>89</v>
      </c>
      <c r="S369" t="s">
        <v>2050</v>
      </c>
      <c r="T369" t="s">
        <v>2051</v>
      </c>
    </row>
    <row r="370" spans="1:20" ht="31" hidden="1" x14ac:dyDescent="0.35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t="s">
        <v>14</v>
      </c>
      <c r="G370">
        <f>E370-D370</f>
        <v>-1222</v>
      </c>
      <c r="H370">
        <v>35</v>
      </c>
      <c r="I370">
        <f>AVERAGE($H$2:H1370)</f>
        <v>727.005</v>
      </c>
      <c r="J370" t="s">
        <v>21</v>
      </c>
      <c r="K370" t="s">
        <v>22</v>
      </c>
      <c r="L370">
        <v>1524286800</v>
      </c>
      <c r="M370" s="8">
        <f>(((L370/60)/60)/24)+DATE(1970,1,1)</f>
        <v>43211.208333333328</v>
      </c>
      <c r="N370">
        <v>1524891600</v>
      </c>
      <c r="O370" s="8">
        <f>(((N370/60)/60)/24)+DATE(1970,1,1)</f>
        <v>43218.208333333328</v>
      </c>
      <c r="P370" t="b">
        <v>1</v>
      </c>
      <c r="Q370" t="b">
        <v>0</v>
      </c>
      <c r="R370" t="s">
        <v>17</v>
      </c>
      <c r="S370" t="s">
        <v>2033</v>
      </c>
      <c r="T370" t="s">
        <v>2034</v>
      </c>
    </row>
    <row r="371" spans="1:20" ht="31" hidden="1" x14ac:dyDescent="0.35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t="s">
        <v>14</v>
      </c>
      <c r="G371">
        <f>E371-D371</f>
        <v>-4706</v>
      </c>
      <c r="H371">
        <v>63</v>
      </c>
      <c r="I371">
        <f>AVERAGE($H$2:H1371)</f>
        <v>727.005</v>
      </c>
      <c r="J371" t="s">
        <v>21</v>
      </c>
      <c r="K371" t="s">
        <v>22</v>
      </c>
      <c r="L371">
        <v>1362117600</v>
      </c>
      <c r="M371" s="8">
        <f>(((L371/60)/60)/24)+DATE(1970,1,1)</f>
        <v>41334.25</v>
      </c>
      <c r="N371">
        <v>1363669200</v>
      </c>
      <c r="O371" s="8">
        <f>(((N371/60)/60)/24)+DATE(1970,1,1)</f>
        <v>41352.208333333336</v>
      </c>
      <c r="P371" t="b">
        <v>0</v>
      </c>
      <c r="Q371" t="b">
        <v>1</v>
      </c>
      <c r="R371" t="s">
        <v>33</v>
      </c>
      <c r="S371" t="s">
        <v>2039</v>
      </c>
      <c r="T371" t="s">
        <v>2040</v>
      </c>
    </row>
    <row r="372" spans="1:20" hidden="1" x14ac:dyDescent="0.35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t="s">
        <v>14</v>
      </c>
      <c r="G372">
        <f>E372-D372</f>
        <v>-123524</v>
      </c>
      <c r="H372">
        <v>526</v>
      </c>
      <c r="I372">
        <f>AVERAGE($H$2:H1372)</f>
        <v>727.005</v>
      </c>
      <c r="J372" t="s">
        <v>21</v>
      </c>
      <c r="K372" t="s">
        <v>22</v>
      </c>
      <c r="L372">
        <v>1277096400</v>
      </c>
      <c r="M372" s="8">
        <f>(((L372/60)/60)/24)+DATE(1970,1,1)</f>
        <v>40350.208333333336</v>
      </c>
      <c r="N372">
        <v>1278306000</v>
      </c>
      <c r="O372" s="8">
        <f>(((N372/60)/60)/24)+DATE(1970,1,1)</f>
        <v>40364.208333333336</v>
      </c>
      <c r="P372" t="b">
        <v>0</v>
      </c>
      <c r="Q372" t="b">
        <v>0</v>
      </c>
      <c r="R372" t="s">
        <v>53</v>
      </c>
      <c r="S372" t="s">
        <v>2041</v>
      </c>
      <c r="T372" t="s">
        <v>2044</v>
      </c>
    </row>
    <row r="373" spans="1:20" hidden="1" x14ac:dyDescent="0.35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t="s">
        <v>14</v>
      </c>
      <c r="G373">
        <f>E373-D373</f>
        <v>-780</v>
      </c>
      <c r="H373">
        <v>121</v>
      </c>
      <c r="I373">
        <f>AVERAGE($H$2:H1373)</f>
        <v>727.005</v>
      </c>
      <c r="J373" t="s">
        <v>21</v>
      </c>
      <c r="K373" t="s">
        <v>22</v>
      </c>
      <c r="L373">
        <v>1440392400</v>
      </c>
      <c r="M373" s="8">
        <f>(((L373/60)/60)/24)+DATE(1970,1,1)</f>
        <v>42240.208333333328</v>
      </c>
      <c r="N373">
        <v>1442552400</v>
      </c>
      <c r="O373" s="8">
        <f>(((N373/60)/60)/24)+DATE(1970,1,1)</f>
        <v>42265.208333333328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idden="1" x14ac:dyDescent="0.35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t="s">
        <v>14</v>
      </c>
      <c r="G374">
        <f>E374-D374</f>
        <v>-2435</v>
      </c>
      <c r="H374">
        <v>67</v>
      </c>
      <c r="I374">
        <f>AVERAGE($H$2:H1374)</f>
        <v>727.005</v>
      </c>
      <c r="J374" t="s">
        <v>21</v>
      </c>
      <c r="K374" t="s">
        <v>22</v>
      </c>
      <c r="L374">
        <v>1294898400</v>
      </c>
      <c r="M374" s="8">
        <f>(((L374/60)/60)/24)+DATE(1970,1,1)</f>
        <v>40556.25</v>
      </c>
      <c r="N374">
        <v>1294984800</v>
      </c>
      <c r="O374" s="8">
        <f>(((N374/60)/60)/24)+DATE(1970,1,1)</f>
        <v>40557.25</v>
      </c>
      <c r="P374" t="b">
        <v>0</v>
      </c>
      <c r="Q374" t="b">
        <v>0</v>
      </c>
      <c r="R374" t="s">
        <v>23</v>
      </c>
      <c r="S374" t="s">
        <v>2035</v>
      </c>
      <c r="T374" t="s">
        <v>2036</v>
      </c>
    </row>
    <row r="375" spans="1:20" ht="31" hidden="1" x14ac:dyDescent="0.35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t="s">
        <v>14</v>
      </c>
      <c r="G375">
        <f>E375-D375</f>
        <v>-6189</v>
      </c>
      <c r="H375">
        <v>57</v>
      </c>
      <c r="I375">
        <f>AVERAGE($H$2:H1375)</f>
        <v>727.005</v>
      </c>
      <c r="J375" t="s">
        <v>15</v>
      </c>
      <c r="K375" t="s">
        <v>16</v>
      </c>
      <c r="L375">
        <v>1559970000</v>
      </c>
      <c r="M375" s="8">
        <f>(((L375/60)/60)/24)+DATE(1970,1,1)</f>
        <v>43624.208333333328</v>
      </c>
      <c r="N375">
        <v>1562043600</v>
      </c>
      <c r="O375" s="8">
        <f>(((N375/60)/60)/24)+DATE(1970,1,1)</f>
        <v>43648.208333333328</v>
      </c>
      <c r="P375" t="b">
        <v>0</v>
      </c>
      <c r="Q375" t="b">
        <v>0</v>
      </c>
      <c r="R375" t="s">
        <v>122</v>
      </c>
      <c r="S375" t="s">
        <v>2054</v>
      </c>
      <c r="T375" t="s">
        <v>2055</v>
      </c>
    </row>
    <row r="376" spans="1:20" hidden="1" x14ac:dyDescent="0.35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t="s">
        <v>14</v>
      </c>
      <c r="G376">
        <f>E376-D376</f>
        <v>-36972</v>
      </c>
      <c r="H376">
        <v>1229</v>
      </c>
      <c r="I376">
        <f>AVERAGE($H$2:H1376)</f>
        <v>727.005</v>
      </c>
      <c r="J376" t="s">
        <v>21</v>
      </c>
      <c r="K376" t="s">
        <v>22</v>
      </c>
      <c r="L376">
        <v>1469509200</v>
      </c>
      <c r="M376" s="8">
        <f>(((L376/60)/60)/24)+DATE(1970,1,1)</f>
        <v>42577.208333333328</v>
      </c>
      <c r="N376">
        <v>1469595600</v>
      </c>
      <c r="O376" s="8">
        <f>(((N376/60)/60)/24)+DATE(1970,1,1)</f>
        <v>42578.208333333328</v>
      </c>
      <c r="P376" t="b">
        <v>0</v>
      </c>
      <c r="Q376" t="b">
        <v>0</v>
      </c>
      <c r="R376" t="s">
        <v>17</v>
      </c>
      <c r="S376" t="s">
        <v>2033</v>
      </c>
      <c r="T376" t="s">
        <v>2034</v>
      </c>
    </row>
    <row r="377" spans="1:20" hidden="1" x14ac:dyDescent="0.35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t="s">
        <v>14</v>
      </c>
      <c r="G377">
        <f>E377-D377</f>
        <v>-1688</v>
      </c>
      <c r="H377">
        <v>12</v>
      </c>
      <c r="I377">
        <f>AVERAGE($H$2:H1377)</f>
        <v>727.005</v>
      </c>
      <c r="J377" t="s">
        <v>107</v>
      </c>
      <c r="K377" t="s">
        <v>108</v>
      </c>
      <c r="L377">
        <v>1579068000</v>
      </c>
      <c r="M377" s="8">
        <f>(((L377/60)/60)/24)+DATE(1970,1,1)</f>
        <v>43845.25</v>
      </c>
      <c r="N377">
        <v>1581141600</v>
      </c>
      <c r="O377" s="8">
        <f>(((N377/60)/60)/24)+DATE(1970,1,1)</f>
        <v>43869.25</v>
      </c>
      <c r="P377" t="b">
        <v>0</v>
      </c>
      <c r="Q377" t="b">
        <v>0</v>
      </c>
      <c r="R377" t="s">
        <v>148</v>
      </c>
      <c r="S377" t="s">
        <v>2035</v>
      </c>
      <c r="T377" t="s">
        <v>2057</v>
      </c>
    </row>
    <row r="378" spans="1:20" hidden="1" x14ac:dyDescent="0.35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t="s">
        <v>14</v>
      </c>
      <c r="G378">
        <f>E378-D378</f>
        <v>-49635</v>
      </c>
      <c r="H378">
        <v>452</v>
      </c>
      <c r="I378">
        <f>AVERAGE($H$2:H1378)</f>
        <v>727.005</v>
      </c>
      <c r="J378" t="s">
        <v>21</v>
      </c>
      <c r="K378" t="s">
        <v>22</v>
      </c>
      <c r="L378">
        <v>1436418000</v>
      </c>
      <c r="M378" s="8">
        <f>(((L378/60)/60)/24)+DATE(1970,1,1)</f>
        <v>42194.208333333328</v>
      </c>
      <c r="N378">
        <v>1438923600</v>
      </c>
      <c r="O378" s="8">
        <f>(((N378/60)/60)/24)+DATE(1970,1,1)</f>
        <v>42223.208333333328</v>
      </c>
      <c r="P378" t="b">
        <v>0</v>
      </c>
      <c r="Q378" t="b">
        <v>1</v>
      </c>
      <c r="R378" t="s">
        <v>33</v>
      </c>
      <c r="S378" t="s">
        <v>2039</v>
      </c>
      <c r="T378" t="s">
        <v>2040</v>
      </c>
    </row>
    <row r="379" spans="1:20" hidden="1" x14ac:dyDescent="0.35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t="s">
        <v>14</v>
      </c>
      <c r="G379">
        <f>E379-D379</f>
        <v>-61426</v>
      </c>
      <c r="H379">
        <v>1886</v>
      </c>
      <c r="I379">
        <f>AVERAGE($H$2:H1379)</f>
        <v>727.005</v>
      </c>
      <c r="J379" t="s">
        <v>21</v>
      </c>
      <c r="K379" t="s">
        <v>22</v>
      </c>
      <c r="L379">
        <v>1399179600</v>
      </c>
      <c r="M379" s="8">
        <f>(((L379/60)/60)/24)+DATE(1970,1,1)</f>
        <v>41763.208333333336</v>
      </c>
      <c r="N379">
        <v>1399352400</v>
      </c>
      <c r="O379" s="8">
        <f>(((N379/60)/60)/24)+DATE(1970,1,1)</f>
        <v>41765.208333333336</v>
      </c>
      <c r="P379" t="b">
        <v>0</v>
      </c>
      <c r="Q379" t="b">
        <v>1</v>
      </c>
      <c r="R379" t="s">
        <v>33</v>
      </c>
      <c r="S379" t="s">
        <v>2039</v>
      </c>
      <c r="T379" t="s">
        <v>2040</v>
      </c>
    </row>
    <row r="380" spans="1:20" hidden="1" x14ac:dyDescent="0.35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t="s">
        <v>14</v>
      </c>
      <c r="G380">
        <f>E380-D380</f>
        <v>-22855</v>
      </c>
      <c r="H380">
        <v>1825</v>
      </c>
      <c r="I380">
        <f>AVERAGE($H$2:H1380)</f>
        <v>727.005</v>
      </c>
      <c r="J380" t="s">
        <v>21</v>
      </c>
      <c r="K380" t="s">
        <v>22</v>
      </c>
      <c r="L380">
        <v>1282798800</v>
      </c>
      <c r="M380" s="8">
        <f>(((L380/60)/60)/24)+DATE(1970,1,1)</f>
        <v>40416.208333333336</v>
      </c>
      <c r="N380">
        <v>1284354000</v>
      </c>
      <c r="O380" s="8">
        <f>(((N380/60)/60)/24)+DATE(1970,1,1)</f>
        <v>40434.208333333336</v>
      </c>
      <c r="P380" t="b">
        <v>0</v>
      </c>
      <c r="Q380" t="b">
        <v>0</v>
      </c>
      <c r="R380" t="s">
        <v>60</v>
      </c>
      <c r="S380" t="s">
        <v>2035</v>
      </c>
      <c r="T380" t="s">
        <v>2045</v>
      </c>
    </row>
    <row r="381" spans="1:20" ht="31" hidden="1" x14ac:dyDescent="0.35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t="s">
        <v>14</v>
      </c>
      <c r="G381">
        <f>E381-D381</f>
        <v>-5511</v>
      </c>
      <c r="H381">
        <v>31</v>
      </c>
      <c r="I381">
        <f>AVERAGE($H$2:H1381)</f>
        <v>727.005</v>
      </c>
      <c r="J381" t="s">
        <v>21</v>
      </c>
      <c r="K381" t="s">
        <v>22</v>
      </c>
      <c r="L381">
        <v>1437109200</v>
      </c>
      <c r="M381" s="8">
        <f>(((L381/60)/60)/24)+DATE(1970,1,1)</f>
        <v>42202.208333333328</v>
      </c>
      <c r="N381">
        <v>1441170000</v>
      </c>
      <c r="O381" s="8">
        <f>(((N381/60)/60)/24)+DATE(1970,1,1)</f>
        <v>42249.208333333328</v>
      </c>
      <c r="P381" t="b">
        <v>0</v>
      </c>
      <c r="Q381" t="b">
        <v>1</v>
      </c>
      <c r="R381" t="s">
        <v>33</v>
      </c>
      <c r="S381" t="s">
        <v>2039</v>
      </c>
      <c r="T381" t="s">
        <v>2040</v>
      </c>
    </row>
    <row r="382" spans="1:20" ht="31" hidden="1" x14ac:dyDescent="0.35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t="s">
        <v>14</v>
      </c>
      <c r="G382">
        <f>E382-D382</f>
        <v>-148692</v>
      </c>
      <c r="H382">
        <v>107</v>
      </c>
      <c r="I382">
        <f>AVERAGE($H$2:H1382)</f>
        <v>727.005</v>
      </c>
      <c r="J382" t="s">
        <v>21</v>
      </c>
      <c r="K382" t="s">
        <v>22</v>
      </c>
      <c r="L382">
        <v>1517637600</v>
      </c>
      <c r="M382" s="8">
        <f>(((L382/60)/60)/24)+DATE(1970,1,1)</f>
        <v>43134.25</v>
      </c>
      <c r="N382">
        <v>1518415200</v>
      </c>
      <c r="O382" s="8">
        <f>(((N382/60)/60)/24)+DATE(1970,1,1)</f>
        <v>43143.25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35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t="s">
        <v>14</v>
      </c>
      <c r="G383">
        <f>E383-D383</f>
        <v>-6363</v>
      </c>
      <c r="H383">
        <v>27</v>
      </c>
      <c r="I383">
        <f>AVERAGE($H$2:H1383)</f>
        <v>727.005</v>
      </c>
      <c r="J383" t="s">
        <v>21</v>
      </c>
      <c r="K383" t="s">
        <v>22</v>
      </c>
      <c r="L383">
        <v>1556427600</v>
      </c>
      <c r="M383" s="8">
        <f>(((L383/60)/60)/24)+DATE(1970,1,1)</f>
        <v>43583.208333333328</v>
      </c>
      <c r="N383">
        <v>1556600400</v>
      </c>
      <c r="O383" s="8">
        <f>(((N383/60)/60)/24)+DATE(1970,1,1)</f>
        <v>43585.208333333328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idden="1" x14ac:dyDescent="0.35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t="s">
        <v>14</v>
      </c>
      <c r="G384">
        <f>E384-D384</f>
        <v>-85109</v>
      </c>
      <c r="H384">
        <v>1221</v>
      </c>
      <c r="I384">
        <f>AVERAGE($H$2:H1384)</f>
        <v>727.005</v>
      </c>
      <c r="J384" t="s">
        <v>21</v>
      </c>
      <c r="K384" t="s">
        <v>22</v>
      </c>
      <c r="L384">
        <v>1576476000</v>
      </c>
      <c r="M384" s="8">
        <f>(((L384/60)/60)/24)+DATE(1970,1,1)</f>
        <v>43815.25</v>
      </c>
      <c r="N384">
        <v>1576994400</v>
      </c>
      <c r="O384" s="8">
        <f>(((N384/60)/60)/24)+DATE(1970,1,1)</f>
        <v>43821.25</v>
      </c>
      <c r="P384" t="b">
        <v>0</v>
      </c>
      <c r="Q384" t="b">
        <v>0</v>
      </c>
      <c r="R384" t="s">
        <v>42</v>
      </c>
      <c r="S384" t="s">
        <v>2041</v>
      </c>
      <c r="T384" t="s">
        <v>2042</v>
      </c>
    </row>
    <row r="385" spans="1:20" hidden="1" x14ac:dyDescent="0.35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t="s">
        <v>14</v>
      </c>
      <c r="G385">
        <f>E385-D385</f>
        <v>-98</v>
      </c>
      <c r="H385">
        <v>1</v>
      </c>
      <c r="I385">
        <f>AVERAGE($H$2:H1385)</f>
        <v>727.005</v>
      </c>
      <c r="J385" t="s">
        <v>21</v>
      </c>
      <c r="K385" t="s">
        <v>22</v>
      </c>
      <c r="L385">
        <v>1411102800</v>
      </c>
      <c r="M385" s="8">
        <f>(((L385/60)/60)/24)+DATE(1970,1,1)</f>
        <v>41901.208333333336</v>
      </c>
      <c r="N385">
        <v>1411189200</v>
      </c>
      <c r="O385" s="8">
        <f>(((N385/60)/60)/24)+DATE(1970,1,1)</f>
        <v>41902.208333333336</v>
      </c>
      <c r="P385" t="b">
        <v>0</v>
      </c>
      <c r="Q385" t="b">
        <v>1</v>
      </c>
      <c r="R385" t="s">
        <v>28</v>
      </c>
      <c r="S385" t="s">
        <v>2037</v>
      </c>
      <c r="T385" t="s">
        <v>2038</v>
      </c>
    </row>
    <row r="386" spans="1:20" hidden="1" x14ac:dyDescent="0.35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t="s">
        <v>14</v>
      </c>
      <c r="G386">
        <f>E386-D386</f>
        <v>-5705</v>
      </c>
      <c r="H386">
        <v>16</v>
      </c>
      <c r="I386">
        <f>AVERAGE($H$2:H1386)</f>
        <v>727.005</v>
      </c>
      <c r="J386" t="s">
        <v>21</v>
      </c>
      <c r="K386" t="s">
        <v>22</v>
      </c>
      <c r="L386">
        <v>1349326800</v>
      </c>
      <c r="M386" s="8">
        <f>(((L386/60)/60)/24)+DATE(1970,1,1)</f>
        <v>41186.208333333336</v>
      </c>
      <c r="N386">
        <v>1349672400</v>
      </c>
      <c r="O386" s="8">
        <f>(((N386/60)/60)/24)+DATE(1970,1,1)</f>
        <v>41190.208333333336</v>
      </c>
      <c r="P386" t="b">
        <v>0</v>
      </c>
      <c r="Q386" t="b">
        <v>0</v>
      </c>
      <c r="R386" t="s">
        <v>133</v>
      </c>
      <c r="S386" t="s">
        <v>2047</v>
      </c>
      <c r="T386" t="s">
        <v>2056</v>
      </c>
    </row>
    <row r="387" spans="1:20" hidden="1" x14ac:dyDescent="0.35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t="s">
        <v>14</v>
      </c>
      <c r="G387">
        <f>E387-D387</f>
        <v>-7257</v>
      </c>
      <c r="H387">
        <v>41</v>
      </c>
      <c r="I387">
        <f>AVERAGE($H$2:H1387)</f>
        <v>727.005</v>
      </c>
      <c r="J387" t="s">
        <v>21</v>
      </c>
      <c r="K387" t="s">
        <v>22</v>
      </c>
      <c r="L387">
        <v>1303880400</v>
      </c>
      <c r="M387" s="8">
        <f>(((L387/60)/60)/24)+DATE(1970,1,1)</f>
        <v>40660.208333333336</v>
      </c>
      <c r="N387">
        <v>1304485200</v>
      </c>
      <c r="O387" s="8">
        <f>(((N387/60)/60)/24)+DATE(1970,1,1)</f>
        <v>40667.208333333336</v>
      </c>
      <c r="P387" t="b">
        <v>0</v>
      </c>
      <c r="Q387" t="b">
        <v>0</v>
      </c>
      <c r="R387" t="s">
        <v>33</v>
      </c>
      <c r="S387" t="s">
        <v>2039</v>
      </c>
      <c r="T387" t="s">
        <v>2040</v>
      </c>
    </row>
    <row r="388" spans="1:20" hidden="1" x14ac:dyDescent="0.35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t="s">
        <v>14</v>
      </c>
      <c r="G388">
        <f>E388-D388</f>
        <v>-34664</v>
      </c>
      <c r="H388">
        <v>523</v>
      </c>
      <c r="I388">
        <f>AVERAGE($H$2:H1388)</f>
        <v>727.005</v>
      </c>
      <c r="J388" t="s">
        <v>26</v>
      </c>
      <c r="K388" t="s">
        <v>27</v>
      </c>
      <c r="L388">
        <v>1557637200</v>
      </c>
      <c r="M388" s="8">
        <f>(((L388/60)/60)/24)+DATE(1970,1,1)</f>
        <v>43597.208333333328</v>
      </c>
      <c r="N388">
        <v>1558760400</v>
      </c>
      <c r="O388" s="8">
        <f>(((N388/60)/60)/24)+DATE(1970,1,1)</f>
        <v>43610.208333333328</v>
      </c>
      <c r="P388" t="b">
        <v>0</v>
      </c>
      <c r="Q388" t="b">
        <v>0</v>
      </c>
      <c r="R388" t="s">
        <v>53</v>
      </c>
      <c r="S388" t="s">
        <v>2041</v>
      </c>
      <c r="T388" t="s">
        <v>2044</v>
      </c>
    </row>
    <row r="389" spans="1:20" hidden="1" x14ac:dyDescent="0.35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t="s">
        <v>14</v>
      </c>
      <c r="G389">
        <f>E389-D389</f>
        <v>-2724</v>
      </c>
      <c r="H389">
        <v>141</v>
      </c>
      <c r="I389">
        <f>AVERAGE($H$2:H1389)</f>
        <v>727.005</v>
      </c>
      <c r="J389" t="s">
        <v>40</v>
      </c>
      <c r="K389" t="s">
        <v>41</v>
      </c>
      <c r="L389">
        <v>1375592400</v>
      </c>
      <c r="M389" s="8">
        <f>(((L389/60)/60)/24)+DATE(1970,1,1)</f>
        <v>41490.208333333336</v>
      </c>
      <c r="N389">
        <v>1376629200</v>
      </c>
      <c r="O389" s="8">
        <f>(((N389/60)/60)/24)+DATE(1970,1,1)</f>
        <v>41502.208333333336</v>
      </c>
      <c r="P389" t="b">
        <v>0</v>
      </c>
      <c r="Q389" t="b">
        <v>0</v>
      </c>
      <c r="R389" t="s">
        <v>33</v>
      </c>
      <c r="S389" t="s">
        <v>2039</v>
      </c>
      <c r="T389" t="s">
        <v>2040</v>
      </c>
    </row>
    <row r="390" spans="1:20" ht="31" hidden="1" x14ac:dyDescent="0.35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t="s">
        <v>14</v>
      </c>
      <c r="G390">
        <f>E390-D390</f>
        <v>-2357</v>
      </c>
      <c r="H390">
        <v>52</v>
      </c>
      <c r="I390">
        <f>AVERAGE($H$2:H1390)</f>
        <v>727.005</v>
      </c>
      <c r="J390" t="s">
        <v>21</v>
      </c>
      <c r="K390" t="s">
        <v>22</v>
      </c>
      <c r="L390">
        <v>1418882400</v>
      </c>
      <c r="M390" s="8">
        <f>(((L390/60)/60)/24)+DATE(1970,1,1)</f>
        <v>41991.25</v>
      </c>
      <c r="N390">
        <v>1419660000</v>
      </c>
      <c r="O390" s="8">
        <f>(((N390/60)/60)/24)+DATE(1970,1,1)</f>
        <v>42000.25</v>
      </c>
      <c r="P390" t="b">
        <v>0</v>
      </c>
      <c r="Q390" t="b">
        <v>0</v>
      </c>
      <c r="R390" t="s">
        <v>122</v>
      </c>
      <c r="S390" t="s">
        <v>2054</v>
      </c>
      <c r="T390" t="s">
        <v>2055</v>
      </c>
    </row>
    <row r="391" spans="1:20" hidden="1" x14ac:dyDescent="0.35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t="s">
        <v>14</v>
      </c>
      <c r="G391">
        <f>E391-D391</f>
        <v>-14685</v>
      </c>
      <c r="H391">
        <v>225</v>
      </c>
      <c r="I391">
        <f>AVERAGE($H$2:H1391)</f>
        <v>727.005</v>
      </c>
      <c r="J391" t="s">
        <v>26</v>
      </c>
      <c r="K391" t="s">
        <v>27</v>
      </c>
      <c r="L391">
        <v>1507957200</v>
      </c>
      <c r="M391" s="8">
        <f>(((L391/60)/60)/24)+DATE(1970,1,1)</f>
        <v>43022.208333333328</v>
      </c>
      <c r="N391">
        <v>1510725600</v>
      </c>
      <c r="O391" s="8">
        <f>(((N391/60)/60)/24)+DATE(1970,1,1)</f>
        <v>43054.25</v>
      </c>
      <c r="P391" t="b">
        <v>0</v>
      </c>
      <c r="Q391" t="b">
        <v>1</v>
      </c>
      <c r="R391" t="s">
        <v>33</v>
      </c>
      <c r="S391" t="s">
        <v>2039</v>
      </c>
      <c r="T391" t="s">
        <v>2040</v>
      </c>
    </row>
    <row r="392" spans="1:20" hidden="1" x14ac:dyDescent="0.35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t="s">
        <v>14</v>
      </c>
      <c r="G392">
        <f>E392-D392</f>
        <v>-159190</v>
      </c>
      <c r="H392">
        <v>38</v>
      </c>
      <c r="I392">
        <f>AVERAGE($H$2:H1392)</f>
        <v>727.005</v>
      </c>
      <c r="J392" t="s">
        <v>21</v>
      </c>
      <c r="K392" t="s">
        <v>22</v>
      </c>
      <c r="L392">
        <v>1329026400</v>
      </c>
      <c r="M392" s="8">
        <f>(((L392/60)/60)/24)+DATE(1970,1,1)</f>
        <v>40951.25</v>
      </c>
      <c r="N392">
        <v>1330236000</v>
      </c>
      <c r="O392" s="8">
        <f>(((N392/60)/60)/24)+DATE(1970,1,1)</f>
        <v>40965.25</v>
      </c>
      <c r="P392" t="b">
        <v>0</v>
      </c>
      <c r="Q392" t="b">
        <v>0</v>
      </c>
      <c r="R392" t="s">
        <v>28</v>
      </c>
      <c r="S392" t="s">
        <v>2037</v>
      </c>
      <c r="T392" t="s">
        <v>2038</v>
      </c>
    </row>
    <row r="393" spans="1:20" hidden="1" x14ac:dyDescent="0.35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t="s">
        <v>14</v>
      </c>
      <c r="G393">
        <f>E393-D393</f>
        <v>-7123</v>
      </c>
      <c r="H393">
        <v>15</v>
      </c>
      <c r="I393">
        <f>AVERAGE($H$2:H1393)</f>
        <v>727.005</v>
      </c>
      <c r="J393" t="s">
        <v>21</v>
      </c>
      <c r="K393" t="s">
        <v>22</v>
      </c>
      <c r="L393">
        <v>1463029200</v>
      </c>
      <c r="M393" s="8">
        <f>(((L393/60)/60)/24)+DATE(1970,1,1)</f>
        <v>42502.208333333328</v>
      </c>
      <c r="N393">
        <v>1463374800</v>
      </c>
      <c r="O393" s="8">
        <f>(((N393/60)/60)/24)+DATE(1970,1,1)</f>
        <v>42506.208333333328</v>
      </c>
      <c r="P393" t="b">
        <v>0</v>
      </c>
      <c r="Q393" t="b">
        <v>0</v>
      </c>
      <c r="R393" t="s">
        <v>17</v>
      </c>
      <c r="S393" t="s">
        <v>2033</v>
      </c>
      <c r="T393" t="s">
        <v>2034</v>
      </c>
    </row>
    <row r="394" spans="1:20" hidden="1" x14ac:dyDescent="0.35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t="s">
        <v>14</v>
      </c>
      <c r="G394">
        <f>E394-D394</f>
        <v>-3899</v>
      </c>
      <c r="H394">
        <v>37</v>
      </c>
      <c r="I394">
        <f>AVERAGE($H$2:H1394)</f>
        <v>727.005</v>
      </c>
      <c r="J394" t="s">
        <v>21</v>
      </c>
      <c r="K394" t="s">
        <v>22</v>
      </c>
      <c r="L394">
        <v>1342069200</v>
      </c>
      <c r="M394" s="8">
        <f>(((L394/60)/60)/24)+DATE(1970,1,1)</f>
        <v>41102.208333333336</v>
      </c>
      <c r="N394">
        <v>1344574800</v>
      </c>
      <c r="O394" s="8">
        <f>(((N394/60)/60)/24)+DATE(1970,1,1)</f>
        <v>41131.208333333336</v>
      </c>
      <c r="P394" t="b">
        <v>0</v>
      </c>
      <c r="Q394" t="b">
        <v>0</v>
      </c>
      <c r="R394" t="s">
        <v>33</v>
      </c>
      <c r="S394" t="s">
        <v>2039</v>
      </c>
      <c r="T394" t="s">
        <v>2040</v>
      </c>
    </row>
    <row r="395" spans="1:20" hidden="1" x14ac:dyDescent="0.35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t="s">
        <v>14</v>
      </c>
      <c r="G395">
        <f>E395-D395</f>
        <v>-2171</v>
      </c>
      <c r="H395">
        <v>112</v>
      </c>
      <c r="I395">
        <f>AVERAGE($H$2:H1395)</f>
        <v>727.005</v>
      </c>
      <c r="J395" t="s">
        <v>21</v>
      </c>
      <c r="K395" t="s">
        <v>22</v>
      </c>
      <c r="L395">
        <v>1403931600</v>
      </c>
      <c r="M395" s="8">
        <f>(((L395/60)/60)/24)+DATE(1970,1,1)</f>
        <v>41818.208333333336</v>
      </c>
      <c r="N395">
        <v>1404104400</v>
      </c>
      <c r="O395" s="8">
        <f>(((N395/60)/60)/24)+DATE(1970,1,1)</f>
        <v>41820.208333333336</v>
      </c>
      <c r="P395" t="b">
        <v>0</v>
      </c>
      <c r="Q395" t="b">
        <v>1</v>
      </c>
      <c r="R395" t="s">
        <v>33</v>
      </c>
      <c r="S395" t="s">
        <v>2039</v>
      </c>
      <c r="T395" t="s">
        <v>2040</v>
      </c>
    </row>
    <row r="396" spans="1:20" hidden="1" x14ac:dyDescent="0.35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t="s">
        <v>14</v>
      </c>
      <c r="G396">
        <f>E396-D396</f>
        <v>-101510</v>
      </c>
      <c r="H396">
        <v>21</v>
      </c>
      <c r="I396">
        <f>AVERAGE($H$2:H1396)</f>
        <v>727.005</v>
      </c>
      <c r="J396" t="s">
        <v>21</v>
      </c>
      <c r="K396" t="s">
        <v>22</v>
      </c>
      <c r="L396">
        <v>1563771600</v>
      </c>
      <c r="M396" s="8">
        <f>(((L396/60)/60)/24)+DATE(1970,1,1)</f>
        <v>43668.208333333328</v>
      </c>
      <c r="N396">
        <v>1564030800</v>
      </c>
      <c r="O396" s="8">
        <f>(((N396/60)/60)/24)+DATE(1970,1,1)</f>
        <v>43671.208333333328</v>
      </c>
      <c r="P396" t="b">
        <v>1</v>
      </c>
      <c r="Q396" t="b">
        <v>0</v>
      </c>
      <c r="R396" t="s">
        <v>33</v>
      </c>
      <c r="S396" t="s">
        <v>2039</v>
      </c>
      <c r="T396" t="s">
        <v>2040</v>
      </c>
    </row>
    <row r="397" spans="1:20" ht="31" hidden="1" x14ac:dyDescent="0.35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t="s">
        <v>14</v>
      </c>
      <c r="G397">
        <f>E397-D397</f>
        <v>-3961</v>
      </c>
      <c r="H397">
        <v>67</v>
      </c>
      <c r="I397">
        <f>AVERAGE($H$2:H1397)</f>
        <v>727.005</v>
      </c>
      <c r="J397" t="s">
        <v>21</v>
      </c>
      <c r="K397" t="s">
        <v>22</v>
      </c>
      <c r="L397">
        <v>1304744400</v>
      </c>
      <c r="M397" s="8">
        <f>(((L397/60)/60)/24)+DATE(1970,1,1)</f>
        <v>40670.208333333336</v>
      </c>
      <c r="N397">
        <v>1306213200</v>
      </c>
      <c r="O397" s="8">
        <f>(((N397/60)/60)/24)+DATE(1970,1,1)</f>
        <v>40687.208333333336</v>
      </c>
      <c r="P397" t="b">
        <v>0</v>
      </c>
      <c r="Q397" t="b">
        <v>1</v>
      </c>
      <c r="R397" t="s">
        <v>89</v>
      </c>
      <c r="S397" t="s">
        <v>2050</v>
      </c>
      <c r="T397" t="s">
        <v>2051</v>
      </c>
    </row>
    <row r="398" spans="1:20" hidden="1" x14ac:dyDescent="0.35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t="s">
        <v>14</v>
      </c>
      <c r="G398">
        <f>E398-D398</f>
        <v>-37385</v>
      </c>
      <c r="H398">
        <v>78</v>
      </c>
      <c r="I398">
        <f>AVERAGE($H$2:H1398)</f>
        <v>727.005</v>
      </c>
      <c r="J398" t="s">
        <v>21</v>
      </c>
      <c r="K398" t="s">
        <v>22</v>
      </c>
      <c r="L398">
        <v>1294552800</v>
      </c>
      <c r="M398" s="8">
        <f>(((L398/60)/60)/24)+DATE(1970,1,1)</f>
        <v>40552.25</v>
      </c>
      <c r="N398">
        <v>1297576800</v>
      </c>
      <c r="O398" s="8">
        <f>(((N398/60)/60)/24)+DATE(1970,1,1)</f>
        <v>40587.25</v>
      </c>
      <c r="P398" t="b">
        <v>1</v>
      </c>
      <c r="Q398" t="b">
        <v>0</v>
      </c>
      <c r="R398" t="s">
        <v>33</v>
      </c>
      <c r="S398" t="s">
        <v>2039</v>
      </c>
      <c r="T398" t="s">
        <v>2040</v>
      </c>
    </row>
    <row r="399" spans="1:20" hidden="1" x14ac:dyDescent="0.35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t="s">
        <v>14</v>
      </c>
      <c r="G399">
        <f>E399-D399</f>
        <v>-3395</v>
      </c>
      <c r="H399">
        <v>67</v>
      </c>
      <c r="I399">
        <f>AVERAGE($H$2:H1399)</f>
        <v>727.005</v>
      </c>
      <c r="J399" t="s">
        <v>26</v>
      </c>
      <c r="K399" t="s">
        <v>27</v>
      </c>
      <c r="L399">
        <v>1295935200</v>
      </c>
      <c r="M399" s="8">
        <f>(((L399/60)/60)/24)+DATE(1970,1,1)</f>
        <v>40568.25</v>
      </c>
      <c r="N399">
        <v>1296194400</v>
      </c>
      <c r="O399" s="8">
        <f>(((N399/60)/60)/24)+DATE(1970,1,1)</f>
        <v>40571.25</v>
      </c>
      <c r="P399" t="b">
        <v>0</v>
      </c>
      <c r="Q399" t="b">
        <v>0</v>
      </c>
      <c r="R399" t="s">
        <v>33</v>
      </c>
      <c r="S399" t="s">
        <v>2039</v>
      </c>
      <c r="T399" t="s">
        <v>2040</v>
      </c>
    </row>
    <row r="400" spans="1:20" hidden="1" x14ac:dyDescent="0.35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t="s">
        <v>14</v>
      </c>
      <c r="G400">
        <f>E400-D400</f>
        <v>-1858</v>
      </c>
      <c r="H400">
        <v>263</v>
      </c>
      <c r="I400">
        <f>AVERAGE($H$2:H1400)</f>
        <v>727.005</v>
      </c>
      <c r="J400" t="s">
        <v>26</v>
      </c>
      <c r="K400" t="s">
        <v>27</v>
      </c>
      <c r="L400">
        <v>1486706400</v>
      </c>
      <c r="M400" s="8">
        <f>(((L400/60)/60)/24)+DATE(1970,1,1)</f>
        <v>42776.25</v>
      </c>
      <c r="N400">
        <v>1488348000</v>
      </c>
      <c r="O400" s="8">
        <f>(((N400/60)/60)/24)+DATE(1970,1,1)</f>
        <v>42795.25</v>
      </c>
      <c r="P400" t="b">
        <v>0</v>
      </c>
      <c r="Q400" t="b">
        <v>0</v>
      </c>
      <c r="R400" t="s">
        <v>122</v>
      </c>
      <c r="S400" t="s">
        <v>2054</v>
      </c>
      <c r="T400" t="s">
        <v>2055</v>
      </c>
    </row>
    <row r="401" spans="1:20" hidden="1" x14ac:dyDescent="0.35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t="s">
        <v>14</v>
      </c>
      <c r="G401">
        <f>E401-D401</f>
        <v>-116195</v>
      </c>
      <c r="H401">
        <v>1691</v>
      </c>
      <c r="I401">
        <f>AVERAGE($H$2:H1401)</f>
        <v>727.005</v>
      </c>
      <c r="J401" t="s">
        <v>21</v>
      </c>
      <c r="K401" t="s">
        <v>22</v>
      </c>
      <c r="L401">
        <v>1333602000</v>
      </c>
      <c r="M401" s="8">
        <f>(((L401/60)/60)/24)+DATE(1970,1,1)</f>
        <v>41004.208333333336</v>
      </c>
      <c r="N401">
        <v>1334898000</v>
      </c>
      <c r="O401" s="8">
        <f>(((N401/60)/60)/24)+DATE(1970,1,1)</f>
        <v>41019.208333333336</v>
      </c>
      <c r="P401" t="b">
        <v>1</v>
      </c>
      <c r="Q401" t="b">
        <v>0</v>
      </c>
      <c r="R401" t="s">
        <v>122</v>
      </c>
      <c r="S401" t="s">
        <v>2054</v>
      </c>
      <c r="T401" t="s">
        <v>2055</v>
      </c>
    </row>
    <row r="402" spans="1:20" ht="31" hidden="1" x14ac:dyDescent="0.35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t="s">
        <v>14</v>
      </c>
      <c r="G402">
        <f>E402-D402</f>
        <v>-138462</v>
      </c>
      <c r="H402">
        <v>181</v>
      </c>
      <c r="I402">
        <f>AVERAGE($H$2:H1402)</f>
        <v>727.005</v>
      </c>
      <c r="J402" t="s">
        <v>21</v>
      </c>
      <c r="K402" t="s">
        <v>22</v>
      </c>
      <c r="L402">
        <v>1308200400</v>
      </c>
      <c r="M402" s="8">
        <f>(((L402/60)/60)/24)+DATE(1970,1,1)</f>
        <v>40710.208333333336</v>
      </c>
      <c r="N402">
        <v>1308373200</v>
      </c>
      <c r="O402" s="8">
        <f>(((N402/60)/60)/24)+DATE(1970,1,1)</f>
        <v>40712.208333333336</v>
      </c>
      <c r="P402" t="b">
        <v>0</v>
      </c>
      <c r="Q402" t="b">
        <v>0</v>
      </c>
      <c r="R402" t="s">
        <v>33</v>
      </c>
      <c r="S402" t="s">
        <v>2039</v>
      </c>
      <c r="T402" t="s">
        <v>2040</v>
      </c>
    </row>
    <row r="403" spans="1:20" hidden="1" x14ac:dyDescent="0.35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t="s">
        <v>14</v>
      </c>
      <c r="G403">
        <f>E403-D403</f>
        <v>-2639</v>
      </c>
      <c r="H403">
        <v>13</v>
      </c>
      <c r="I403">
        <f>AVERAGE($H$2:H1403)</f>
        <v>727.005</v>
      </c>
      <c r="J403" t="s">
        <v>21</v>
      </c>
      <c r="K403" t="s">
        <v>22</v>
      </c>
      <c r="L403">
        <v>1411707600</v>
      </c>
      <c r="M403" s="8">
        <f>(((L403/60)/60)/24)+DATE(1970,1,1)</f>
        <v>41908.208333333336</v>
      </c>
      <c r="N403">
        <v>1412312400</v>
      </c>
      <c r="O403" s="8">
        <f>(((N403/60)/60)/24)+DATE(1970,1,1)</f>
        <v>41915.208333333336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idden="1" x14ac:dyDescent="0.35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t="s">
        <v>14</v>
      </c>
      <c r="G404">
        <f>E404-D404</f>
        <v>-95</v>
      </c>
      <c r="H404">
        <v>1</v>
      </c>
      <c r="I404">
        <f>AVERAGE($H$2:H1404)</f>
        <v>727.005</v>
      </c>
      <c r="J404" t="s">
        <v>21</v>
      </c>
      <c r="K404" t="s">
        <v>22</v>
      </c>
      <c r="L404">
        <v>1555390800</v>
      </c>
      <c r="M404" s="8">
        <f>(((L404/60)/60)/24)+DATE(1970,1,1)</f>
        <v>43571.208333333328</v>
      </c>
      <c r="N404">
        <v>1555822800</v>
      </c>
      <c r="O404" s="8">
        <f>(((N404/60)/60)/24)+DATE(1970,1,1)</f>
        <v>43576.208333333328</v>
      </c>
      <c r="P404" t="b">
        <v>0</v>
      </c>
      <c r="Q404" t="b">
        <v>1</v>
      </c>
      <c r="R404" t="s">
        <v>33</v>
      </c>
      <c r="S404" t="s">
        <v>2039</v>
      </c>
      <c r="T404" t="s">
        <v>2040</v>
      </c>
    </row>
    <row r="405" spans="1:20" ht="31" hidden="1" x14ac:dyDescent="0.35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t="s">
        <v>14</v>
      </c>
      <c r="G405">
        <f>E405-D405</f>
        <v>-1320</v>
      </c>
      <c r="H405">
        <v>21</v>
      </c>
      <c r="I405">
        <f>AVERAGE($H$2:H1405)</f>
        <v>727.005</v>
      </c>
      <c r="J405" t="s">
        <v>21</v>
      </c>
      <c r="K405" t="s">
        <v>22</v>
      </c>
      <c r="L405">
        <v>1450591200</v>
      </c>
      <c r="M405" s="8">
        <f>(((L405/60)/60)/24)+DATE(1970,1,1)</f>
        <v>42358.25</v>
      </c>
      <c r="N405">
        <v>1453701600</v>
      </c>
      <c r="O405" s="8">
        <f>(((N405/60)/60)/24)+DATE(1970,1,1)</f>
        <v>42394.25</v>
      </c>
      <c r="P405" t="b">
        <v>0</v>
      </c>
      <c r="Q405" t="b">
        <v>1</v>
      </c>
      <c r="R405" t="s">
        <v>474</v>
      </c>
      <c r="S405" t="s">
        <v>2041</v>
      </c>
      <c r="T405" t="s">
        <v>2063</v>
      </c>
    </row>
    <row r="406" spans="1:20" hidden="1" x14ac:dyDescent="0.35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t="s">
        <v>14</v>
      </c>
      <c r="G406">
        <f>E406-D406</f>
        <v>-151902</v>
      </c>
      <c r="H406">
        <v>830</v>
      </c>
      <c r="I406">
        <f>AVERAGE($H$2:H1406)</f>
        <v>727.005</v>
      </c>
      <c r="J406" t="s">
        <v>21</v>
      </c>
      <c r="K406" t="s">
        <v>22</v>
      </c>
      <c r="L406">
        <v>1450764000</v>
      </c>
      <c r="M406" s="8">
        <f>(((L406/60)/60)/24)+DATE(1970,1,1)</f>
        <v>42360.25</v>
      </c>
      <c r="N406">
        <v>1451109600</v>
      </c>
      <c r="O406" s="8">
        <f>(((N406/60)/60)/24)+DATE(1970,1,1)</f>
        <v>42364.25</v>
      </c>
      <c r="P406" t="b">
        <v>0</v>
      </c>
      <c r="Q406" t="b">
        <v>0</v>
      </c>
      <c r="R406" t="s">
        <v>474</v>
      </c>
      <c r="S406" t="s">
        <v>2041</v>
      </c>
      <c r="T406" t="s">
        <v>2063</v>
      </c>
    </row>
    <row r="407" spans="1:20" hidden="1" x14ac:dyDescent="0.35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t="s">
        <v>14</v>
      </c>
      <c r="G407">
        <f>E407-D407</f>
        <v>-138369</v>
      </c>
      <c r="H407">
        <v>130</v>
      </c>
      <c r="I407">
        <f>AVERAGE($H$2:H1407)</f>
        <v>727.005</v>
      </c>
      <c r="J407" t="s">
        <v>21</v>
      </c>
      <c r="K407" t="s">
        <v>22</v>
      </c>
      <c r="L407">
        <v>1277701200</v>
      </c>
      <c r="M407" s="8">
        <f>(((L407/60)/60)/24)+DATE(1970,1,1)</f>
        <v>40357.208333333336</v>
      </c>
      <c r="N407">
        <v>1280120400</v>
      </c>
      <c r="O407" s="8">
        <f>(((N407/60)/60)/24)+DATE(1970,1,1)</f>
        <v>40385.208333333336</v>
      </c>
      <c r="P407" t="b">
        <v>0</v>
      </c>
      <c r="Q407" t="b">
        <v>0</v>
      </c>
      <c r="R407" t="s">
        <v>206</v>
      </c>
      <c r="S407" t="s">
        <v>2047</v>
      </c>
      <c r="T407" t="s">
        <v>2059</v>
      </c>
    </row>
    <row r="408" spans="1:20" hidden="1" x14ac:dyDescent="0.35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t="s">
        <v>14</v>
      </c>
      <c r="G408">
        <f>E408-D408</f>
        <v>-822</v>
      </c>
      <c r="H408">
        <v>55</v>
      </c>
      <c r="I408">
        <f>AVERAGE($H$2:H1408)</f>
        <v>727.005</v>
      </c>
      <c r="J408" t="s">
        <v>21</v>
      </c>
      <c r="K408" t="s">
        <v>22</v>
      </c>
      <c r="L408">
        <v>1454911200</v>
      </c>
      <c r="M408" s="8">
        <f>(((L408/60)/60)/24)+DATE(1970,1,1)</f>
        <v>42408.25</v>
      </c>
      <c r="N408">
        <v>1458104400</v>
      </c>
      <c r="O408" s="8">
        <f>(((N408/60)/60)/24)+DATE(1970,1,1)</f>
        <v>42445.208333333328</v>
      </c>
      <c r="P408" t="b">
        <v>0</v>
      </c>
      <c r="Q408" t="b">
        <v>0</v>
      </c>
      <c r="R408" t="s">
        <v>28</v>
      </c>
      <c r="S408" t="s">
        <v>2037</v>
      </c>
      <c r="T408" t="s">
        <v>2038</v>
      </c>
    </row>
    <row r="409" spans="1:20" hidden="1" x14ac:dyDescent="0.35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t="s">
        <v>14</v>
      </c>
      <c r="G409">
        <f>E409-D409</f>
        <v>-903</v>
      </c>
      <c r="H409">
        <v>114</v>
      </c>
      <c r="I409">
        <f>AVERAGE($H$2:H1409)</f>
        <v>727.005</v>
      </c>
      <c r="J409" t="s">
        <v>107</v>
      </c>
      <c r="K409" t="s">
        <v>108</v>
      </c>
      <c r="L409">
        <v>1299304800</v>
      </c>
      <c r="M409" s="8">
        <f>(((L409/60)/60)/24)+DATE(1970,1,1)</f>
        <v>40607.25</v>
      </c>
      <c r="N409">
        <v>1299823200</v>
      </c>
      <c r="O409" s="8">
        <f>(((N409/60)/60)/24)+DATE(1970,1,1)</f>
        <v>40613.25</v>
      </c>
      <c r="P409" t="b">
        <v>0</v>
      </c>
      <c r="Q409" t="b">
        <v>1</v>
      </c>
      <c r="R409" t="s">
        <v>122</v>
      </c>
      <c r="S409" t="s">
        <v>2054</v>
      </c>
      <c r="T409" t="s">
        <v>2055</v>
      </c>
    </row>
    <row r="410" spans="1:20" ht="31" hidden="1" x14ac:dyDescent="0.35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t="s">
        <v>14</v>
      </c>
      <c r="G410">
        <f>E410-D410</f>
        <v>-37241</v>
      </c>
      <c r="H410">
        <v>594</v>
      </c>
      <c r="I410">
        <f>AVERAGE($H$2:H1410)</f>
        <v>727.005</v>
      </c>
      <c r="J410" t="s">
        <v>21</v>
      </c>
      <c r="K410" t="s">
        <v>22</v>
      </c>
      <c r="L410">
        <v>1304917200</v>
      </c>
      <c r="M410" s="8">
        <f>(((L410/60)/60)/24)+DATE(1970,1,1)</f>
        <v>40672.208333333336</v>
      </c>
      <c r="N410">
        <v>1305003600</v>
      </c>
      <c r="O410" s="8">
        <f>(((N410/60)/60)/24)+DATE(1970,1,1)</f>
        <v>40673.208333333336</v>
      </c>
      <c r="P410" t="b">
        <v>0</v>
      </c>
      <c r="Q410" t="b">
        <v>0</v>
      </c>
      <c r="R410" t="s">
        <v>33</v>
      </c>
      <c r="S410" t="s">
        <v>2039</v>
      </c>
      <c r="T410" t="s">
        <v>2040</v>
      </c>
    </row>
    <row r="411" spans="1:20" hidden="1" x14ac:dyDescent="0.35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t="s">
        <v>14</v>
      </c>
      <c r="G411">
        <f>E411-D411</f>
        <v>-3686</v>
      </c>
      <c r="H411">
        <v>24</v>
      </c>
      <c r="I411">
        <f>AVERAGE($H$2:H1411)</f>
        <v>727.005</v>
      </c>
      <c r="J411" t="s">
        <v>21</v>
      </c>
      <c r="K411" t="s">
        <v>22</v>
      </c>
      <c r="L411">
        <v>1381208400</v>
      </c>
      <c r="M411" s="8">
        <f>(((L411/60)/60)/24)+DATE(1970,1,1)</f>
        <v>41555.208333333336</v>
      </c>
      <c r="N411">
        <v>1381726800</v>
      </c>
      <c r="O411" s="8">
        <f>(((N411/60)/60)/24)+DATE(1970,1,1)</f>
        <v>41561.208333333336</v>
      </c>
      <c r="P411" t="b">
        <v>0</v>
      </c>
      <c r="Q411" t="b">
        <v>0</v>
      </c>
      <c r="R411" t="s">
        <v>269</v>
      </c>
      <c r="S411" t="s">
        <v>2041</v>
      </c>
      <c r="T411" t="s">
        <v>2060</v>
      </c>
    </row>
    <row r="412" spans="1:20" hidden="1" x14ac:dyDescent="0.35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t="s">
        <v>14</v>
      </c>
      <c r="G412">
        <f>E412-D412</f>
        <v>-94924</v>
      </c>
      <c r="H412">
        <v>252</v>
      </c>
      <c r="I412">
        <f>AVERAGE($H$2:H1412)</f>
        <v>727.005</v>
      </c>
      <c r="J412" t="s">
        <v>21</v>
      </c>
      <c r="K412" t="s">
        <v>22</v>
      </c>
      <c r="L412">
        <v>1291960800</v>
      </c>
      <c r="M412" s="8">
        <f>(((L412/60)/60)/24)+DATE(1970,1,1)</f>
        <v>40522.25</v>
      </c>
      <c r="N412">
        <v>1292133600</v>
      </c>
      <c r="O412" s="8">
        <f>(((N412/60)/60)/24)+DATE(1970,1,1)</f>
        <v>40524.25</v>
      </c>
      <c r="P412" t="b">
        <v>0</v>
      </c>
      <c r="Q412" t="b">
        <v>1</v>
      </c>
      <c r="R412" t="s">
        <v>33</v>
      </c>
      <c r="S412" t="s">
        <v>2039</v>
      </c>
      <c r="T412" t="s">
        <v>2040</v>
      </c>
    </row>
    <row r="413" spans="1:20" hidden="1" x14ac:dyDescent="0.35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t="s">
        <v>14</v>
      </c>
      <c r="G413">
        <f>E413-D413</f>
        <v>-1823</v>
      </c>
      <c r="H413">
        <v>67</v>
      </c>
      <c r="I413">
        <f>AVERAGE($H$2:H1413)</f>
        <v>727.005</v>
      </c>
      <c r="J413" t="s">
        <v>21</v>
      </c>
      <c r="K413" t="s">
        <v>22</v>
      </c>
      <c r="L413">
        <v>1517983200</v>
      </c>
      <c r="M413" s="8">
        <f>(((L413/60)/60)/24)+DATE(1970,1,1)</f>
        <v>43138.25</v>
      </c>
      <c r="N413">
        <v>1520748000</v>
      </c>
      <c r="O413" s="8">
        <f>(((N413/60)/60)/24)+DATE(1970,1,1)</f>
        <v>43170.25</v>
      </c>
      <c r="P413" t="b">
        <v>0</v>
      </c>
      <c r="Q413" t="b">
        <v>0</v>
      </c>
      <c r="R413" t="s">
        <v>17</v>
      </c>
      <c r="S413" t="s">
        <v>2033</v>
      </c>
      <c r="T413" t="s">
        <v>2034</v>
      </c>
    </row>
    <row r="414" spans="1:20" hidden="1" x14ac:dyDescent="0.35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t="s">
        <v>14</v>
      </c>
      <c r="G414">
        <f>E414-D414</f>
        <v>-116570</v>
      </c>
      <c r="H414">
        <v>742</v>
      </c>
      <c r="I414">
        <f>AVERAGE($H$2:H1414)</f>
        <v>727.005</v>
      </c>
      <c r="J414" t="s">
        <v>21</v>
      </c>
      <c r="K414" t="s">
        <v>22</v>
      </c>
      <c r="L414">
        <v>1446181200</v>
      </c>
      <c r="M414" s="8">
        <f>(((L414/60)/60)/24)+DATE(1970,1,1)</f>
        <v>42307.208333333328</v>
      </c>
      <c r="N414">
        <v>1446616800</v>
      </c>
      <c r="O414" s="8">
        <f>(((N414/60)/60)/24)+DATE(1970,1,1)</f>
        <v>42312.25</v>
      </c>
      <c r="P414" t="b">
        <v>1</v>
      </c>
      <c r="Q414" t="b">
        <v>0</v>
      </c>
      <c r="R414" t="s">
        <v>68</v>
      </c>
      <c r="S414" t="s">
        <v>2047</v>
      </c>
      <c r="T414" t="s">
        <v>2048</v>
      </c>
    </row>
    <row r="415" spans="1:20" hidden="1" x14ac:dyDescent="0.35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t="s">
        <v>14</v>
      </c>
      <c r="G415">
        <f>E415-D415</f>
        <v>-1085</v>
      </c>
      <c r="H415">
        <v>75</v>
      </c>
      <c r="I415">
        <f>AVERAGE($H$2:H1415)</f>
        <v>727.005</v>
      </c>
      <c r="J415" t="s">
        <v>21</v>
      </c>
      <c r="K415" t="s">
        <v>22</v>
      </c>
      <c r="L415">
        <v>1311051600</v>
      </c>
      <c r="M415" s="8">
        <f>(((L415/60)/60)/24)+DATE(1970,1,1)</f>
        <v>40743.208333333336</v>
      </c>
      <c r="N415">
        <v>1311224400</v>
      </c>
      <c r="O415" s="8">
        <f>(((N415/60)/60)/24)+DATE(1970,1,1)</f>
        <v>40745.208333333336</v>
      </c>
      <c r="P415" t="b">
        <v>0</v>
      </c>
      <c r="Q415" t="b">
        <v>1</v>
      </c>
      <c r="R415" t="s">
        <v>42</v>
      </c>
      <c r="S415" t="s">
        <v>2041</v>
      </c>
      <c r="T415" t="s">
        <v>2042</v>
      </c>
    </row>
    <row r="416" spans="1:20" hidden="1" x14ac:dyDescent="0.35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t="s">
        <v>14</v>
      </c>
      <c r="G416">
        <f>E416-D416</f>
        <v>-56077</v>
      </c>
      <c r="H416">
        <v>4405</v>
      </c>
      <c r="I416">
        <f>AVERAGE($H$2:H1416)</f>
        <v>727.005</v>
      </c>
      <c r="J416" t="s">
        <v>21</v>
      </c>
      <c r="K416" t="s">
        <v>22</v>
      </c>
      <c r="L416">
        <v>1386309600</v>
      </c>
      <c r="M416" s="8">
        <f>(((L416/60)/60)/24)+DATE(1970,1,1)</f>
        <v>41614.25</v>
      </c>
      <c r="N416">
        <v>1388556000</v>
      </c>
      <c r="O416" s="8">
        <f>(((N416/60)/60)/24)+DATE(1970,1,1)</f>
        <v>41640.25</v>
      </c>
      <c r="P416" t="b">
        <v>0</v>
      </c>
      <c r="Q416" t="b">
        <v>1</v>
      </c>
      <c r="R416" t="s">
        <v>23</v>
      </c>
      <c r="S416" t="s">
        <v>2035</v>
      </c>
      <c r="T416" t="s">
        <v>2036</v>
      </c>
    </row>
    <row r="417" spans="1:20" ht="31" hidden="1" x14ac:dyDescent="0.35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t="s">
        <v>14</v>
      </c>
      <c r="G417">
        <f>E417-D417</f>
        <v>-4656</v>
      </c>
      <c r="H417">
        <v>92</v>
      </c>
      <c r="I417">
        <f>AVERAGE($H$2:H1417)</f>
        <v>727.005</v>
      </c>
      <c r="J417" t="s">
        <v>21</v>
      </c>
      <c r="K417" t="s">
        <v>22</v>
      </c>
      <c r="L417">
        <v>1301979600</v>
      </c>
      <c r="M417" s="8">
        <f>(((L417/60)/60)/24)+DATE(1970,1,1)</f>
        <v>40638.208333333336</v>
      </c>
      <c r="N417">
        <v>1303189200</v>
      </c>
      <c r="O417" s="8">
        <f>(((N417/60)/60)/24)+DATE(1970,1,1)</f>
        <v>40652.208333333336</v>
      </c>
      <c r="P417" t="b">
        <v>0</v>
      </c>
      <c r="Q417" t="b">
        <v>0</v>
      </c>
      <c r="R417" t="s">
        <v>23</v>
      </c>
      <c r="S417" t="s">
        <v>2035</v>
      </c>
      <c r="T417" t="s">
        <v>2036</v>
      </c>
    </row>
    <row r="418" spans="1:20" hidden="1" x14ac:dyDescent="0.35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t="s">
        <v>14</v>
      </c>
      <c r="G418">
        <f>E418-D418</f>
        <v>-4501</v>
      </c>
      <c r="H418">
        <v>64</v>
      </c>
      <c r="I418">
        <f>AVERAGE($H$2:H1418)</f>
        <v>727.005</v>
      </c>
      <c r="J418" t="s">
        <v>21</v>
      </c>
      <c r="K418" t="s">
        <v>22</v>
      </c>
      <c r="L418">
        <v>1478930400</v>
      </c>
      <c r="M418" s="8">
        <f>(((L418/60)/60)/24)+DATE(1970,1,1)</f>
        <v>42686.25</v>
      </c>
      <c r="N418">
        <v>1480744800</v>
      </c>
      <c r="O418" s="8">
        <f>(((N418/60)/60)/24)+DATE(1970,1,1)</f>
        <v>42707.25</v>
      </c>
      <c r="P418" t="b">
        <v>0</v>
      </c>
      <c r="Q418" t="b">
        <v>0</v>
      </c>
      <c r="R418" t="s">
        <v>133</v>
      </c>
      <c r="S418" t="s">
        <v>2047</v>
      </c>
      <c r="T418" t="s">
        <v>2056</v>
      </c>
    </row>
    <row r="419" spans="1:20" hidden="1" x14ac:dyDescent="0.35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t="s">
        <v>14</v>
      </c>
      <c r="G419">
        <f>E419-D419</f>
        <v>-961</v>
      </c>
      <c r="H419">
        <v>64</v>
      </c>
      <c r="I419">
        <f>AVERAGE($H$2:H1419)</f>
        <v>727.005</v>
      </c>
      <c r="J419" t="s">
        <v>21</v>
      </c>
      <c r="K419" t="s">
        <v>22</v>
      </c>
      <c r="L419">
        <v>1456984800</v>
      </c>
      <c r="M419" s="8">
        <f>(((L419/60)/60)/24)+DATE(1970,1,1)</f>
        <v>42432.25</v>
      </c>
      <c r="N419">
        <v>1458882000</v>
      </c>
      <c r="O419" s="8">
        <f>(((N419/60)/60)/24)+DATE(1970,1,1)</f>
        <v>42454.208333333328</v>
      </c>
      <c r="P419" t="b">
        <v>0</v>
      </c>
      <c r="Q419" t="b">
        <v>1</v>
      </c>
      <c r="R419" t="s">
        <v>53</v>
      </c>
      <c r="S419" t="s">
        <v>2041</v>
      </c>
      <c r="T419" t="s">
        <v>2044</v>
      </c>
    </row>
    <row r="420" spans="1:20" hidden="1" x14ac:dyDescent="0.35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t="s">
        <v>14</v>
      </c>
      <c r="G420">
        <f>E420-D420</f>
        <v>-67027</v>
      </c>
      <c r="H420">
        <v>842</v>
      </c>
      <c r="I420">
        <f>AVERAGE($H$2:H1420)</f>
        <v>727.005</v>
      </c>
      <c r="J420" t="s">
        <v>21</v>
      </c>
      <c r="K420" t="s">
        <v>22</v>
      </c>
      <c r="L420">
        <v>1413522000</v>
      </c>
      <c r="M420" s="8">
        <f>(((L420/60)/60)/24)+DATE(1970,1,1)</f>
        <v>41929.208333333336</v>
      </c>
      <c r="N420">
        <v>1414040400</v>
      </c>
      <c r="O420" s="8">
        <f>(((N420/60)/60)/24)+DATE(1970,1,1)</f>
        <v>41935.208333333336</v>
      </c>
      <c r="P420" t="b">
        <v>0</v>
      </c>
      <c r="Q420" t="b">
        <v>1</v>
      </c>
      <c r="R420" t="s">
        <v>206</v>
      </c>
      <c r="S420" t="s">
        <v>2047</v>
      </c>
      <c r="T420" t="s">
        <v>2059</v>
      </c>
    </row>
    <row r="421" spans="1:20" ht="31" hidden="1" x14ac:dyDescent="0.35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t="s">
        <v>14</v>
      </c>
      <c r="G421">
        <f>E421-D421</f>
        <v>-1786</v>
      </c>
      <c r="H421">
        <v>112</v>
      </c>
      <c r="I421">
        <f>AVERAGE($H$2:H1421)</f>
        <v>727.005</v>
      </c>
      <c r="J421" t="s">
        <v>21</v>
      </c>
      <c r="K421" t="s">
        <v>22</v>
      </c>
      <c r="L421">
        <v>1357106400</v>
      </c>
      <c r="M421" s="8">
        <f>(((L421/60)/60)/24)+DATE(1970,1,1)</f>
        <v>41276.25</v>
      </c>
      <c r="N421">
        <v>1359698400</v>
      </c>
      <c r="O421" s="8">
        <f>(((N421/60)/60)/24)+DATE(1970,1,1)</f>
        <v>41306.25</v>
      </c>
      <c r="P421" t="b">
        <v>0</v>
      </c>
      <c r="Q421" t="b">
        <v>0</v>
      </c>
      <c r="R421" t="s">
        <v>33</v>
      </c>
      <c r="S421" t="s">
        <v>2039</v>
      </c>
      <c r="T421" t="s">
        <v>2040</v>
      </c>
    </row>
    <row r="422" spans="1:20" hidden="1" x14ac:dyDescent="0.35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t="s">
        <v>14</v>
      </c>
      <c r="G422">
        <f>E422-D422</f>
        <v>-28777</v>
      </c>
      <c r="H422">
        <v>374</v>
      </c>
      <c r="I422">
        <f>AVERAGE($H$2:H1422)</f>
        <v>727.005</v>
      </c>
      <c r="J422" t="s">
        <v>21</v>
      </c>
      <c r="K422" t="s">
        <v>22</v>
      </c>
      <c r="L422">
        <v>1265868000</v>
      </c>
      <c r="M422" s="8">
        <f>(((L422/60)/60)/24)+DATE(1970,1,1)</f>
        <v>40220.25</v>
      </c>
      <c r="N422">
        <v>1267077600</v>
      </c>
      <c r="O422" s="8">
        <f>(((N422/60)/60)/24)+DATE(1970,1,1)</f>
        <v>40234.25</v>
      </c>
      <c r="P422" t="b">
        <v>0</v>
      </c>
      <c r="Q422" t="b">
        <v>1</v>
      </c>
      <c r="R422" t="s">
        <v>60</v>
      </c>
      <c r="S422" t="s">
        <v>2035</v>
      </c>
      <c r="T422" t="s">
        <v>2045</v>
      </c>
    </row>
    <row r="423" spans="1:20" hidden="1" x14ac:dyDescent="0.35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t="s">
        <v>47</v>
      </c>
      <c r="G423">
        <f>E423-D423</f>
        <v>-88154</v>
      </c>
      <c r="H423">
        <v>708</v>
      </c>
      <c r="I423">
        <f>AVERAGE($H$2:H1423)</f>
        <v>727.005</v>
      </c>
      <c r="J423" t="s">
        <v>36</v>
      </c>
      <c r="K423" t="s">
        <v>37</v>
      </c>
      <c r="L423">
        <v>1281330000</v>
      </c>
      <c r="M423" s="8">
        <f>(((L423/60)/60)/24)+DATE(1970,1,1)</f>
        <v>40399.208333333336</v>
      </c>
      <c r="N423">
        <v>1281502800</v>
      </c>
      <c r="O423" s="8">
        <f>(((N423/60)/60)/24)+DATE(1970,1,1)</f>
        <v>40401.208333333336</v>
      </c>
      <c r="P423" t="b">
        <v>0</v>
      </c>
      <c r="Q423" t="b">
        <v>0</v>
      </c>
      <c r="R423" t="s">
        <v>33</v>
      </c>
      <c r="S423" t="s">
        <v>2039</v>
      </c>
      <c r="T423" t="s">
        <v>2040</v>
      </c>
    </row>
    <row r="424" spans="1:20" hidden="1" x14ac:dyDescent="0.35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t="s">
        <v>47</v>
      </c>
      <c r="G424">
        <f>E424-D424</f>
        <v>-153288</v>
      </c>
      <c r="H424">
        <v>808</v>
      </c>
      <c r="I424">
        <f>AVERAGE($H$2:H1424)</f>
        <v>727.005</v>
      </c>
      <c r="J424" t="s">
        <v>26</v>
      </c>
      <c r="K424" t="s">
        <v>27</v>
      </c>
      <c r="L424">
        <v>1462510800</v>
      </c>
      <c r="M424" s="8">
        <f>(((L424/60)/60)/24)+DATE(1970,1,1)</f>
        <v>42496.208333333328</v>
      </c>
      <c r="N424">
        <v>1463115600</v>
      </c>
      <c r="O424" s="8">
        <f>(((N424/60)/60)/24)+DATE(1970,1,1)</f>
        <v>42503.208333333328</v>
      </c>
      <c r="P424" t="b">
        <v>0</v>
      </c>
      <c r="Q424" t="b">
        <v>0</v>
      </c>
      <c r="R424" t="s">
        <v>42</v>
      </c>
      <c r="S424" t="s">
        <v>2041</v>
      </c>
      <c r="T424" t="s">
        <v>2042</v>
      </c>
    </row>
    <row r="425" spans="1:20" ht="31" hidden="1" x14ac:dyDescent="0.35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t="s">
        <v>47</v>
      </c>
      <c r="G425">
        <f>E425-D425</f>
        <v>-151747</v>
      </c>
      <c r="H425">
        <v>61</v>
      </c>
      <c r="I425">
        <f>AVERAGE($H$2:H1425)</f>
        <v>727.005</v>
      </c>
      <c r="J425" t="s">
        <v>21</v>
      </c>
      <c r="K425" t="s">
        <v>22</v>
      </c>
      <c r="L425">
        <v>1449468000</v>
      </c>
      <c r="M425" s="8">
        <f>(((L425/60)/60)/24)+DATE(1970,1,1)</f>
        <v>42345.25</v>
      </c>
      <c r="N425">
        <v>1452146400</v>
      </c>
      <c r="O425" s="8">
        <f>(((N425/60)/60)/24)+DATE(1970,1,1)</f>
        <v>42376.25</v>
      </c>
      <c r="P425" t="b">
        <v>0</v>
      </c>
      <c r="Q425" t="b">
        <v>0</v>
      </c>
      <c r="R425" t="s">
        <v>122</v>
      </c>
      <c r="S425" t="s">
        <v>2054</v>
      </c>
      <c r="T425" t="s">
        <v>2055</v>
      </c>
    </row>
    <row r="426" spans="1:20" hidden="1" x14ac:dyDescent="0.35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t="s">
        <v>47</v>
      </c>
      <c r="G426">
        <f>E426-D426</f>
        <v>-72323</v>
      </c>
      <c r="H426">
        <v>211</v>
      </c>
      <c r="I426">
        <f>AVERAGE($H$2:H1426)</f>
        <v>727.005</v>
      </c>
      <c r="J426" t="s">
        <v>21</v>
      </c>
      <c r="K426" t="s">
        <v>22</v>
      </c>
      <c r="L426">
        <v>1481522400</v>
      </c>
      <c r="M426" s="8">
        <f>(((L426/60)/60)/24)+DATE(1970,1,1)</f>
        <v>42716.25</v>
      </c>
      <c r="N426">
        <v>1482472800</v>
      </c>
      <c r="O426" s="8">
        <f>(((N426/60)/60)/24)+DATE(1970,1,1)</f>
        <v>42727.25</v>
      </c>
      <c r="P426" t="b">
        <v>0</v>
      </c>
      <c r="Q426" t="b">
        <v>0</v>
      </c>
      <c r="R426" t="s">
        <v>89</v>
      </c>
      <c r="S426" t="s">
        <v>2050</v>
      </c>
      <c r="T426" t="s">
        <v>2051</v>
      </c>
    </row>
    <row r="427" spans="1:20" hidden="1" x14ac:dyDescent="0.35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t="s">
        <v>47</v>
      </c>
      <c r="G427">
        <f>E427-D427</f>
        <v>-1559</v>
      </c>
      <c r="H427">
        <v>86</v>
      </c>
      <c r="I427">
        <f>AVERAGE($H$2:H1427)</f>
        <v>727.005</v>
      </c>
      <c r="J427" t="s">
        <v>21</v>
      </c>
      <c r="K427" t="s">
        <v>22</v>
      </c>
      <c r="L427">
        <v>1485064800</v>
      </c>
      <c r="M427" s="8">
        <f>(((L427/60)/60)/24)+DATE(1970,1,1)</f>
        <v>42757.25</v>
      </c>
      <c r="N427">
        <v>1488520800</v>
      </c>
      <c r="O427" s="8">
        <f>(((N427/60)/60)/24)+DATE(1970,1,1)</f>
        <v>42797.25</v>
      </c>
      <c r="P427" t="b">
        <v>0</v>
      </c>
      <c r="Q427" t="b">
        <v>0</v>
      </c>
      <c r="R427" t="s">
        <v>65</v>
      </c>
      <c r="S427" t="s">
        <v>2037</v>
      </c>
      <c r="T427" t="s">
        <v>2046</v>
      </c>
    </row>
    <row r="428" spans="1:20" hidden="1" x14ac:dyDescent="0.35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t="s">
        <v>47</v>
      </c>
      <c r="G428">
        <f>E428-D428</f>
        <v>-98164</v>
      </c>
      <c r="H428">
        <v>1111</v>
      </c>
      <c r="I428">
        <f>AVERAGE($H$2:H1428)</f>
        <v>727.005</v>
      </c>
      <c r="J428" t="s">
        <v>21</v>
      </c>
      <c r="K428" t="s">
        <v>22</v>
      </c>
      <c r="L428">
        <v>1430197200</v>
      </c>
      <c r="M428" s="8">
        <f>(((L428/60)/60)/24)+DATE(1970,1,1)</f>
        <v>42122.208333333328</v>
      </c>
      <c r="N428">
        <v>1430197200</v>
      </c>
      <c r="O428" s="8">
        <f>(((N428/60)/60)/24)+DATE(1970,1,1)</f>
        <v>42122.208333333328</v>
      </c>
      <c r="P428" t="b">
        <v>0</v>
      </c>
      <c r="Q428" t="b">
        <v>0</v>
      </c>
      <c r="R428" t="s">
        <v>292</v>
      </c>
      <c r="S428" t="s">
        <v>2050</v>
      </c>
      <c r="T428" t="s">
        <v>2061</v>
      </c>
    </row>
    <row r="429" spans="1:20" hidden="1" x14ac:dyDescent="0.35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t="s">
        <v>47</v>
      </c>
      <c r="G429">
        <f>E429-D429</f>
        <v>-71872</v>
      </c>
      <c r="H429">
        <v>1089</v>
      </c>
      <c r="I429">
        <f>AVERAGE($H$2:H1429)</f>
        <v>727.005</v>
      </c>
      <c r="J429" t="s">
        <v>21</v>
      </c>
      <c r="K429" t="s">
        <v>22</v>
      </c>
      <c r="L429">
        <v>1543298400</v>
      </c>
      <c r="M429" s="8">
        <f>(((L429/60)/60)/24)+DATE(1970,1,1)</f>
        <v>43431.25</v>
      </c>
      <c r="N429">
        <v>1545631200</v>
      </c>
      <c r="O429" s="8">
        <f>(((N429/60)/60)/24)+DATE(1970,1,1)</f>
        <v>43458.25</v>
      </c>
      <c r="P429" t="b">
        <v>0</v>
      </c>
      <c r="Q429" t="b">
        <v>0</v>
      </c>
      <c r="R429" t="s">
        <v>71</v>
      </c>
      <c r="S429" t="s">
        <v>2041</v>
      </c>
      <c r="T429" t="s">
        <v>2049</v>
      </c>
    </row>
    <row r="430" spans="1:20" ht="31" hidden="1" x14ac:dyDescent="0.35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t="s">
        <v>47</v>
      </c>
      <c r="G430">
        <f>E430-D430</f>
        <v>-8362</v>
      </c>
      <c r="H430">
        <v>3640</v>
      </c>
      <c r="I430">
        <f>AVERAGE($H$2:H1430)</f>
        <v>727.005</v>
      </c>
      <c r="J430" t="s">
        <v>98</v>
      </c>
      <c r="K430" t="s">
        <v>99</v>
      </c>
      <c r="L430">
        <v>1384149600</v>
      </c>
      <c r="M430" s="8">
        <f>(((L430/60)/60)/24)+DATE(1970,1,1)</f>
        <v>41589.25</v>
      </c>
      <c r="N430">
        <v>1388988000</v>
      </c>
      <c r="O430" s="8">
        <f>(((N430/60)/60)/24)+DATE(1970,1,1)</f>
        <v>41645.25</v>
      </c>
      <c r="P430" t="b">
        <v>0</v>
      </c>
      <c r="Q430" t="b">
        <v>0</v>
      </c>
      <c r="R430" t="s">
        <v>89</v>
      </c>
      <c r="S430" t="s">
        <v>2050</v>
      </c>
      <c r="T430" t="s">
        <v>2051</v>
      </c>
    </row>
    <row r="431" spans="1:20" hidden="1" x14ac:dyDescent="0.35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t="s">
        <v>47</v>
      </c>
      <c r="G431">
        <f>E431-D431</f>
        <v>-41198</v>
      </c>
      <c r="H431">
        <v>278</v>
      </c>
      <c r="I431">
        <f>AVERAGE($H$2:H1431)</f>
        <v>727.005</v>
      </c>
      <c r="J431" t="s">
        <v>21</v>
      </c>
      <c r="K431" t="s">
        <v>22</v>
      </c>
      <c r="L431">
        <v>1414904400</v>
      </c>
      <c r="M431" s="8">
        <f>(((L431/60)/60)/24)+DATE(1970,1,1)</f>
        <v>41945.208333333336</v>
      </c>
      <c r="N431">
        <v>1416463200</v>
      </c>
      <c r="O431" s="8">
        <f>(((N431/60)/60)/24)+DATE(1970,1,1)</f>
        <v>41963.25</v>
      </c>
      <c r="P431" t="b">
        <v>0</v>
      </c>
      <c r="Q431" t="b">
        <v>0</v>
      </c>
      <c r="R431" t="s">
        <v>33</v>
      </c>
      <c r="S431" t="s">
        <v>2039</v>
      </c>
      <c r="T431" t="s">
        <v>2040</v>
      </c>
    </row>
    <row r="432" spans="1:20" hidden="1" x14ac:dyDescent="0.35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t="s">
        <v>47</v>
      </c>
      <c r="G432">
        <f>E432-D432</f>
        <v>-3768</v>
      </c>
      <c r="H432">
        <v>45</v>
      </c>
      <c r="I432">
        <f>AVERAGE($H$2:H1432)</f>
        <v>727.005</v>
      </c>
      <c r="J432" t="s">
        <v>21</v>
      </c>
      <c r="K432" t="s">
        <v>22</v>
      </c>
      <c r="L432">
        <v>1532754000</v>
      </c>
      <c r="M432" s="8">
        <f>(((L432/60)/60)/24)+DATE(1970,1,1)</f>
        <v>43309.208333333328</v>
      </c>
      <c r="N432">
        <v>1532754000</v>
      </c>
      <c r="O432" s="8">
        <f>(((N432/60)/60)/24)+DATE(1970,1,1)</f>
        <v>43309.208333333328</v>
      </c>
      <c r="P432" t="b">
        <v>0</v>
      </c>
      <c r="Q432" t="b">
        <v>1</v>
      </c>
      <c r="R432" t="s">
        <v>53</v>
      </c>
      <c r="S432" t="s">
        <v>2041</v>
      </c>
      <c r="T432" t="s">
        <v>2044</v>
      </c>
    </row>
    <row r="433" spans="1:20" hidden="1" x14ac:dyDescent="0.35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t="s">
        <v>47</v>
      </c>
      <c r="G433">
        <f>E433-D433</f>
        <v>-426</v>
      </c>
      <c r="H433">
        <v>31</v>
      </c>
      <c r="I433">
        <f>AVERAGE($H$2:H1433)</f>
        <v>727.005</v>
      </c>
      <c r="J433" t="s">
        <v>21</v>
      </c>
      <c r="K433" t="s">
        <v>22</v>
      </c>
      <c r="L433">
        <v>1350709200</v>
      </c>
      <c r="M433" s="8">
        <f>(((L433/60)/60)/24)+DATE(1970,1,1)</f>
        <v>41202.208333333336</v>
      </c>
      <c r="N433">
        <v>1352527200</v>
      </c>
      <c r="O433" s="8">
        <f>(((N433/60)/60)/24)+DATE(1970,1,1)</f>
        <v>41223.25</v>
      </c>
      <c r="P433" t="b">
        <v>0</v>
      </c>
      <c r="Q433" t="b">
        <v>0</v>
      </c>
      <c r="R433" t="s">
        <v>71</v>
      </c>
      <c r="S433" t="s">
        <v>2041</v>
      </c>
      <c r="T433" t="s">
        <v>2049</v>
      </c>
    </row>
    <row r="434" spans="1:20" ht="31" hidden="1" x14ac:dyDescent="0.35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t="s">
        <v>47</v>
      </c>
      <c r="G434">
        <f>E434-D434</f>
        <v>-40291</v>
      </c>
      <c r="H434">
        <v>14</v>
      </c>
      <c r="I434">
        <f>AVERAGE($H$2:H1434)</f>
        <v>727.005</v>
      </c>
      <c r="J434" t="s">
        <v>21</v>
      </c>
      <c r="K434" t="s">
        <v>22</v>
      </c>
      <c r="L434">
        <v>1336194000</v>
      </c>
      <c r="M434" s="8">
        <f>(((L434/60)/60)/24)+DATE(1970,1,1)</f>
        <v>41034.208333333336</v>
      </c>
      <c r="N434">
        <v>1337490000</v>
      </c>
      <c r="O434" s="8">
        <f>(((N434/60)/60)/24)+DATE(1970,1,1)</f>
        <v>41049.208333333336</v>
      </c>
      <c r="P434" t="b">
        <v>0</v>
      </c>
      <c r="Q434" t="b">
        <v>1</v>
      </c>
      <c r="R434" t="s">
        <v>68</v>
      </c>
      <c r="S434" t="s">
        <v>2047</v>
      </c>
      <c r="T434" t="s">
        <v>2048</v>
      </c>
    </row>
    <row r="435" spans="1:20" hidden="1" x14ac:dyDescent="0.35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t="s">
        <v>47</v>
      </c>
      <c r="G435">
        <f>E435-D435</f>
        <v>-1503</v>
      </c>
      <c r="H435">
        <v>27</v>
      </c>
      <c r="I435">
        <f>AVERAGE($H$2:H1435)</f>
        <v>727.005</v>
      </c>
      <c r="J435" t="s">
        <v>40</v>
      </c>
      <c r="K435" t="s">
        <v>41</v>
      </c>
      <c r="L435">
        <v>1309237200</v>
      </c>
      <c r="M435" s="8">
        <f>(((L435/60)/60)/24)+DATE(1970,1,1)</f>
        <v>40722.208333333336</v>
      </c>
      <c r="N435">
        <v>1311310800</v>
      </c>
      <c r="O435" s="8">
        <f>(((N435/60)/60)/24)+DATE(1970,1,1)</f>
        <v>40746.208333333336</v>
      </c>
      <c r="P435" t="b">
        <v>0</v>
      </c>
      <c r="Q435" t="b">
        <v>1</v>
      </c>
      <c r="R435" t="s">
        <v>100</v>
      </c>
      <c r="S435" t="s">
        <v>2041</v>
      </c>
      <c r="T435" t="s">
        <v>2052</v>
      </c>
    </row>
    <row r="436" spans="1:20" hidden="1" x14ac:dyDescent="0.35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t="s">
        <v>47</v>
      </c>
      <c r="G436">
        <f>E436-D436</f>
        <v>-3739</v>
      </c>
      <c r="H436">
        <v>66</v>
      </c>
      <c r="I436">
        <f>AVERAGE($H$2:H1436)</f>
        <v>727.005</v>
      </c>
      <c r="J436" t="s">
        <v>15</v>
      </c>
      <c r="K436" t="s">
        <v>16</v>
      </c>
      <c r="L436">
        <v>1354341600</v>
      </c>
      <c r="M436" s="8">
        <f>(((L436/60)/60)/24)+DATE(1970,1,1)</f>
        <v>41244.25</v>
      </c>
      <c r="N436">
        <v>1356242400</v>
      </c>
      <c r="O436" s="8">
        <f>(((N436/60)/60)/24)+DATE(1970,1,1)</f>
        <v>41266.25</v>
      </c>
      <c r="P436" t="b">
        <v>0</v>
      </c>
      <c r="Q436" t="b">
        <v>0</v>
      </c>
      <c r="R436" t="s">
        <v>28</v>
      </c>
      <c r="S436" t="s">
        <v>2037</v>
      </c>
      <c r="T436" t="s">
        <v>2038</v>
      </c>
    </row>
    <row r="437" spans="1:20" x14ac:dyDescent="0.35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t="s">
        <v>20</v>
      </c>
      <c r="G437">
        <f>E437-D437</f>
        <v>13160</v>
      </c>
      <c r="H437">
        <v>158</v>
      </c>
      <c r="I437">
        <f>AVERAGE($H$2:H1437)</f>
        <v>727.005</v>
      </c>
      <c r="J437" t="s">
        <v>21</v>
      </c>
      <c r="K437" t="s">
        <v>22</v>
      </c>
      <c r="L437">
        <v>1408424400</v>
      </c>
      <c r="M437" s="8">
        <f>(((L437/60)/60)/24)+DATE(1970,1,1)</f>
        <v>41870.208333333336</v>
      </c>
      <c r="N437">
        <v>1408597200</v>
      </c>
      <c r="O437" s="8">
        <f>(((N437/60)/60)/24)+DATE(1970,1,1)</f>
        <v>41872.208333333336</v>
      </c>
      <c r="P437" t="b">
        <v>0</v>
      </c>
      <c r="Q437" t="b">
        <v>1</v>
      </c>
      <c r="R437" t="s">
        <v>23</v>
      </c>
      <c r="S437" t="s">
        <v>2035</v>
      </c>
      <c r="T437" t="s">
        <v>2036</v>
      </c>
    </row>
    <row r="438" spans="1:20" ht="31" x14ac:dyDescent="0.35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t="s">
        <v>20</v>
      </c>
      <c r="G438">
        <f>E438-D438</f>
        <v>34123</v>
      </c>
      <c r="H438">
        <v>1425</v>
      </c>
      <c r="I438">
        <f>AVERAGE($H$2:H1438)</f>
        <v>727.005</v>
      </c>
      <c r="J438" t="s">
        <v>26</v>
      </c>
      <c r="K438" t="s">
        <v>27</v>
      </c>
      <c r="L438">
        <v>1384668000</v>
      </c>
      <c r="M438" s="8">
        <f>(((L438/60)/60)/24)+DATE(1970,1,1)</f>
        <v>41595.25</v>
      </c>
      <c r="N438">
        <v>1384840800</v>
      </c>
      <c r="O438" s="8">
        <f>(((N438/60)/60)/24)+DATE(1970,1,1)</f>
        <v>41597.25</v>
      </c>
      <c r="P438" t="b">
        <v>0</v>
      </c>
      <c r="Q438" t="b">
        <v>0</v>
      </c>
      <c r="R438" t="s">
        <v>28</v>
      </c>
      <c r="S438" t="s">
        <v>2037</v>
      </c>
      <c r="T438" t="s">
        <v>2038</v>
      </c>
    </row>
    <row r="439" spans="1:20" x14ac:dyDescent="0.35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t="s">
        <v>20</v>
      </c>
      <c r="G439">
        <f>E439-D439</f>
        <v>5595</v>
      </c>
      <c r="H439">
        <v>174</v>
      </c>
      <c r="I439">
        <f>AVERAGE($H$2:H1439)</f>
        <v>727.005</v>
      </c>
      <c r="J439" t="s">
        <v>36</v>
      </c>
      <c r="K439" t="s">
        <v>37</v>
      </c>
      <c r="L439">
        <v>1346130000</v>
      </c>
      <c r="M439" s="8">
        <f>(((L439/60)/60)/24)+DATE(1970,1,1)</f>
        <v>41149.208333333336</v>
      </c>
      <c r="N439">
        <v>1347080400</v>
      </c>
      <c r="O439" s="8">
        <f>(((N439/60)/60)/24)+DATE(1970,1,1)</f>
        <v>41160.208333333336</v>
      </c>
      <c r="P439" t="b">
        <v>0</v>
      </c>
      <c r="Q439" t="b">
        <v>0</v>
      </c>
      <c r="R439" t="s">
        <v>33</v>
      </c>
      <c r="S439" t="s">
        <v>2039</v>
      </c>
      <c r="T439" t="s">
        <v>2040</v>
      </c>
    </row>
    <row r="440" spans="1:20" x14ac:dyDescent="0.35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t="s">
        <v>20</v>
      </c>
      <c r="G440">
        <f>E440-D440</f>
        <v>10241</v>
      </c>
      <c r="H440">
        <v>227</v>
      </c>
      <c r="I440">
        <f>AVERAGE($H$2:H1440)</f>
        <v>727.005</v>
      </c>
      <c r="J440" t="s">
        <v>36</v>
      </c>
      <c r="K440" t="s">
        <v>37</v>
      </c>
      <c r="L440">
        <v>1439442000</v>
      </c>
      <c r="M440" s="8">
        <f>(((L440/60)/60)/24)+DATE(1970,1,1)</f>
        <v>42229.208333333328</v>
      </c>
      <c r="N440">
        <v>1439614800</v>
      </c>
      <c r="O440" s="8">
        <f>(((N440/60)/60)/24)+DATE(1970,1,1)</f>
        <v>42231.208333333328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t="s">
        <v>20</v>
      </c>
      <c r="G441">
        <f>E441-D441</f>
        <v>8638</v>
      </c>
      <c r="H441">
        <v>220</v>
      </c>
      <c r="I441">
        <f>AVERAGE($H$2:H1441)</f>
        <v>727.005</v>
      </c>
      <c r="J441" t="s">
        <v>21</v>
      </c>
      <c r="K441" t="s">
        <v>22</v>
      </c>
      <c r="L441">
        <v>1281762000</v>
      </c>
      <c r="M441" s="8">
        <f>(((L441/60)/60)/24)+DATE(1970,1,1)</f>
        <v>40404.208333333336</v>
      </c>
      <c r="N441">
        <v>1285909200</v>
      </c>
      <c r="O441" s="8">
        <f>(((N441/60)/60)/24)+DATE(1970,1,1)</f>
        <v>40452.208333333336</v>
      </c>
      <c r="P441" t="b">
        <v>0</v>
      </c>
      <c r="Q441" t="b">
        <v>0</v>
      </c>
      <c r="R441" t="s">
        <v>53</v>
      </c>
      <c r="S441" t="s">
        <v>2041</v>
      </c>
      <c r="T441" t="s">
        <v>2044</v>
      </c>
    </row>
    <row r="442" spans="1:20" ht="31" x14ac:dyDescent="0.35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t="s">
        <v>20</v>
      </c>
      <c r="G442">
        <f>E442-D442</f>
        <v>6095</v>
      </c>
      <c r="H442">
        <v>98</v>
      </c>
      <c r="I442">
        <f>AVERAGE($H$2:H1442)</f>
        <v>727.005</v>
      </c>
      <c r="J442" t="s">
        <v>21</v>
      </c>
      <c r="K442" t="s">
        <v>22</v>
      </c>
      <c r="L442">
        <v>1465621200</v>
      </c>
      <c r="M442" s="8">
        <f>(((L442/60)/60)/24)+DATE(1970,1,1)</f>
        <v>42532.208333333328</v>
      </c>
      <c r="N442">
        <v>1466658000</v>
      </c>
      <c r="O442" s="8">
        <f>(((N442/60)/60)/24)+DATE(1970,1,1)</f>
        <v>42544.208333333328</v>
      </c>
      <c r="P442" t="b">
        <v>0</v>
      </c>
      <c r="Q442" t="b">
        <v>0</v>
      </c>
      <c r="R442" t="s">
        <v>60</v>
      </c>
      <c r="S442" t="s">
        <v>2035</v>
      </c>
      <c r="T442" t="s">
        <v>2045</v>
      </c>
    </row>
    <row r="443" spans="1:20" x14ac:dyDescent="0.35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t="s">
        <v>20</v>
      </c>
      <c r="G443">
        <f>E443-D443</f>
        <v>9341</v>
      </c>
      <c r="H443">
        <v>100</v>
      </c>
      <c r="I443">
        <f>AVERAGE($H$2:H1443)</f>
        <v>727.005</v>
      </c>
      <c r="J443" t="s">
        <v>21</v>
      </c>
      <c r="K443" t="s">
        <v>22</v>
      </c>
      <c r="L443">
        <v>1390370400</v>
      </c>
      <c r="M443" s="8">
        <f>(((L443/60)/60)/24)+DATE(1970,1,1)</f>
        <v>41661.25</v>
      </c>
      <c r="N443">
        <v>1392271200</v>
      </c>
      <c r="O443" s="8">
        <f>(((N443/60)/60)/24)+DATE(1970,1,1)</f>
        <v>41683.25</v>
      </c>
      <c r="P443" t="b">
        <v>0</v>
      </c>
      <c r="Q443" t="b">
        <v>0</v>
      </c>
      <c r="R443" t="s">
        <v>68</v>
      </c>
      <c r="S443" t="s">
        <v>2047</v>
      </c>
      <c r="T443" t="s">
        <v>2048</v>
      </c>
    </row>
    <row r="444" spans="1:20" x14ac:dyDescent="0.35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t="s">
        <v>20</v>
      </c>
      <c r="G444">
        <f>E444-D444</f>
        <v>50245</v>
      </c>
      <c r="H444">
        <v>1249</v>
      </c>
      <c r="I444">
        <f>AVERAGE($H$2:H1444)</f>
        <v>727.005</v>
      </c>
      <c r="J444" t="s">
        <v>21</v>
      </c>
      <c r="K444" t="s">
        <v>22</v>
      </c>
      <c r="L444">
        <v>1294812000</v>
      </c>
      <c r="M444" s="8">
        <f>(((L444/60)/60)/24)+DATE(1970,1,1)</f>
        <v>40555.25</v>
      </c>
      <c r="N444">
        <v>1294898400</v>
      </c>
      <c r="O444" s="8">
        <f>(((N444/60)/60)/24)+DATE(1970,1,1)</f>
        <v>40556.25</v>
      </c>
      <c r="P444" t="b">
        <v>0</v>
      </c>
      <c r="Q444" t="b">
        <v>0</v>
      </c>
      <c r="R444" t="s">
        <v>71</v>
      </c>
      <c r="S444" t="s">
        <v>2041</v>
      </c>
      <c r="T444" t="s">
        <v>2049</v>
      </c>
    </row>
    <row r="445" spans="1:20" x14ac:dyDescent="0.35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t="s">
        <v>20</v>
      </c>
      <c r="G445">
        <f>E445-D445</f>
        <v>16136</v>
      </c>
      <c r="H445">
        <v>1396</v>
      </c>
      <c r="I445">
        <f>AVERAGE($H$2:H1445)</f>
        <v>727.005</v>
      </c>
      <c r="J445" t="s">
        <v>21</v>
      </c>
      <c r="K445" t="s">
        <v>22</v>
      </c>
      <c r="L445">
        <v>1406523600</v>
      </c>
      <c r="M445" s="8">
        <f>(((L445/60)/60)/24)+DATE(1970,1,1)</f>
        <v>41848.208333333336</v>
      </c>
      <c r="N445">
        <v>1406523600</v>
      </c>
      <c r="O445" s="8">
        <f>(((N445/60)/60)/24)+DATE(1970,1,1)</f>
        <v>41848.208333333336</v>
      </c>
      <c r="P445" t="b">
        <v>0</v>
      </c>
      <c r="Q445" t="b">
        <v>0</v>
      </c>
      <c r="R445" t="s">
        <v>53</v>
      </c>
      <c r="S445" t="s">
        <v>2041</v>
      </c>
      <c r="T445" t="s">
        <v>2044</v>
      </c>
    </row>
    <row r="446" spans="1:20" x14ac:dyDescent="0.35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t="s">
        <v>20</v>
      </c>
      <c r="G446">
        <f>E446-D446</f>
        <v>16590</v>
      </c>
      <c r="H446">
        <v>890</v>
      </c>
      <c r="I446">
        <f>AVERAGE($H$2:H1446)</f>
        <v>727.005</v>
      </c>
      <c r="J446" t="s">
        <v>21</v>
      </c>
      <c r="K446" t="s">
        <v>22</v>
      </c>
      <c r="L446">
        <v>1522731600</v>
      </c>
      <c r="M446" s="8">
        <f>(((L446/60)/60)/24)+DATE(1970,1,1)</f>
        <v>43193.208333333328</v>
      </c>
      <c r="N446">
        <v>1524027600</v>
      </c>
      <c r="O446" s="8">
        <f>(((N446/60)/60)/24)+DATE(1970,1,1)</f>
        <v>43208.208333333328</v>
      </c>
      <c r="P446" t="b">
        <v>0</v>
      </c>
      <c r="Q446" t="b">
        <v>0</v>
      </c>
      <c r="R446" t="s">
        <v>33</v>
      </c>
      <c r="S446" t="s">
        <v>2039</v>
      </c>
      <c r="T446" t="s">
        <v>2040</v>
      </c>
    </row>
    <row r="447" spans="1:20" x14ac:dyDescent="0.35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t="s">
        <v>20</v>
      </c>
      <c r="G447">
        <f>E447-D447</f>
        <v>10442</v>
      </c>
      <c r="H447">
        <v>142</v>
      </c>
      <c r="I447">
        <f>AVERAGE($H$2:H1447)</f>
        <v>727.005</v>
      </c>
      <c r="J447" t="s">
        <v>40</v>
      </c>
      <c r="K447" t="s">
        <v>41</v>
      </c>
      <c r="L447">
        <v>1550124000</v>
      </c>
      <c r="M447" s="8">
        <f>(((L447/60)/60)/24)+DATE(1970,1,1)</f>
        <v>43510.25</v>
      </c>
      <c r="N447">
        <v>1554699600</v>
      </c>
      <c r="O447" s="8">
        <f>(((N447/60)/60)/24)+DATE(1970,1,1)</f>
        <v>43563.208333333328</v>
      </c>
      <c r="P447" t="b">
        <v>0</v>
      </c>
      <c r="Q447" t="b">
        <v>0</v>
      </c>
      <c r="R447" t="s">
        <v>42</v>
      </c>
      <c r="S447" t="s">
        <v>2041</v>
      </c>
      <c r="T447" t="s">
        <v>2042</v>
      </c>
    </row>
    <row r="448" spans="1:20" x14ac:dyDescent="0.35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t="s">
        <v>20</v>
      </c>
      <c r="G448">
        <f>E448-D448</f>
        <v>11857</v>
      </c>
      <c r="H448">
        <v>2673</v>
      </c>
      <c r="I448">
        <f>AVERAGE($H$2:H1448)</f>
        <v>727.005</v>
      </c>
      <c r="J448" t="s">
        <v>21</v>
      </c>
      <c r="K448" t="s">
        <v>22</v>
      </c>
      <c r="L448">
        <v>1403326800</v>
      </c>
      <c r="M448" s="8">
        <f>(((L448/60)/60)/24)+DATE(1970,1,1)</f>
        <v>41811.208333333336</v>
      </c>
      <c r="N448">
        <v>1403499600</v>
      </c>
      <c r="O448" s="8">
        <f>(((N448/60)/60)/24)+DATE(1970,1,1)</f>
        <v>41813.208333333336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35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t="s">
        <v>20</v>
      </c>
      <c r="G449">
        <f>E449-D449</f>
        <v>6404</v>
      </c>
      <c r="H449">
        <v>163</v>
      </c>
      <c r="I449">
        <f>AVERAGE($H$2:H1449)</f>
        <v>727.005</v>
      </c>
      <c r="J449" t="s">
        <v>21</v>
      </c>
      <c r="K449" t="s">
        <v>22</v>
      </c>
      <c r="L449">
        <v>1305694800</v>
      </c>
      <c r="M449" s="8">
        <f>(((L449/60)/60)/24)+DATE(1970,1,1)</f>
        <v>40681.208333333336</v>
      </c>
      <c r="N449">
        <v>1307422800</v>
      </c>
      <c r="O449" s="8">
        <f>(((N449/60)/60)/24)+DATE(1970,1,1)</f>
        <v>40701.208333333336</v>
      </c>
      <c r="P449" t="b">
        <v>0</v>
      </c>
      <c r="Q449" t="b">
        <v>1</v>
      </c>
      <c r="R449" t="s">
        <v>89</v>
      </c>
      <c r="S449" t="s">
        <v>2050</v>
      </c>
      <c r="T449" t="s">
        <v>2051</v>
      </c>
    </row>
    <row r="450" spans="1:20" x14ac:dyDescent="0.35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t="s">
        <v>20</v>
      </c>
      <c r="G450">
        <f>E450-D450</f>
        <v>6835</v>
      </c>
      <c r="H450">
        <v>2220</v>
      </c>
      <c r="I450">
        <f>AVERAGE($H$2:H1450)</f>
        <v>727.005</v>
      </c>
      <c r="J450" t="s">
        <v>21</v>
      </c>
      <c r="K450" t="s">
        <v>22</v>
      </c>
      <c r="L450">
        <v>1265695200</v>
      </c>
      <c r="M450" s="8">
        <f>(((L450/60)/60)/24)+DATE(1970,1,1)</f>
        <v>40218.25</v>
      </c>
      <c r="N450">
        <v>1267682400</v>
      </c>
      <c r="O450" s="8">
        <f>(((N450/60)/60)/24)+DATE(1970,1,1)</f>
        <v>40241.25</v>
      </c>
      <c r="P450" t="b">
        <v>0</v>
      </c>
      <c r="Q450" t="b">
        <v>1</v>
      </c>
      <c r="R450" t="s">
        <v>33</v>
      </c>
      <c r="S450" t="s">
        <v>2039</v>
      </c>
      <c r="T450" t="s">
        <v>2040</v>
      </c>
    </row>
    <row r="451" spans="1:20" x14ac:dyDescent="0.35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t="s">
        <v>20</v>
      </c>
      <c r="G451">
        <f>E451-D451</f>
        <v>105065</v>
      </c>
      <c r="H451">
        <v>1606</v>
      </c>
      <c r="I451">
        <f>AVERAGE($H$2:H1451)</f>
        <v>727.005</v>
      </c>
      <c r="J451" t="s">
        <v>98</v>
      </c>
      <c r="K451" t="s">
        <v>99</v>
      </c>
      <c r="L451">
        <v>1532062800</v>
      </c>
      <c r="M451" s="8">
        <f>(((L451/60)/60)/24)+DATE(1970,1,1)</f>
        <v>43301.208333333328</v>
      </c>
      <c r="N451">
        <v>1535518800</v>
      </c>
      <c r="O451" s="8">
        <f>(((N451/60)/60)/24)+DATE(1970,1,1)</f>
        <v>43341.208333333328</v>
      </c>
      <c r="P451" t="b">
        <v>0</v>
      </c>
      <c r="Q451" t="b">
        <v>0</v>
      </c>
      <c r="R451" t="s">
        <v>100</v>
      </c>
      <c r="S451" t="s">
        <v>2041</v>
      </c>
      <c r="T451" t="s">
        <v>2052</v>
      </c>
    </row>
    <row r="452" spans="1:20" x14ac:dyDescent="0.35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t="s">
        <v>20</v>
      </c>
      <c r="G452">
        <f>E452-D452</f>
        <v>5455</v>
      </c>
      <c r="H452">
        <v>129</v>
      </c>
      <c r="I452">
        <f>AVERAGE($H$2:H1452)</f>
        <v>727.005</v>
      </c>
      <c r="J452" t="s">
        <v>21</v>
      </c>
      <c r="K452" t="s">
        <v>22</v>
      </c>
      <c r="L452">
        <v>1558674000</v>
      </c>
      <c r="M452" s="8">
        <f>(((L452/60)/60)/24)+DATE(1970,1,1)</f>
        <v>43609.208333333328</v>
      </c>
      <c r="N452">
        <v>1559106000</v>
      </c>
      <c r="O452" s="8">
        <f>(((N452/60)/60)/24)+DATE(1970,1,1)</f>
        <v>43614.208333333328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t="s">
        <v>20</v>
      </c>
      <c r="G453">
        <f>E453-D453</f>
        <v>7350</v>
      </c>
      <c r="H453">
        <v>226</v>
      </c>
      <c r="I453">
        <f>AVERAGE($H$2:H1453)</f>
        <v>727.005</v>
      </c>
      <c r="J453" t="s">
        <v>40</v>
      </c>
      <c r="K453" t="s">
        <v>41</v>
      </c>
      <c r="L453">
        <v>1451973600</v>
      </c>
      <c r="M453" s="8">
        <f>(((L453/60)/60)/24)+DATE(1970,1,1)</f>
        <v>42374.25</v>
      </c>
      <c r="N453">
        <v>1454392800</v>
      </c>
      <c r="O453" s="8">
        <f>(((N453/60)/60)/24)+DATE(1970,1,1)</f>
        <v>42402.25</v>
      </c>
      <c r="P453" t="b">
        <v>0</v>
      </c>
      <c r="Q453" t="b">
        <v>0</v>
      </c>
      <c r="R453" t="s">
        <v>89</v>
      </c>
      <c r="S453" t="s">
        <v>2050</v>
      </c>
      <c r="T453" t="s">
        <v>2051</v>
      </c>
    </row>
    <row r="454" spans="1:20" x14ac:dyDescent="0.35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t="s">
        <v>20</v>
      </c>
      <c r="G454">
        <f>E454-D454</f>
        <v>139466</v>
      </c>
      <c r="H454">
        <v>5419</v>
      </c>
      <c r="I454">
        <f>AVERAGE($H$2:H1454)</f>
        <v>727.005</v>
      </c>
      <c r="J454" t="s">
        <v>21</v>
      </c>
      <c r="K454" t="s">
        <v>22</v>
      </c>
      <c r="L454">
        <v>1412485200</v>
      </c>
      <c r="M454" s="8">
        <f>(((L454/60)/60)/24)+DATE(1970,1,1)</f>
        <v>41917.208333333336</v>
      </c>
      <c r="N454">
        <v>1415685600</v>
      </c>
      <c r="O454" s="8">
        <f>(((N454/60)/60)/24)+DATE(1970,1,1)</f>
        <v>41954.25</v>
      </c>
      <c r="P454" t="b">
        <v>0</v>
      </c>
      <c r="Q454" t="b">
        <v>0</v>
      </c>
      <c r="R454" t="s">
        <v>33</v>
      </c>
      <c r="S454" t="s">
        <v>2039</v>
      </c>
      <c r="T454" t="s">
        <v>2040</v>
      </c>
    </row>
    <row r="455" spans="1:20" ht="31" x14ac:dyDescent="0.35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t="s">
        <v>20</v>
      </c>
      <c r="G455">
        <f>E455-D455</f>
        <v>4725</v>
      </c>
      <c r="H455">
        <v>165</v>
      </c>
      <c r="I455">
        <f>AVERAGE($H$2:H1455)</f>
        <v>727.005</v>
      </c>
      <c r="J455" t="s">
        <v>21</v>
      </c>
      <c r="K455" t="s">
        <v>22</v>
      </c>
      <c r="L455">
        <v>1490245200</v>
      </c>
      <c r="M455" s="8">
        <f>(((L455/60)/60)/24)+DATE(1970,1,1)</f>
        <v>42817.208333333328</v>
      </c>
      <c r="N455">
        <v>1490677200</v>
      </c>
      <c r="O455" s="8">
        <f>(((N455/60)/60)/24)+DATE(1970,1,1)</f>
        <v>42822.208333333328</v>
      </c>
      <c r="P455" t="b">
        <v>0</v>
      </c>
      <c r="Q455" t="b">
        <v>0</v>
      </c>
      <c r="R455" t="s">
        <v>42</v>
      </c>
      <c r="S455" t="s">
        <v>2041</v>
      </c>
      <c r="T455" t="s">
        <v>2042</v>
      </c>
    </row>
    <row r="456" spans="1:20" x14ac:dyDescent="0.35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t="s">
        <v>20</v>
      </c>
      <c r="G456">
        <f>E456-D456</f>
        <v>63128</v>
      </c>
      <c r="H456">
        <v>1965</v>
      </c>
      <c r="I456">
        <f>AVERAGE($H$2:H1456)</f>
        <v>727.005</v>
      </c>
      <c r="J456" t="s">
        <v>36</v>
      </c>
      <c r="K456" t="s">
        <v>37</v>
      </c>
      <c r="L456">
        <v>1547877600</v>
      </c>
      <c r="M456" s="8">
        <f>(((L456/60)/60)/24)+DATE(1970,1,1)</f>
        <v>43484.25</v>
      </c>
      <c r="N456">
        <v>1551506400</v>
      </c>
      <c r="O456" s="8">
        <f>(((N456/60)/60)/24)+DATE(1970,1,1)</f>
        <v>43526.25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t="s">
        <v>20</v>
      </c>
      <c r="G457">
        <f>E457-D457</f>
        <v>401</v>
      </c>
      <c r="H457">
        <v>16</v>
      </c>
      <c r="I457">
        <f>AVERAGE($H$2:H1457)</f>
        <v>727.005</v>
      </c>
      <c r="J457" t="s">
        <v>21</v>
      </c>
      <c r="K457" t="s">
        <v>22</v>
      </c>
      <c r="L457">
        <v>1298700000</v>
      </c>
      <c r="M457" s="8">
        <f>(((L457/60)/60)/24)+DATE(1970,1,1)</f>
        <v>40600.25</v>
      </c>
      <c r="N457">
        <v>1300856400</v>
      </c>
      <c r="O457" s="8">
        <f>(((N457/60)/60)/24)+DATE(1970,1,1)</f>
        <v>40625.208333333336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t="s">
        <v>20</v>
      </c>
      <c r="G458">
        <f>E458-D458</f>
        <v>3239</v>
      </c>
      <c r="H458">
        <v>107</v>
      </c>
      <c r="I458">
        <f>AVERAGE($H$2:H1458)</f>
        <v>727.005</v>
      </c>
      <c r="J458" t="s">
        <v>21</v>
      </c>
      <c r="K458" t="s">
        <v>22</v>
      </c>
      <c r="L458">
        <v>1570338000</v>
      </c>
      <c r="M458" s="8">
        <f>(((L458/60)/60)/24)+DATE(1970,1,1)</f>
        <v>43744.208333333328</v>
      </c>
      <c r="N458">
        <v>1573192800</v>
      </c>
      <c r="O458" s="8">
        <f>(((N458/60)/60)/24)+DATE(1970,1,1)</f>
        <v>43777.25</v>
      </c>
      <c r="P458" t="b">
        <v>0</v>
      </c>
      <c r="Q458" t="b">
        <v>1</v>
      </c>
      <c r="R458" t="s">
        <v>119</v>
      </c>
      <c r="S458" t="s">
        <v>2047</v>
      </c>
      <c r="T458" t="s">
        <v>2053</v>
      </c>
    </row>
    <row r="459" spans="1:20" x14ac:dyDescent="0.35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t="s">
        <v>20</v>
      </c>
      <c r="G459">
        <f>E459-D459</f>
        <v>6985</v>
      </c>
      <c r="H459">
        <v>134</v>
      </c>
      <c r="I459">
        <f>AVERAGE($H$2:H1459)</f>
        <v>727.005</v>
      </c>
      <c r="J459" t="s">
        <v>21</v>
      </c>
      <c r="K459" t="s">
        <v>22</v>
      </c>
      <c r="L459">
        <v>1287378000</v>
      </c>
      <c r="M459" s="8">
        <f>(((L459/60)/60)/24)+DATE(1970,1,1)</f>
        <v>40469.208333333336</v>
      </c>
      <c r="N459">
        <v>1287810000</v>
      </c>
      <c r="O459" s="8">
        <f>(((N459/60)/60)/24)+DATE(1970,1,1)</f>
        <v>40474.208333333336</v>
      </c>
      <c r="P459" t="b">
        <v>0</v>
      </c>
      <c r="Q459" t="b">
        <v>0</v>
      </c>
      <c r="R459" t="s">
        <v>122</v>
      </c>
      <c r="S459" t="s">
        <v>2054</v>
      </c>
      <c r="T459" t="s">
        <v>2055</v>
      </c>
    </row>
    <row r="460" spans="1:20" x14ac:dyDescent="0.35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t="s">
        <v>20</v>
      </c>
      <c r="G460">
        <f>E460-D460</f>
        <v>6078</v>
      </c>
      <c r="H460">
        <v>198</v>
      </c>
      <c r="I460">
        <f>AVERAGE($H$2:H1460)</f>
        <v>727.005</v>
      </c>
      <c r="J460" t="s">
        <v>21</v>
      </c>
      <c r="K460" t="s">
        <v>22</v>
      </c>
      <c r="L460">
        <v>1275714000</v>
      </c>
      <c r="M460" s="8">
        <f>(((L460/60)/60)/24)+DATE(1970,1,1)</f>
        <v>40334.208333333336</v>
      </c>
      <c r="N460">
        <v>1277355600</v>
      </c>
      <c r="O460" s="8">
        <f>(((N460/60)/60)/24)+DATE(1970,1,1)</f>
        <v>40353.208333333336</v>
      </c>
      <c r="P460" t="b">
        <v>0</v>
      </c>
      <c r="Q460" t="b">
        <v>1</v>
      </c>
      <c r="R460" t="s">
        <v>65</v>
      </c>
      <c r="S460" t="s">
        <v>2037</v>
      </c>
      <c r="T460" t="s">
        <v>2046</v>
      </c>
    </row>
    <row r="461" spans="1:20" x14ac:dyDescent="0.35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t="s">
        <v>20</v>
      </c>
      <c r="G461">
        <f>E461-D461</f>
        <v>6324</v>
      </c>
      <c r="H461">
        <v>111</v>
      </c>
      <c r="I461">
        <f>AVERAGE($H$2:H1461)</f>
        <v>727.005</v>
      </c>
      <c r="J461" t="s">
        <v>107</v>
      </c>
      <c r="K461" t="s">
        <v>108</v>
      </c>
      <c r="L461">
        <v>1346734800</v>
      </c>
      <c r="M461" s="8">
        <f>(((L461/60)/60)/24)+DATE(1970,1,1)</f>
        <v>41156.208333333336</v>
      </c>
      <c r="N461">
        <v>1348981200</v>
      </c>
      <c r="O461" s="8">
        <f>(((N461/60)/60)/24)+DATE(1970,1,1)</f>
        <v>41182.208333333336</v>
      </c>
      <c r="P461" t="b">
        <v>0</v>
      </c>
      <c r="Q461" t="b">
        <v>1</v>
      </c>
      <c r="R461" t="s">
        <v>23</v>
      </c>
      <c r="S461" t="s">
        <v>2035</v>
      </c>
      <c r="T461" t="s">
        <v>2036</v>
      </c>
    </row>
    <row r="462" spans="1:20" x14ac:dyDescent="0.35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t="s">
        <v>20</v>
      </c>
      <c r="G462">
        <f>E462-D462</f>
        <v>6191</v>
      </c>
      <c r="H462">
        <v>222</v>
      </c>
      <c r="I462">
        <f>AVERAGE($H$2:H1462)</f>
        <v>727.005</v>
      </c>
      <c r="J462" t="s">
        <v>21</v>
      </c>
      <c r="K462" t="s">
        <v>22</v>
      </c>
      <c r="L462">
        <v>1309755600</v>
      </c>
      <c r="M462" s="8">
        <f>(((L462/60)/60)/24)+DATE(1970,1,1)</f>
        <v>40728.208333333336</v>
      </c>
      <c r="N462">
        <v>1310533200</v>
      </c>
      <c r="O462" s="8">
        <f>(((N462/60)/60)/24)+DATE(1970,1,1)</f>
        <v>40737.208333333336</v>
      </c>
      <c r="P462" t="b">
        <v>0</v>
      </c>
      <c r="Q462" t="b">
        <v>0</v>
      </c>
      <c r="R462" t="s">
        <v>17</v>
      </c>
      <c r="S462" t="s">
        <v>2033</v>
      </c>
      <c r="T462" t="s">
        <v>2034</v>
      </c>
    </row>
    <row r="463" spans="1:20" x14ac:dyDescent="0.35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t="s">
        <v>20</v>
      </c>
      <c r="G463">
        <f>E463-D463</f>
        <v>77517</v>
      </c>
      <c r="H463">
        <v>6212</v>
      </c>
      <c r="I463">
        <f>AVERAGE($H$2:H1463)</f>
        <v>727.005</v>
      </c>
      <c r="J463" t="s">
        <v>21</v>
      </c>
      <c r="K463" t="s">
        <v>22</v>
      </c>
      <c r="L463">
        <v>1406178000</v>
      </c>
      <c r="M463" s="8">
        <f>(((L463/60)/60)/24)+DATE(1970,1,1)</f>
        <v>41844.208333333336</v>
      </c>
      <c r="N463">
        <v>1407560400</v>
      </c>
      <c r="O463" s="8">
        <f>(((N463/60)/60)/24)+DATE(1970,1,1)</f>
        <v>41860.208333333336</v>
      </c>
      <c r="P463" t="b">
        <v>0</v>
      </c>
      <c r="Q463" t="b">
        <v>0</v>
      </c>
      <c r="R463" t="s">
        <v>133</v>
      </c>
      <c r="S463" t="s">
        <v>2047</v>
      </c>
      <c r="T463" t="s">
        <v>2056</v>
      </c>
    </row>
    <row r="464" spans="1:20" x14ac:dyDescent="0.35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t="s">
        <v>20</v>
      </c>
      <c r="G464">
        <f>E464-D464</f>
        <v>8941</v>
      </c>
      <c r="H464">
        <v>98</v>
      </c>
      <c r="I464">
        <f>AVERAGE($H$2:H1464)</f>
        <v>727.005</v>
      </c>
      <c r="J464" t="s">
        <v>36</v>
      </c>
      <c r="K464" t="s">
        <v>37</v>
      </c>
      <c r="L464">
        <v>1552798800</v>
      </c>
      <c r="M464" s="8">
        <f>(((L464/60)/60)/24)+DATE(1970,1,1)</f>
        <v>43541.208333333328</v>
      </c>
      <c r="N464">
        <v>1552885200</v>
      </c>
      <c r="O464" s="8">
        <f>(((N464/60)/60)/24)+DATE(1970,1,1)</f>
        <v>43542.208333333328</v>
      </c>
      <c r="P464" t="b">
        <v>0</v>
      </c>
      <c r="Q464" t="b">
        <v>0</v>
      </c>
      <c r="R464" t="s">
        <v>119</v>
      </c>
      <c r="S464" t="s">
        <v>2047</v>
      </c>
      <c r="T464" t="s">
        <v>2053</v>
      </c>
    </row>
    <row r="465" spans="1:20" x14ac:dyDescent="0.35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t="s">
        <v>20</v>
      </c>
      <c r="G465">
        <f>E465-D465</f>
        <v>547</v>
      </c>
      <c r="H465">
        <v>92</v>
      </c>
      <c r="I465">
        <f>AVERAGE($H$2:H1465)</f>
        <v>727.005</v>
      </c>
      <c r="J465" t="s">
        <v>21</v>
      </c>
      <c r="K465" t="s">
        <v>22</v>
      </c>
      <c r="L465">
        <v>1278565200</v>
      </c>
      <c r="M465" s="8">
        <f>(((L465/60)/60)/24)+DATE(1970,1,1)</f>
        <v>40367.208333333336</v>
      </c>
      <c r="N465">
        <v>1280552400</v>
      </c>
      <c r="O465" s="8">
        <f>(((N465/60)/60)/24)+DATE(1970,1,1)</f>
        <v>40390.208333333336</v>
      </c>
      <c r="P465" t="b">
        <v>0</v>
      </c>
      <c r="Q465" t="b">
        <v>0</v>
      </c>
      <c r="R465" t="s">
        <v>23</v>
      </c>
      <c r="S465" t="s">
        <v>2035</v>
      </c>
      <c r="T465" t="s">
        <v>2036</v>
      </c>
    </row>
    <row r="466" spans="1:20" x14ac:dyDescent="0.35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t="s">
        <v>20</v>
      </c>
      <c r="G466">
        <f>E466-D466</f>
        <v>5629</v>
      </c>
      <c r="H466">
        <v>149</v>
      </c>
      <c r="I466">
        <f>AVERAGE($H$2:H1466)</f>
        <v>727.005</v>
      </c>
      <c r="J466" t="s">
        <v>21</v>
      </c>
      <c r="K466" t="s">
        <v>22</v>
      </c>
      <c r="L466">
        <v>1396069200</v>
      </c>
      <c r="M466" s="8">
        <f>(((L466/60)/60)/24)+DATE(1970,1,1)</f>
        <v>41727.208333333336</v>
      </c>
      <c r="N466">
        <v>1398661200</v>
      </c>
      <c r="O466" s="8">
        <f>(((N466/60)/60)/24)+DATE(1970,1,1)</f>
        <v>41757.208333333336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t="s">
        <v>20</v>
      </c>
      <c r="G467">
        <f>E467-D467</f>
        <v>95562</v>
      </c>
      <c r="H467">
        <v>2431</v>
      </c>
      <c r="I467">
        <f>AVERAGE($H$2:H1467)</f>
        <v>727.005</v>
      </c>
      <c r="J467" t="s">
        <v>21</v>
      </c>
      <c r="K467" t="s">
        <v>22</v>
      </c>
      <c r="L467">
        <v>1435208400</v>
      </c>
      <c r="M467" s="8">
        <f>(((L467/60)/60)/24)+DATE(1970,1,1)</f>
        <v>42180.208333333328</v>
      </c>
      <c r="N467">
        <v>1436245200</v>
      </c>
      <c r="O467" s="8">
        <f>(((N467/60)/60)/24)+DATE(1970,1,1)</f>
        <v>42192.208333333328</v>
      </c>
      <c r="P467" t="b">
        <v>0</v>
      </c>
      <c r="Q467" t="b">
        <v>0</v>
      </c>
      <c r="R467" t="s">
        <v>33</v>
      </c>
      <c r="S467" t="s">
        <v>2039</v>
      </c>
      <c r="T467" t="s">
        <v>2040</v>
      </c>
    </row>
    <row r="468" spans="1:20" x14ac:dyDescent="0.35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t="s">
        <v>20</v>
      </c>
      <c r="G468">
        <f>E468-D468</f>
        <v>6453</v>
      </c>
      <c r="H468">
        <v>303</v>
      </c>
      <c r="I468">
        <f>AVERAGE($H$2:H1468)</f>
        <v>727.005</v>
      </c>
      <c r="J468" t="s">
        <v>21</v>
      </c>
      <c r="K468" t="s">
        <v>22</v>
      </c>
      <c r="L468">
        <v>1571547600</v>
      </c>
      <c r="M468" s="8">
        <f>(((L468/60)/60)/24)+DATE(1970,1,1)</f>
        <v>43758.208333333328</v>
      </c>
      <c r="N468">
        <v>1575439200</v>
      </c>
      <c r="O468" s="8">
        <f>(((N468/60)/60)/24)+DATE(1970,1,1)</f>
        <v>43803.25</v>
      </c>
      <c r="P468" t="b">
        <v>0</v>
      </c>
      <c r="Q468" t="b">
        <v>0</v>
      </c>
      <c r="R468" t="s">
        <v>23</v>
      </c>
      <c r="S468" t="s">
        <v>2035</v>
      </c>
      <c r="T468" t="s">
        <v>2036</v>
      </c>
    </row>
    <row r="469" spans="1:20" x14ac:dyDescent="0.35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t="s">
        <v>20</v>
      </c>
      <c r="G469">
        <f>E469-D469</f>
        <v>3556</v>
      </c>
      <c r="H469">
        <v>209</v>
      </c>
      <c r="I469">
        <f>AVERAGE($H$2:H1469)</f>
        <v>727.005</v>
      </c>
      <c r="J469" t="s">
        <v>21</v>
      </c>
      <c r="K469" t="s">
        <v>22</v>
      </c>
      <c r="L469">
        <v>1400562000</v>
      </c>
      <c r="M469" s="8">
        <f>(((L469/60)/60)/24)+DATE(1970,1,1)</f>
        <v>41779.208333333336</v>
      </c>
      <c r="N469">
        <v>1403931600</v>
      </c>
      <c r="O469" s="8">
        <f>(((N469/60)/60)/24)+DATE(1970,1,1)</f>
        <v>41818.208333333336</v>
      </c>
      <c r="P469" t="b">
        <v>0</v>
      </c>
      <c r="Q469" t="b">
        <v>0</v>
      </c>
      <c r="R469" t="s">
        <v>53</v>
      </c>
      <c r="S469" t="s">
        <v>2041</v>
      </c>
      <c r="T469" t="s">
        <v>2044</v>
      </c>
    </row>
    <row r="470" spans="1:20" x14ac:dyDescent="0.35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t="s">
        <v>20</v>
      </c>
      <c r="G470">
        <f>E470-D470</f>
        <v>5146</v>
      </c>
      <c r="H470">
        <v>131</v>
      </c>
      <c r="I470">
        <f>AVERAGE($H$2:H1470)</f>
        <v>727.005</v>
      </c>
      <c r="J470" t="s">
        <v>21</v>
      </c>
      <c r="K470" t="s">
        <v>22</v>
      </c>
      <c r="L470">
        <v>1532926800</v>
      </c>
      <c r="M470" s="8">
        <f>(((L470/60)/60)/24)+DATE(1970,1,1)</f>
        <v>43311.208333333328</v>
      </c>
      <c r="N470">
        <v>1533358800</v>
      </c>
      <c r="O470" s="8">
        <f>(((N470/60)/60)/24)+DATE(1970,1,1)</f>
        <v>43316.208333333328</v>
      </c>
      <c r="P470" t="b">
        <v>0</v>
      </c>
      <c r="Q470" t="b">
        <v>0</v>
      </c>
      <c r="R470" t="s">
        <v>159</v>
      </c>
      <c r="S470" t="s">
        <v>2035</v>
      </c>
      <c r="T470" t="s">
        <v>2058</v>
      </c>
    </row>
    <row r="471" spans="1:20" ht="31" x14ac:dyDescent="0.35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t="s">
        <v>20</v>
      </c>
      <c r="G471">
        <f>E471-D471</f>
        <v>3493</v>
      </c>
      <c r="H471">
        <v>164</v>
      </c>
      <c r="I471">
        <f>AVERAGE($H$2:H1471)</f>
        <v>727.005</v>
      </c>
      <c r="J471" t="s">
        <v>21</v>
      </c>
      <c r="K471" t="s">
        <v>22</v>
      </c>
      <c r="L471">
        <v>1420869600</v>
      </c>
      <c r="M471" s="8">
        <f>(((L471/60)/60)/24)+DATE(1970,1,1)</f>
        <v>42014.25</v>
      </c>
      <c r="N471">
        <v>1421474400</v>
      </c>
      <c r="O471" s="8">
        <f>(((N471/60)/60)/24)+DATE(1970,1,1)</f>
        <v>42021.25</v>
      </c>
      <c r="P471" t="b">
        <v>0</v>
      </c>
      <c r="Q471" t="b">
        <v>0</v>
      </c>
      <c r="R471" t="s">
        <v>65</v>
      </c>
      <c r="S471" t="s">
        <v>2037</v>
      </c>
      <c r="T471" t="s">
        <v>2046</v>
      </c>
    </row>
    <row r="472" spans="1:20" x14ac:dyDescent="0.35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t="s">
        <v>20</v>
      </c>
      <c r="G472">
        <f>E472-D472</f>
        <v>3343</v>
      </c>
      <c r="H472">
        <v>201</v>
      </c>
      <c r="I472">
        <f>AVERAGE($H$2:H1472)</f>
        <v>727.005</v>
      </c>
      <c r="J472" t="s">
        <v>21</v>
      </c>
      <c r="K472" t="s">
        <v>22</v>
      </c>
      <c r="L472">
        <v>1504242000</v>
      </c>
      <c r="M472" s="8">
        <f>(((L472/60)/60)/24)+DATE(1970,1,1)</f>
        <v>42979.208333333328</v>
      </c>
      <c r="N472">
        <v>1505278800</v>
      </c>
      <c r="O472" s="8">
        <f>(((N472/60)/60)/24)+DATE(1970,1,1)</f>
        <v>42991.208333333328</v>
      </c>
      <c r="P472" t="b">
        <v>0</v>
      </c>
      <c r="Q472" t="b">
        <v>0</v>
      </c>
      <c r="R472" t="s">
        <v>89</v>
      </c>
      <c r="S472" t="s">
        <v>2050</v>
      </c>
      <c r="T472" t="s">
        <v>2051</v>
      </c>
    </row>
    <row r="473" spans="1:20" x14ac:dyDescent="0.35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t="s">
        <v>20</v>
      </c>
      <c r="G473">
        <f>E473-D473</f>
        <v>3432</v>
      </c>
      <c r="H473">
        <v>211</v>
      </c>
      <c r="I473">
        <f>AVERAGE($H$2:H1473)</f>
        <v>727.005</v>
      </c>
      <c r="J473" t="s">
        <v>21</v>
      </c>
      <c r="K473" t="s">
        <v>22</v>
      </c>
      <c r="L473">
        <v>1442811600</v>
      </c>
      <c r="M473" s="8">
        <f>(((L473/60)/60)/24)+DATE(1970,1,1)</f>
        <v>42268.208333333328</v>
      </c>
      <c r="N473">
        <v>1443934800</v>
      </c>
      <c r="O473" s="8">
        <f>(((N473/60)/60)/24)+DATE(1970,1,1)</f>
        <v>42281.208333333328</v>
      </c>
      <c r="P473" t="b">
        <v>0</v>
      </c>
      <c r="Q473" t="b">
        <v>0</v>
      </c>
      <c r="R473" t="s">
        <v>33</v>
      </c>
      <c r="S473" t="s">
        <v>2039</v>
      </c>
      <c r="T473" t="s">
        <v>2040</v>
      </c>
    </row>
    <row r="474" spans="1:20" x14ac:dyDescent="0.35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t="s">
        <v>20</v>
      </c>
      <c r="G474">
        <f>E474-D474</f>
        <v>2451</v>
      </c>
      <c r="H474">
        <v>128</v>
      </c>
      <c r="I474">
        <f>AVERAGE($H$2:H1474)</f>
        <v>727.005</v>
      </c>
      <c r="J474" t="s">
        <v>21</v>
      </c>
      <c r="K474" t="s">
        <v>22</v>
      </c>
      <c r="L474">
        <v>1497243600</v>
      </c>
      <c r="M474" s="8">
        <f>(((L474/60)/60)/24)+DATE(1970,1,1)</f>
        <v>42898.208333333328</v>
      </c>
      <c r="N474">
        <v>1498539600</v>
      </c>
      <c r="O474" s="8">
        <f>(((N474/60)/60)/24)+DATE(1970,1,1)</f>
        <v>42913.208333333328</v>
      </c>
      <c r="P474" t="b">
        <v>0</v>
      </c>
      <c r="Q474" t="b">
        <v>1</v>
      </c>
      <c r="R474" t="s">
        <v>33</v>
      </c>
      <c r="S474" t="s">
        <v>2039</v>
      </c>
      <c r="T474" t="s">
        <v>2040</v>
      </c>
    </row>
    <row r="475" spans="1:20" x14ac:dyDescent="0.35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t="s">
        <v>20</v>
      </c>
      <c r="G475">
        <f>E475-D475</f>
        <v>41797</v>
      </c>
      <c r="H475">
        <v>1600</v>
      </c>
      <c r="I475">
        <f>AVERAGE($H$2:H1475)</f>
        <v>727.005</v>
      </c>
      <c r="J475" t="s">
        <v>15</v>
      </c>
      <c r="K475" t="s">
        <v>16</v>
      </c>
      <c r="L475">
        <v>1342501200</v>
      </c>
      <c r="M475" s="8">
        <f>(((L475/60)/60)/24)+DATE(1970,1,1)</f>
        <v>41107.208333333336</v>
      </c>
      <c r="N475">
        <v>1342760400</v>
      </c>
      <c r="O475" s="8">
        <f>(((N475/60)/60)/24)+DATE(1970,1,1)</f>
        <v>41110.208333333336</v>
      </c>
      <c r="P475" t="b">
        <v>0</v>
      </c>
      <c r="Q475" t="b">
        <v>0</v>
      </c>
      <c r="R475" t="s">
        <v>33</v>
      </c>
      <c r="S475" t="s">
        <v>2039</v>
      </c>
      <c r="T475" t="s">
        <v>2040</v>
      </c>
    </row>
    <row r="476" spans="1:20" x14ac:dyDescent="0.35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t="s">
        <v>20</v>
      </c>
      <c r="G476">
        <f>E476-D476</f>
        <v>12452</v>
      </c>
      <c r="H476">
        <v>249</v>
      </c>
      <c r="I476">
        <f>AVERAGE($H$2:H1476)</f>
        <v>727.005</v>
      </c>
      <c r="J476" t="s">
        <v>21</v>
      </c>
      <c r="K476" t="s">
        <v>22</v>
      </c>
      <c r="L476">
        <v>1433480400</v>
      </c>
      <c r="M476" s="8">
        <f>(((L476/60)/60)/24)+DATE(1970,1,1)</f>
        <v>42160.208333333328</v>
      </c>
      <c r="N476">
        <v>1433566800</v>
      </c>
      <c r="O476" s="8">
        <f>(((N476/60)/60)/24)+DATE(1970,1,1)</f>
        <v>42161.208333333328</v>
      </c>
      <c r="P476" t="b">
        <v>0</v>
      </c>
      <c r="Q476" t="b">
        <v>0</v>
      </c>
      <c r="R476" t="s">
        <v>28</v>
      </c>
      <c r="S476" t="s">
        <v>2037</v>
      </c>
      <c r="T476" t="s">
        <v>2038</v>
      </c>
    </row>
    <row r="477" spans="1:20" x14ac:dyDescent="0.35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t="s">
        <v>20</v>
      </c>
      <c r="G477">
        <f>E477-D477</f>
        <v>8305</v>
      </c>
      <c r="H477">
        <v>236</v>
      </c>
      <c r="I477">
        <f>AVERAGE($H$2:H1477)</f>
        <v>727.005</v>
      </c>
      <c r="J477" t="s">
        <v>21</v>
      </c>
      <c r="K477" t="s">
        <v>22</v>
      </c>
      <c r="L477">
        <v>1296108000</v>
      </c>
      <c r="M477" s="8">
        <f>(((L477/60)/60)/24)+DATE(1970,1,1)</f>
        <v>40570.25</v>
      </c>
      <c r="N477">
        <v>1296712800</v>
      </c>
      <c r="O477" s="8">
        <f>(((N477/60)/60)/24)+DATE(1970,1,1)</f>
        <v>40577.25</v>
      </c>
      <c r="P477" t="b">
        <v>0</v>
      </c>
      <c r="Q477" t="b">
        <v>0</v>
      </c>
      <c r="R477" t="s">
        <v>33</v>
      </c>
      <c r="S477" t="s">
        <v>2039</v>
      </c>
      <c r="T477" t="s">
        <v>2040</v>
      </c>
    </row>
    <row r="478" spans="1:20" ht="31" x14ac:dyDescent="0.35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t="s">
        <v>20</v>
      </c>
      <c r="G478">
        <f>E478-D478</f>
        <v>45292</v>
      </c>
      <c r="H478">
        <v>4065</v>
      </c>
      <c r="I478">
        <f>AVERAGE($H$2:H1478)</f>
        <v>727.005</v>
      </c>
      <c r="J478" t="s">
        <v>40</v>
      </c>
      <c r="K478" t="s">
        <v>41</v>
      </c>
      <c r="L478">
        <v>1264399200</v>
      </c>
      <c r="M478" s="8">
        <f>(((L478/60)/60)/24)+DATE(1970,1,1)</f>
        <v>40203.25</v>
      </c>
      <c r="N478">
        <v>1264831200</v>
      </c>
      <c r="O478" s="8">
        <f>(((N478/60)/60)/24)+DATE(1970,1,1)</f>
        <v>40208.25</v>
      </c>
      <c r="P478" t="b">
        <v>0</v>
      </c>
      <c r="Q478" t="b">
        <v>1</v>
      </c>
      <c r="R478" t="s">
        <v>65</v>
      </c>
      <c r="S478" t="s">
        <v>2037</v>
      </c>
      <c r="T478" t="s">
        <v>2046</v>
      </c>
    </row>
    <row r="479" spans="1:20" x14ac:dyDescent="0.35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t="s">
        <v>20</v>
      </c>
      <c r="G479">
        <f>E479-D479</f>
        <v>8808</v>
      </c>
      <c r="H479">
        <v>246</v>
      </c>
      <c r="I479">
        <f>AVERAGE($H$2:H1479)</f>
        <v>727.005</v>
      </c>
      <c r="J479" t="s">
        <v>107</v>
      </c>
      <c r="K479" t="s">
        <v>108</v>
      </c>
      <c r="L479">
        <v>1501131600</v>
      </c>
      <c r="M479" s="8">
        <f>(((L479/60)/60)/24)+DATE(1970,1,1)</f>
        <v>42943.208333333328</v>
      </c>
      <c r="N479">
        <v>1505192400</v>
      </c>
      <c r="O479" s="8">
        <f>(((N479/60)/60)/24)+DATE(1970,1,1)</f>
        <v>42990.208333333328</v>
      </c>
      <c r="P479" t="b">
        <v>0</v>
      </c>
      <c r="Q479" t="b">
        <v>1</v>
      </c>
      <c r="R479" t="s">
        <v>33</v>
      </c>
      <c r="S479" t="s">
        <v>2039</v>
      </c>
      <c r="T479" t="s">
        <v>2040</v>
      </c>
    </row>
    <row r="480" spans="1:20" x14ac:dyDescent="0.35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t="s">
        <v>20</v>
      </c>
      <c r="G480">
        <f>E480-D480</f>
        <v>30389</v>
      </c>
      <c r="H480">
        <v>2475</v>
      </c>
      <c r="I480">
        <f>AVERAGE($H$2:H1480)</f>
        <v>727.005</v>
      </c>
      <c r="J480" t="s">
        <v>107</v>
      </c>
      <c r="K480" t="s">
        <v>108</v>
      </c>
      <c r="L480">
        <v>1288674000</v>
      </c>
      <c r="M480" s="8">
        <f>(((L480/60)/60)/24)+DATE(1970,1,1)</f>
        <v>40484.208333333336</v>
      </c>
      <c r="N480">
        <v>1292911200</v>
      </c>
      <c r="O480" s="8">
        <f>(((N480/60)/60)/24)+DATE(1970,1,1)</f>
        <v>40533.25</v>
      </c>
      <c r="P480" t="b">
        <v>0</v>
      </c>
      <c r="Q480" t="b">
        <v>1</v>
      </c>
      <c r="R480" t="s">
        <v>33</v>
      </c>
      <c r="S480" t="s">
        <v>2039</v>
      </c>
      <c r="T480" t="s">
        <v>2040</v>
      </c>
    </row>
    <row r="481" spans="1:20" ht="31" x14ac:dyDescent="0.35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t="s">
        <v>20</v>
      </c>
      <c r="G481">
        <f>E481-D481</f>
        <v>484</v>
      </c>
      <c r="H481">
        <v>76</v>
      </c>
      <c r="I481">
        <f>AVERAGE($H$2:H1481)</f>
        <v>727.005</v>
      </c>
      <c r="J481" t="s">
        <v>21</v>
      </c>
      <c r="K481" t="s">
        <v>22</v>
      </c>
      <c r="L481">
        <v>1575093600</v>
      </c>
      <c r="M481" s="8">
        <f>(((L481/60)/60)/24)+DATE(1970,1,1)</f>
        <v>43799.25</v>
      </c>
      <c r="N481">
        <v>1575439200</v>
      </c>
      <c r="O481" s="8">
        <f>(((N481/60)/60)/24)+DATE(1970,1,1)</f>
        <v>43803.25</v>
      </c>
      <c r="P481" t="b">
        <v>0</v>
      </c>
      <c r="Q481" t="b">
        <v>0</v>
      </c>
      <c r="R481" t="s">
        <v>33</v>
      </c>
      <c r="S481" t="s">
        <v>2039</v>
      </c>
      <c r="T481" t="s">
        <v>2040</v>
      </c>
    </row>
    <row r="482" spans="1:20" x14ac:dyDescent="0.35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t="s">
        <v>20</v>
      </c>
      <c r="G482">
        <f>E482-D482</f>
        <v>3422</v>
      </c>
      <c r="H482">
        <v>54</v>
      </c>
      <c r="I482">
        <f>AVERAGE($H$2:H1482)</f>
        <v>727.005</v>
      </c>
      <c r="J482" t="s">
        <v>21</v>
      </c>
      <c r="K482" t="s">
        <v>22</v>
      </c>
      <c r="L482">
        <v>1435726800</v>
      </c>
      <c r="M482" s="8">
        <f>(((L482/60)/60)/24)+DATE(1970,1,1)</f>
        <v>42186.208333333328</v>
      </c>
      <c r="N482">
        <v>1438837200</v>
      </c>
      <c r="O482" s="8">
        <f>(((N482/60)/60)/24)+DATE(1970,1,1)</f>
        <v>42222.208333333328</v>
      </c>
      <c r="P482" t="b">
        <v>0</v>
      </c>
      <c r="Q482" t="b">
        <v>0</v>
      </c>
      <c r="R482" t="s">
        <v>71</v>
      </c>
      <c r="S482" t="s">
        <v>2041</v>
      </c>
      <c r="T482" t="s">
        <v>2049</v>
      </c>
    </row>
    <row r="483" spans="1:20" x14ac:dyDescent="0.35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t="s">
        <v>20</v>
      </c>
      <c r="G483">
        <f>E483-D483</f>
        <v>7853</v>
      </c>
      <c r="H483">
        <v>88</v>
      </c>
      <c r="I483">
        <f>AVERAGE($H$2:H1483)</f>
        <v>727.005</v>
      </c>
      <c r="J483" t="s">
        <v>21</v>
      </c>
      <c r="K483" t="s">
        <v>22</v>
      </c>
      <c r="L483">
        <v>1480226400</v>
      </c>
      <c r="M483" s="8">
        <f>(((L483/60)/60)/24)+DATE(1970,1,1)</f>
        <v>42701.25</v>
      </c>
      <c r="N483">
        <v>1480485600</v>
      </c>
      <c r="O483" s="8">
        <f>(((N483/60)/60)/24)+DATE(1970,1,1)</f>
        <v>42704.25</v>
      </c>
      <c r="P483" t="b">
        <v>0</v>
      </c>
      <c r="Q483" t="b">
        <v>0</v>
      </c>
      <c r="R483" t="s">
        <v>159</v>
      </c>
      <c r="S483" t="s">
        <v>2035</v>
      </c>
      <c r="T483" t="s">
        <v>2058</v>
      </c>
    </row>
    <row r="484" spans="1:20" x14ac:dyDescent="0.35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t="s">
        <v>20</v>
      </c>
      <c r="G484">
        <f>E484-D484</f>
        <v>876</v>
      </c>
      <c r="H484">
        <v>85</v>
      </c>
      <c r="I484">
        <f>AVERAGE($H$2:H1484)</f>
        <v>727.005</v>
      </c>
      <c r="J484" t="s">
        <v>40</v>
      </c>
      <c r="K484" t="s">
        <v>41</v>
      </c>
      <c r="L484">
        <v>1459054800</v>
      </c>
      <c r="M484" s="8">
        <f>(((L484/60)/60)/24)+DATE(1970,1,1)</f>
        <v>42456.208333333328</v>
      </c>
      <c r="N484">
        <v>1459141200</v>
      </c>
      <c r="O484" s="8">
        <f>(((N484/60)/60)/24)+DATE(1970,1,1)</f>
        <v>42457.208333333328</v>
      </c>
      <c r="P484" t="b">
        <v>0</v>
      </c>
      <c r="Q484" t="b">
        <v>0</v>
      </c>
      <c r="R484" t="s">
        <v>148</v>
      </c>
      <c r="S484" t="s">
        <v>2035</v>
      </c>
      <c r="T484" t="s">
        <v>2057</v>
      </c>
    </row>
    <row r="485" spans="1:20" x14ac:dyDescent="0.35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t="s">
        <v>20</v>
      </c>
      <c r="G485">
        <f>E485-D485</f>
        <v>4906</v>
      </c>
      <c r="H485">
        <v>170</v>
      </c>
      <c r="I485">
        <f>AVERAGE($H$2:H1485)</f>
        <v>727.005</v>
      </c>
      <c r="J485" t="s">
        <v>21</v>
      </c>
      <c r="K485" t="s">
        <v>22</v>
      </c>
      <c r="L485">
        <v>1531630800</v>
      </c>
      <c r="M485" s="8">
        <f>(((L485/60)/60)/24)+DATE(1970,1,1)</f>
        <v>43296.208333333328</v>
      </c>
      <c r="N485">
        <v>1532322000</v>
      </c>
      <c r="O485" s="8">
        <f>(((N485/60)/60)/24)+DATE(1970,1,1)</f>
        <v>43304.208333333328</v>
      </c>
      <c r="P485" t="b">
        <v>0</v>
      </c>
      <c r="Q485" t="b">
        <v>0</v>
      </c>
      <c r="R485" t="s">
        <v>122</v>
      </c>
      <c r="S485" t="s">
        <v>2054</v>
      </c>
      <c r="T485" t="s">
        <v>2055</v>
      </c>
    </row>
    <row r="486" spans="1:20" x14ac:dyDescent="0.35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t="s">
        <v>20</v>
      </c>
      <c r="G486">
        <f>E486-D486</f>
        <v>9036</v>
      </c>
      <c r="H486">
        <v>330</v>
      </c>
      <c r="I486">
        <f>AVERAGE($H$2:H1486)</f>
        <v>727.005</v>
      </c>
      <c r="J486" t="s">
        <v>21</v>
      </c>
      <c r="K486" t="s">
        <v>22</v>
      </c>
      <c r="L486">
        <v>1523854800</v>
      </c>
      <c r="M486" s="8">
        <f>(((L486/60)/60)/24)+DATE(1970,1,1)</f>
        <v>43206.208333333328</v>
      </c>
      <c r="N486">
        <v>1523941200</v>
      </c>
      <c r="O486" s="8">
        <f>(((N486/60)/60)/24)+DATE(1970,1,1)</f>
        <v>43207.208333333328</v>
      </c>
      <c r="P486" t="b">
        <v>0</v>
      </c>
      <c r="Q486" t="b">
        <v>0</v>
      </c>
      <c r="R486" t="s">
        <v>206</v>
      </c>
      <c r="S486" t="s">
        <v>2047</v>
      </c>
      <c r="T486" t="s">
        <v>2059</v>
      </c>
    </row>
    <row r="487" spans="1:20" x14ac:dyDescent="0.35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t="s">
        <v>20</v>
      </c>
      <c r="G487">
        <f>E487-D487</f>
        <v>5912</v>
      </c>
      <c r="H487">
        <v>127</v>
      </c>
      <c r="I487">
        <f>AVERAGE($H$2:H1487)</f>
        <v>727.005</v>
      </c>
      <c r="J487" t="s">
        <v>21</v>
      </c>
      <c r="K487" t="s">
        <v>22</v>
      </c>
      <c r="L487">
        <v>1503982800</v>
      </c>
      <c r="M487" s="8">
        <f>(((L487/60)/60)/24)+DATE(1970,1,1)</f>
        <v>42976.208333333328</v>
      </c>
      <c r="N487">
        <v>1506574800</v>
      </c>
      <c r="O487" s="8">
        <f>(((N487/60)/60)/24)+DATE(1970,1,1)</f>
        <v>43006.208333333328</v>
      </c>
      <c r="P487" t="b">
        <v>0</v>
      </c>
      <c r="Q487" t="b">
        <v>0</v>
      </c>
      <c r="R487" t="s">
        <v>89</v>
      </c>
      <c r="S487" t="s">
        <v>2050</v>
      </c>
      <c r="T487" t="s">
        <v>2051</v>
      </c>
    </row>
    <row r="488" spans="1:20" x14ac:dyDescent="0.35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t="s">
        <v>20</v>
      </c>
      <c r="G488">
        <f>E488-D488</f>
        <v>21057</v>
      </c>
      <c r="H488">
        <v>411</v>
      </c>
      <c r="I488">
        <f>AVERAGE($H$2:H1488)</f>
        <v>727.005</v>
      </c>
      <c r="J488" t="s">
        <v>21</v>
      </c>
      <c r="K488" t="s">
        <v>22</v>
      </c>
      <c r="L488">
        <v>1511416800</v>
      </c>
      <c r="M488" s="8">
        <f>(((L488/60)/60)/24)+DATE(1970,1,1)</f>
        <v>43062.25</v>
      </c>
      <c r="N488">
        <v>1513576800</v>
      </c>
      <c r="O488" s="8">
        <f>(((N488/60)/60)/24)+DATE(1970,1,1)</f>
        <v>43087.25</v>
      </c>
      <c r="P488" t="b">
        <v>0</v>
      </c>
      <c r="Q488" t="b">
        <v>0</v>
      </c>
      <c r="R488" t="s">
        <v>23</v>
      </c>
      <c r="S488" t="s">
        <v>2035</v>
      </c>
      <c r="T488" t="s">
        <v>2036</v>
      </c>
    </row>
    <row r="489" spans="1:20" x14ac:dyDescent="0.35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t="s">
        <v>20</v>
      </c>
      <c r="G489">
        <f>E489-D489</f>
        <v>13973</v>
      </c>
      <c r="H489">
        <v>180</v>
      </c>
      <c r="I489">
        <f>AVERAGE($H$2:H1489)</f>
        <v>727.005</v>
      </c>
      <c r="J489" t="s">
        <v>40</v>
      </c>
      <c r="K489" t="s">
        <v>41</v>
      </c>
      <c r="L489">
        <v>1547704800</v>
      </c>
      <c r="M489" s="8">
        <f>(((L489/60)/60)/24)+DATE(1970,1,1)</f>
        <v>43482.25</v>
      </c>
      <c r="N489">
        <v>1548309600</v>
      </c>
      <c r="O489" s="8">
        <f>(((N489/60)/60)/24)+DATE(1970,1,1)</f>
        <v>43489.25</v>
      </c>
      <c r="P489" t="b">
        <v>0</v>
      </c>
      <c r="Q489" t="b">
        <v>1</v>
      </c>
      <c r="R489" t="s">
        <v>89</v>
      </c>
      <c r="S489" t="s">
        <v>2050</v>
      </c>
      <c r="T489" t="s">
        <v>2051</v>
      </c>
    </row>
    <row r="490" spans="1:20" x14ac:dyDescent="0.35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t="s">
        <v>20</v>
      </c>
      <c r="G490">
        <f>E490-D490</f>
        <v>10164</v>
      </c>
      <c r="H490">
        <v>374</v>
      </c>
      <c r="I490">
        <f>AVERAGE($H$2:H1490)</f>
        <v>727.005</v>
      </c>
      <c r="J490" t="s">
        <v>21</v>
      </c>
      <c r="K490" t="s">
        <v>22</v>
      </c>
      <c r="L490">
        <v>1343451600</v>
      </c>
      <c r="M490" s="8">
        <f>(((L490/60)/60)/24)+DATE(1970,1,1)</f>
        <v>41118.208333333336</v>
      </c>
      <c r="N490">
        <v>1344315600</v>
      </c>
      <c r="O490" s="8">
        <f>(((N490/60)/60)/24)+DATE(1970,1,1)</f>
        <v>41128.208333333336</v>
      </c>
      <c r="P490" t="b">
        <v>0</v>
      </c>
      <c r="Q490" t="b">
        <v>0</v>
      </c>
      <c r="R490" t="s">
        <v>65</v>
      </c>
      <c r="S490" t="s">
        <v>2037</v>
      </c>
      <c r="T490" t="s">
        <v>2046</v>
      </c>
    </row>
    <row r="491" spans="1:20" x14ac:dyDescent="0.35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t="s">
        <v>20</v>
      </c>
      <c r="G491">
        <f>E491-D491</f>
        <v>1530</v>
      </c>
      <c r="H491">
        <v>71</v>
      </c>
      <c r="I491">
        <f>AVERAGE($H$2:H1491)</f>
        <v>727.005</v>
      </c>
      <c r="J491" t="s">
        <v>26</v>
      </c>
      <c r="K491" t="s">
        <v>27</v>
      </c>
      <c r="L491">
        <v>1315717200</v>
      </c>
      <c r="M491" s="8">
        <f>(((L491/60)/60)/24)+DATE(1970,1,1)</f>
        <v>40797.208333333336</v>
      </c>
      <c r="N491">
        <v>1316408400</v>
      </c>
      <c r="O491" s="8">
        <f>(((N491/60)/60)/24)+DATE(1970,1,1)</f>
        <v>40805.208333333336</v>
      </c>
      <c r="P491" t="b">
        <v>0</v>
      </c>
      <c r="Q491" t="b">
        <v>0</v>
      </c>
      <c r="R491" t="s">
        <v>60</v>
      </c>
      <c r="S491" t="s">
        <v>2035</v>
      </c>
      <c r="T491" t="s">
        <v>2045</v>
      </c>
    </row>
    <row r="492" spans="1:20" x14ac:dyDescent="0.35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t="s">
        <v>20</v>
      </c>
      <c r="G492">
        <f>E492-D492</f>
        <v>5005</v>
      </c>
      <c r="H492">
        <v>203</v>
      </c>
      <c r="I492">
        <f>AVERAGE($H$2:H1492)</f>
        <v>727.005</v>
      </c>
      <c r="J492" t="s">
        <v>21</v>
      </c>
      <c r="K492" t="s">
        <v>22</v>
      </c>
      <c r="L492">
        <v>1430715600</v>
      </c>
      <c r="M492" s="8">
        <f>(((L492/60)/60)/24)+DATE(1970,1,1)</f>
        <v>42128.208333333328</v>
      </c>
      <c r="N492">
        <v>1431838800</v>
      </c>
      <c r="O492" s="8">
        <f>(((N492/60)/60)/24)+DATE(1970,1,1)</f>
        <v>42141.208333333328</v>
      </c>
      <c r="P492" t="b">
        <v>1</v>
      </c>
      <c r="Q492" t="b">
        <v>0</v>
      </c>
      <c r="R492" t="s">
        <v>33</v>
      </c>
      <c r="S492" t="s">
        <v>2039</v>
      </c>
      <c r="T492" t="s">
        <v>2040</v>
      </c>
    </row>
    <row r="493" spans="1:20" x14ac:dyDescent="0.35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t="s">
        <v>20</v>
      </c>
      <c r="G493">
        <f>E493-D493</f>
        <v>7716</v>
      </c>
      <c r="H493">
        <v>113</v>
      </c>
      <c r="I493">
        <f>AVERAGE($H$2:H1493)</f>
        <v>727.005</v>
      </c>
      <c r="J493" t="s">
        <v>21</v>
      </c>
      <c r="K493" t="s">
        <v>22</v>
      </c>
      <c r="L493">
        <v>1429160400</v>
      </c>
      <c r="M493" s="8">
        <f>(((L493/60)/60)/24)+DATE(1970,1,1)</f>
        <v>42110.208333333328</v>
      </c>
      <c r="N493">
        <v>1431061200</v>
      </c>
      <c r="O493" s="8">
        <f>(((N493/60)/60)/24)+DATE(1970,1,1)</f>
        <v>42132.208333333328</v>
      </c>
      <c r="P493" t="b">
        <v>0</v>
      </c>
      <c r="Q493" t="b">
        <v>0</v>
      </c>
      <c r="R493" t="s">
        <v>206</v>
      </c>
      <c r="S493" t="s">
        <v>2047</v>
      </c>
      <c r="T493" t="s">
        <v>2059</v>
      </c>
    </row>
    <row r="494" spans="1:20" x14ac:dyDescent="0.35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t="s">
        <v>20</v>
      </c>
      <c r="G494">
        <f>E494-D494</f>
        <v>5188</v>
      </c>
      <c r="H494">
        <v>96</v>
      </c>
      <c r="I494">
        <f>AVERAGE($H$2:H1494)</f>
        <v>727.005</v>
      </c>
      <c r="J494" t="s">
        <v>21</v>
      </c>
      <c r="K494" t="s">
        <v>22</v>
      </c>
      <c r="L494">
        <v>1271307600</v>
      </c>
      <c r="M494" s="8">
        <f>(((L494/60)/60)/24)+DATE(1970,1,1)</f>
        <v>40283.208333333336</v>
      </c>
      <c r="N494">
        <v>1271480400</v>
      </c>
      <c r="O494" s="8">
        <f>(((N494/60)/60)/24)+DATE(1970,1,1)</f>
        <v>40285.208333333336</v>
      </c>
      <c r="P494" t="b">
        <v>0</v>
      </c>
      <c r="Q494" t="b">
        <v>0</v>
      </c>
      <c r="R494" t="s">
        <v>33</v>
      </c>
      <c r="S494" t="s">
        <v>2039</v>
      </c>
      <c r="T494" t="s">
        <v>2040</v>
      </c>
    </row>
    <row r="495" spans="1:20" ht="31" x14ac:dyDescent="0.35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t="s">
        <v>20</v>
      </c>
      <c r="G495">
        <f>E495-D495</f>
        <v>31775</v>
      </c>
      <c r="H495">
        <v>498</v>
      </c>
      <c r="I495">
        <f>AVERAGE($H$2:H1495)</f>
        <v>727.005</v>
      </c>
      <c r="J495" t="s">
        <v>98</v>
      </c>
      <c r="K495" t="s">
        <v>99</v>
      </c>
      <c r="L495">
        <v>1277269200</v>
      </c>
      <c r="M495" s="8">
        <f>(((L495/60)/60)/24)+DATE(1970,1,1)</f>
        <v>40352.208333333336</v>
      </c>
      <c r="N495">
        <v>1277355600</v>
      </c>
      <c r="O495" s="8">
        <f>(((N495/60)/60)/24)+DATE(1970,1,1)</f>
        <v>40353.208333333336</v>
      </c>
      <c r="P495" t="b">
        <v>0</v>
      </c>
      <c r="Q495" t="b">
        <v>1</v>
      </c>
      <c r="R495" t="s">
        <v>89</v>
      </c>
      <c r="S495" t="s">
        <v>2050</v>
      </c>
      <c r="T495" t="s">
        <v>2051</v>
      </c>
    </row>
    <row r="496" spans="1:20" x14ac:dyDescent="0.35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t="s">
        <v>20</v>
      </c>
      <c r="G496">
        <f>E496-D496</f>
        <v>5907</v>
      </c>
      <c r="H496">
        <v>180</v>
      </c>
      <c r="I496">
        <f>AVERAGE($H$2:H1496)</f>
        <v>727.005</v>
      </c>
      <c r="J496" t="s">
        <v>40</v>
      </c>
      <c r="K496" t="s">
        <v>41</v>
      </c>
      <c r="L496">
        <v>1554613200</v>
      </c>
      <c r="M496" s="8">
        <f>(((L496/60)/60)/24)+DATE(1970,1,1)</f>
        <v>43562.208333333328</v>
      </c>
      <c r="N496">
        <v>1555563600</v>
      </c>
      <c r="O496" s="8">
        <f>(((N496/60)/60)/24)+DATE(1970,1,1)</f>
        <v>43573.208333333328</v>
      </c>
      <c r="P496" t="b">
        <v>0</v>
      </c>
      <c r="Q496" t="b">
        <v>0</v>
      </c>
      <c r="R496" t="s">
        <v>28</v>
      </c>
      <c r="S496" t="s">
        <v>2037</v>
      </c>
      <c r="T496" t="s">
        <v>2038</v>
      </c>
    </row>
    <row r="497" spans="1:20" ht="31" x14ac:dyDescent="0.35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t="s">
        <v>20</v>
      </c>
      <c r="G497">
        <f>E497-D497</f>
        <v>117</v>
      </c>
      <c r="H497">
        <v>27</v>
      </c>
      <c r="I497">
        <f>AVERAGE($H$2:H1497)</f>
        <v>727.005</v>
      </c>
      <c r="J497" t="s">
        <v>21</v>
      </c>
      <c r="K497" t="s">
        <v>22</v>
      </c>
      <c r="L497">
        <v>1571029200</v>
      </c>
      <c r="M497" s="8">
        <f>(((L497/60)/60)/24)+DATE(1970,1,1)</f>
        <v>43752.208333333328</v>
      </c>
      <c r="N497">
        <v>1571634000</v>
      </c>
      <c r="O497" s="8">
        <f>(((N497/60)/60)/24)+DATE(1970,1,1)</f>
        <v>43759.208333333328</v>
      </c>
      <c r="P497" t="b">
        <v>0</v>
      </c>
      <c r="Q497" t="b">
        <v>0</v>
      </c>
      <c r="R497" t="s">
        <v>42</v>
      </c>
      <c r="S497" t="s">
        <v>2041</v>
      </c>
      <c r="T497" t="s">
        <v>2042</v>
      </c>
    </row>
    <row r="498" spans="1:20" x14ac:dyDescent="0.35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t="s">
        <v>20</v>
      </c>
      <c r="G498">
        <f>E498-D498</f>
        <v>81813</v>
      </c>
      <c r="H498">
        <v>2331</v>
      </c>
      <c r="I498">
        <f>AVERAGE($H$2:H1498)</f>
        <v>727.005</v>
      </c>
      <c r="J498" t="s">
        <v>21</v>
      </c>
      <c r="K498" t="s">
        <v>22</v>
      </c>
      <c r="L498">
        <v>1299736800</v>
      </c>
      <c r="M498" s="8">
        <f>(((L498/60)/60)/24)+DATE(1970,1,1)</f>
        <v>40612.25</v>
      </c>
      <c r="N498">
        <v>1300856400</v>
      </c>
      <c r="O498" s="8">
        <f>(((N498/60)/60)/24)+DATE(1970,1,1)</f>
        <v>40625.208333333336</v>
      </c>
      <c r="P498" t="b">
        <v>0</v>
      </c>
      <c r="Q498" t="b">
        <v>0</v>
      </c>
      <c r="R498" t="s">
        <v>33</v>
      </c>
      <c r="S498" t="s">
        <v>2039</v>
      </c>
      <c r="T498" t="s">
        <v>2040</v>
      </c>
    </row>
    <row r="499" spans="1:20" x14ac:dyDescent="0.35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t="s">
        <v>20</v>
      </c>
      <c r="G499">
        <f>E499-D499</f>
        <v>10747</v>
      </c>
      <c r="H499">
        <v>113</v>
      </c>
      <c r="I499">
        <f>AVERAGE($H$2:H1499)</f>
        <v>727.005</v>
      </c>
      <c r="J499" t="s">
        <v>21</v>
      </c>
      <c r="K499" t="s">
        <v>22</v>
      </c>
      <c r="L499">
        <v>1435208400</v>
      </c>
      <c r="M499" s="8">
        <f>(((L499/60)/60)/24)+DATE(1970,1,1)</f>
        <v>42180.208333333328</v>
      </c>
      <c r="N499">
        <v>1439874000</v>
      </c>
      <c r="O499" s="8">
        <f>(((N499/60)/60)/24)+DATE(1970,1,1)</f>
        <v>42234.208333333328</v>
      </c>
      <c r="P499" t="b">
        <v>0</v>
      </c>
      <c r="Q499" t="b">
        <v>0</v>
      </c>
      <c r="R499" t="s">
        <v>17</v>
      </c>
      <c r="S499" t="s">
        <v>2033</v>
      </c>
      <c r="T499" t="s">
        <v>2034</v>
      </c>
    </row>
    <row r="500" spans="1:20" ht="31" x14ac:dyDescent="0.35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t="s">
        <v>20</v>
      </c>
      <c r="G500">
        <f>E500-D500</f>
        <v>7351</v>
      </c>
      <c r="H500">
        <v>164</v>
      </c>
      <c r="I500">
        <f>AVERAGE($H$2:H1500)</f>
        <v>727.005</v>
      </c>
      <c r="J500" t="s">
        <v>21</v>
      </c>
      <c r="K500" t="s">
        <v>22</v>
      </c>
      <c r="L500">
        <v>1416895200</v>
      </c>
      <c r="M500" s="8">
        <f>(((L500/60)/60)/24)+DATE(1970,1,1)</f>
        <v>41968.25</v>
      </c>
      <c r="N500">
        <v>1419400800</v>
      </c>
      <c r="O500" s="8">
        <f>(((N500/60)/60)/24)+DATE(1970,1,1)</f>
        <v>41997.25</v>
      </c>
      <c r="P500" t="b">
        <v>0</v>
      </c>
      <c r="Q500" t="b">
        <v>0</v>
      </c>
      <c r="R500" t="s">
        <v>33</v>
      </c>
      <c r="S500" t="s">
        <v>2039</v>
      </c>
      <c r="T500" t="s">
        <v>2040</v>
      </c>
    </row>
    <row r="501" spans="1:20" x14ac:dyDescent="0.35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t="s">
        <v>20</v>
      </c>
      <c r="G501">
        <f>E501-D501</f>
        <v>8293</v>
      </c>
      <c r="H501">
        <v>164</v>
      </c>
      <c r="I501">
        <f>AVERAGE($H$2:H1501)</f>
        <v>727.005</v>
      </c>
      <c r="J501" t="s">
        <v>21</v>
      </c>
      <c r="K501" t="s">
        <v>22</v>
      </c>
      <c r="L501">
        <v>1424498400</v>
      </c>
      <c r="M501" s="8">
        <f>(((L501/60)/60)/24)+DATE(1970,1,1)</f>
        <v>42056.25</v>
      </c>
      <c r="N501">
        <v>1425103200</v>
      </c>
      <c r="O501" s="8">
        <f>(((N501/60)/60)/24)+DATE(1970,1,1)</f>
        <v>42063.25</v>
      </c>
      <c r="P501" t="b">
        <v>0</v>
      </c>
      <c r="Q501" t="b">
        <v>1</v>
      </c>
      <c r="R501" t="s">
        <v>50</v>
      </c>
      <c r="S501" t="s">
        <v>2035</v>
      </c>
      <c r="T501" t="s">
        <v>2043</v>
      </c>
    </row>
    <row r="502" spans="1:20" x14ac:dyDescent="0.35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t="s">
        <v>20</v>
      </c>
      <c r="G502">
        <f>E502-D502</f>
        <v>6722</v>
      </c>
      <c r="H502">
        <v>336</v>
      </c>
      <c r="I502">
        <f>AVERAGE($H$2:H1502)</f>
        <v>727.005</v>
      </c>
      <c r="J502" t="s">
        <v>21</v>
      </c>
      <c r="K502" t="s">
        <v>22</v>
      </c>
      <c r="L502">
        <v>1526274000</v>
      </c>
      <c r="M502" s="8">
        <f>(((L502/60)/60)/24)+DATE(1970,1,1)</f>
        <v>43234.208333333328</v>
      </c>
      <c r="N502">
        <v>1526878800</v>
      </c>
      <c r="O502" s="8">
        <f>(((N502/60)/60)/24)+DATE(1970,1,1)</f>
        <v>43241.208333333328</v>
      </c>
      <c r="P502" t="b">
        <v>0</v>
      </c>
      <c r="Q502" t="b">
        <v>1</v>
      </c>
      <c r="R502" t="s">
        <v>65</v>
      </c>
      <c r="S502" t="s">
        <v>2037</v>
      </c>
      <c r="T502" t="s">
        <v>2046</v>
      </c>
    </row>
    <row r="503" spans="1:20" x14ac:dyDescent="0.35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t="s">
        <v>20</v>
      </c>
      <c r="G503">
        <f>E503-D503</f>
        <v>51423</v>
      </c>
      <c r="H503">
        <v>1917</v>
      </c>
      <c r="I503">
        <f>AVERAGE($H$2:H1503)</f>
        <v>727.005</v>
      </c>
      <c r="J503" t="s">
        <v>21</v>
      </c>
      <c r="K503" t="s">
        <v>22</v>
      </c>
      <c r="L503">
        <v>1495515600</v>
      </c>
      <c r="M503" s="8">
        <f>(((L503/60)/60)/24)+DATE(1970,1,1)</f>
        <v>42878.208333333328</v>
      </c>
      <c r="N503">
        <v>1495602000</v>
      </c>
      <c r="O503" s="8">
        <f>(((N503/60)/60)/24)+DATE(1970,1,1)</f>
        <v>42879.208333333328</v>
      </c>
      <c r="P503" t="b">
        <v>0</v>
      </c>
      <c r="Q503" t="b">
        <v>0</v>
      </c>
      <c r="R503" t="s">
        <v>60</v>
      </c>
      <c r="S503" t="s">
        <v>2035</v>
      </c>
      <c r="T503" t="s">
        <v>2045</v>
      </c>
    </row>
    <row r="504" spans="1:20" x14ac:dyDescent="0.35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t="s">
        <v>20</v>
      </c>
      <c r="G504">
        <f>E504-D504</f>
        <v>3029</v>
      </c>
      <c r="H504">
        <v>95</v>
      </c>
      <c r="I504">
        <f>AVERAGE($H$2:H1504)</f>
        <v>727.005</v>
      </c>
      <c r="J504" t="s">
        <v>21</v>
      </c>
      <c r="K504" t="s">
        <v>22</v>
      </c>
      <c r="L504">
        <v>1364878800</v>
      </c>
      <c r="M504" s="8">
        <f>(((L504/60)/60)/24)+DATE(1970,1,1)</f>
        <v>41366.208333333336</v>
      </c>
      <c r="N504">
        <v>1366434000</v>
      </c>
      <c r="O504" s="8">
        <f>(((N504/60)/60)/24)+DATE(1970,1,1)</f>
        <v>41384.208333333336</v>
      </c>
      <c r="P504" t="b">
        <v>0</v>
      </c>
      <c r="Q504" t="b">
        <v>0</v>
      </c>
      <c r="R504" t="s">
        <v>28</v>
      </c>
      <c r="S504" t="s">
        <v>2037</v>
      </c>
      <c r="T504" t="s">
        <v>2038</v>
      </c>
    </row>
    <row r="505" spans="1:20" x14ac:dyDescent="0.35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t="s">
        <v>20</v>
      </c>
      <c r="G505">
        <f>E505-D505</f>
        <v>10106</v>
      </c>
      <c r="H505">
        <v>147</v>
      </c>
      <c r="I505">
        <f>AVERAGE($H$2:H1505)</f>
        <v>727.005</v>
      </c>
      <c r="J505" t="s">
        <v>21</v>
      </c>
      <c r="K505" t="s">
        <v>22</v>
      </c>
      <c r="L505">
        <v>1567918800</v>
      </c>
      <c r="M505" s="8">
        <f>(((L505/60)/60)/24)+DATE(1970,1,1)</f>
        <v>43716.208333333328</v>
      </c>
      <c r="N505">
        <v>1568350800</v>
      </c>
      <c r="O505" s="8">
        <f>(((N505/60)/60)/24)+DATE(1970,1,1)</f>
        <v>43721.208333333328</v>
      </c>
      <c r="P505" t="b">
        <v>0</v>
      </c>
      <c r="Q505" t="b">
        <v>0</v>
      </c>
      <c r="R505" t="s">
        <v>33</v>
      </c>
      <c r="S505" t="s">
        <v>2039</v>
      </c>
      <c r="T505" t="s">
        <v>2040</v>
      </c>
    </row>
    <row r="506" spans="1:20" ht="31" x14ac:dyDescent="0.35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t="s">
        <v>20</v>
      </c>
      <c r="G506">
        <f>E506-D506</f>
        <v>3027</v>
      </c>
      <c r="H506">
        <v>86</v>
      </c>
      <c r="I506">
        <f>AVERAGE($H$2:H1506)</f>
        <v>727.005</v>
      </c>
      <c r="J506" t="s">
        <v>21</v>
      </c>
      <c r="K506" t="s">
        <v>22</v>
      </c>
      <c r="L506">
        <v>1524459600</v>
      </c>
      <c r="M506" s="8">
        <f>(((L506/60)/60)/24)+DATE(1970,1,1)</f>
        <v>43213.208333333328</v>
      </c>
      <c r="N506">
        <v>1525928400</v>
      </c>
      <c r="O506" s="8">
        <f>(((N506/60)/60)/24)+DATE(1970,1,1)</f>
        <v>43230.208333333328</v>
      </c>
      <c r="P506" t="b">
        <v>0</v>
      </c>
      <c r="Q506" t="b">
        <v>1</v>
      </c>
      <c r="R506" t="s">
        <v>33</v>
      </c>
      <c r="S506" t="s">
        <v>2039</v>
      </c>
      <c r="T506" t="s">
        <v>2040</v>
      </c>
    </row>
    <row r="507" spans="1:20" ht="31" x14ac:dyDescent="0.35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t="s">
        <v>20</v>
      </c>
      <c r="G507">
        <f>E507-D507</f>
        <v>7429</v>
      </c>
      <c r="H507">
        <v>83</v>
      </c>
      <c r="I507">
        <f>AVERAGE($H$2:H1507)</f>
        <v>727.005</v>
      </c>
      <c r="J507" t="s">
        <v>21</v>
      </c>
      <c r="K507" t="s">
        <v>22</v>
      </c>
      <c r="L507">
        <v>1333688400</v>
      </c>
      <c r="M507" s="8">
        <f>(((L507/60)/60)/24)+DATE(1970,1,1)</f>
        <v>41005.208333333336</v>
      </c>
      <c r="N507">
        <v>1336885200</v>
      </c>
      <c r="O507" s="8">
        <f>(((N507/60)/60)/24)+DATE(1970,1,1)</f>
        <v>41042.208333333336</v>
      </c>
      <c r="P507" t="b">
        <v>0</v>
      </c>
      <c r="Q507" t="b">
        <v>0</v>
      </c>
      <c r="R507" t="s">
        <v>42</v>
      </c>
      <c r="S507" t="s">
        <v>2041</v>
      </c>
      <c r="T507" t="s">
        <v>2042</v>
      </c>
    </row>
    <row r="508" spans="1:20" x14ac:dyDescent="0.35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t="s">
        <v>20</v>
      </c>
      <c r="G508">
        <f>E508-D508</f>
        <v>12253</v>
      </c>
      <c r="H508">
        <v>676</v>
      </c>
      <c r="I508">
        <f>AVERAGE($H$2:H1508)</f>
        <v>727.005</v>
      </c>
      <c r="J508" t="s">
        <v>21</v>
      </c>
      <c r="K508" t="s">
        <v>22</v>
      </c>
      <c r="L508">
        <v>1348290000</v>
      </c>
      <c r="M508" s="8">
        <f>(((L508/60)/60)/24)+DATE(1970,1,1)</f>
        <v>41174.208333333336</v>
      </c>
      <c r="N508">
        <v>1348808400</v>
      </c>
      <c r="O508" s="8">
        <f>(((N508/60)/60)/24)+DATE(1970,1,1)</f>
        <v>41180.208333333336</v>
      </c>
      <c r="P508" t="b">
        <v>0</v>
      </c>
      <c r="Q508" t="b">
        <v>0</v>
      </c>
      <c r="R508" t="s">
        <v>133</v>
      </c>
      <c r="S508" t="s">
        <v>2047</v>
      </c>
      <c r="T508" t="s">
        <v>2056</v>
      </c>
    </row>
    <row r="509" spans="1:20" x14ac:dyDescent="0.35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t="s">
        <v>20</v>
      </c>
      <c r="G509">
        <f>E509-D509</f>
        <v>7935</v>
      </c>
      <c r="H509">
        <v>361</v>
      </c>
      <c r="I509">
        <f>AVERAGE($H$2:H1509)</f>
        <v>727.005</v>
      </c>
      <c r="J509" t="s">
        <v>26</v>
      </c>
      <c r="K509" t="s">
        <v>27</v>
      </c>
      <c r="L509">
        <v>1408856400</v>
      </c>
      <c r="M509" s="8">
        <f>(((L509/60)/60)/24)+DATE(1970,1,1)</f>
        <v>41875.208333333336</v>
      </c>
      <c r="N509">
        <v>1410152400</v>
      </c>
      <c r="O509" s="8">
        <f>(((N509/60)/60)/24)+DATE(1970,1,1)</f>
        <v>41890.208333333336</v>
      </c>
      <c r="P509" t="b">
        <v>0</v>
      </c>
      <c r="Q509" t="b">
        <v>0</v>
      </c>
      <c r="R509" t="s">
        <v>28</v>
      </c>
      <c r="S509" t="s">
        <v>2037</v>
      </c>
      <c r="T509" t="s">
        <v>2038</v>
      </c>
    </row>
    <row r="510" spans="1:20" x14ac:dyDescent="0.35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t="s">
        <v>20</v>
      </c>
      <c r="G510">
        <f>E510-D510</f>
        <v>9137</v>
      </c>
      <c r="H510">
        <v>131</v>
      </c>
      <c r="I510">
        <f>AVERAGE($H$2:H1510)</f>
        <v>727.005</v>
      </c>
      <c r="J510" t="s">
        <v>21</v>
      </c>
      <c r="K510" t="s">
        <v>22</v>
      </c>
      <c r="L510">
        <v>1505192400</v>
      </c>
      <c r="M510" s="8">
        <f>(((L510/60)/60)/24)+DATE(1970,1,1)</f>
        <v>42990.208333333328</v>
      </c>
      <c r="N510">
        <v>1505797200</v>
      </c>
      <c r="O510" s="8">
        <f>(((N510/60)/60)/24)+DATE(1970,1,1)</f>
        <v>42997.208333333328</v>
      </c>
      <c r="P510" t="b">
        <v>0</v>
      </c>
      <c r="Q510" t="b">
        <v>0</v>
      </c>
      <c r="R510" t="s">
        <v>17</v>
      </c>
      <c r="S510" t="s">
        <v>2033</v>
      </c>
      <c r="T510" t="s">
        <v>2034</v>
      </c>
    </row>
    <row r="511" spans="1:20" x14ac:dyDescent="0.35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t="s">
        <v>20</v>
      </c>
      <c r="G511">
        <f>E511-D511</f>
        <v>11916</v>
      </c>
      <c r="H511">
        <v>126</v>
      </c>
      <c r="I511">
        <f>AVERAGE($H$2:H1511)</f>
        <v>727.005</v>
      </c>
      <c r="J511" t="s">
        <v>21</v>
      </c>
      <c r="K511" t="s">
        <v>22</v>
      </c>
      <c r="L511">
        <v>1554786000</v>
      </c>
      <c r="M511" s="8">
        <f>(((L511/60)/60)/24)+DATE(1970,1,1)</f>
        <v>43564.208333333328</v>
      </c>
      <c r="N511">
        <v>1554872400</v>
      </c>
      <c r="O511" s="8">
        <f>(((N511/60)/60)/24)+DATE(1970,1,1)</f>
        <v>43565.208333333328</v>
      </c>
      <c r="P511" t="b">
        <v>0</v>
      </c>
      <c r="Q511" t="b">
        <v>1</v>
      </c>
      <c r="R511" t="s">
        <v>65</v>
      </c>
      <c r="S511" t="s">
        <v>2037</v>
      </c>
      <c r="T511" t="s">
        <v>2046</v>
      </c>
    </row>
    <row r="512" spans="1:20" x14ac:dyDescent="0.35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t="s">
        <v>20</v>
      </c>
      <c r="G512">
        <f>E512-D512</f>
        <v>3623</v>
      </c>
      <c r="H512">
        <v>275</v>
      </c>
      <c r="I512">
        <f>AVERAGE($H$2:H1512)</f>
        <v>727.005</v>
      </c>
      <c r="J512" t="s">
        <v>21</v>
      </c>
      <c r="K512" t="s">
        <v>22</v>
      </c>
      <c r="L512">
        <v>1316667600</v>
      </c>
      <c r="M512" s="8">
        <f>(((L512/60)/60)/24)+DATE(1970,1,1)</f>
        <v>40808.208333333336</v>
      </c>
      <c r="N512">
        <v>1317186000</v>
      </c>
      <c r="O512" s="8">
        <f>(((N512/60)/60)/24)+DATE(1970,1,1)</f>
        <v>40814.208333333336</v>
      </c>
      <c r="P512" t="b">
        <v>0</v>
      </c>
      <c r="Q512" t="b">
        <v>0</v>
      </c>
      <c r="R512" t="s">
        <v>269</v>
      </c>
      <c r="S512" t="s">
        <v>2041</v>
      </c>
      <c r="T512" t="s">
        <v>2060</v>
      </c>
    </row>
    <row r="513" spans="1:20" x14ac:dyDescent="0.35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t="s">
        <v>20</v>
      </c>
      <c r="G513">
        <f>E513-D513</f>
        <v>951</v>
      </c>
      <c r="H513">
        <v>67</v>
      </c>
      <c r="I513">
        <f>AVERAGE($H$2:H1513)</f>
        <v>727.005</v>
      </c>
      <c r="J513" t="s">
        <v>21</v>
      </c>
      <c r="K513" t="s">
        <v>22</v>
      </c>
      <c r="L513">
        <v>1390716000</v>
      </c>
      <c r="M513" s="8">
        <f>(((L513/60)/60)/24)+DATE(1970,1,1)</f>
        <v>41665.25</v>
      </c>
      <c r="N513">
        <v>1391234400</v>
      </c>
      <c r="O513" s="8">
        <f>(((N513/60)/60)/24)+DATE(1970,1,1)</f>
        <v>41671.25</v>
      </c>
      <c r="P513" t="b">
        <v>0</v>
      </c>
      <c r="Q513" t="b">
        <v>0</v>
      </c>
      <c r="R513" t="s">
        <v>122</v>
      </c>
      <c r="S513" t="s">
        <v>2054</v>
      </c>
      <c r="T513" t="s">
        <v>2055</v>
      </c>
    </row>
    <row r="514" spans="1:20" ht="31" x14ac:dyDescent="0.35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t="s">
        <v>20</v>
      </c>
      <c r="G514">
        <f>E514-D514</f>
        <v>5748</v>
      </c>
      <c r="H514">
        <v>154</v>
      </c>
      <c r="I514">
        <f>AVERAGE($H$2:H1514)</f>
        <v>727.005</v>
      </c>
      <c r="J514" t="s">
        <v>21</v>
      </c>
      <c r="K514" t="s">
        <v>22</v>
      </c>
      <c r="L514">
        <v>1402894800</v>
      </c>
      <c r="M514" s="8">
        <f>(((L514/60)/60)/24)+DATE(1970,1,1)</f>
        <v>41806.208333333336</v>
      </c>
      <c r="N514">
        <v>1404363600</v>
      </c>
      <c r="O514" s="8">
        <f>(((N514/60)/60)/24)+DATE(1970,1,1)</f>
        <v>41823.208333333336</v>
      </c>
      <c r="P514" t="b">
        <v>0</v>
      </c>
      <c r="Q514" t="b">
        <v>1</v>
      </c>
      <c r="R514" t="s">
        <v>42</v>
      </c>
      <c r="S514" t="s">
        <v>2041</v>
      </c>
      <c r="T514" t="s">
        <v>2042</v>
      </c>
    </row>
    <row r="515" spans="1:20" x14ac:dyDescent="0.35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t="s">
        <v>20</v>
      </c>
      <c r="G515">
        <f>E515-D515</f>
        <v>37172</v>
      </c>
      <c r="H515">
        <v>1782</v>
      </c>
      <c r="I515">
        <f>AVERAGE($H$2:H1515)</f>
        <v>727.005</v>
      </c>
      <c r="J515" t="s">
        <v>21</v>
      </c>
      <c r="K515" t="s">
        <v>22</v>
      </c>
      <c r="L515">
        <v>1429246800</v>
      </c>
      <c r="M515" s="8">
        <f>(((L515/60)/60)/24)+DATE(1970,1,1)</f>
        <v>42111.208333333328</v>
      </c>
      <c r="N515">
        <v>1429592400</v>
      </c>
      <c r="O515" s="8">
        <f>(((N515/60)/60)/24)+DATE(1970,1,1)</f>
        <v>42115.208333333328</v>
      </c>
      <c r="P515" t="b">
        <v>0</v>
      </c>
      <c r="Q515" t="b">
        <v>1</v>
      </c>
      <c r="R515" t="s">
        <v>292</v>
      </c>
      <c r="S515" t="s">
        <v>2050</v>
      </c>
      <c r="T515" t="s">
        <v>2061</v>
      </c>
    </row>
    <row r="516" spans="1:20" x14ac:dyDescent="0.35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t="s">
        <v>20</v>
      </c>
      <c r="G516">
        <f>E516-D516</f>
        <v>54061</v>
      </c>
      <c r="H516">
        <v>903</v>
      </c>
      <c r="I516">
        <f>AVERAGE($H$2:H1516)</f>
        <v>727.005</v>
      </c>
      <c r="J516" t="s">
        <v>21</v>
      </c>
      <c r="K516" t="s">
        <v>22</v>
      </c>
      <c r="L516">
        <v>1412485200</v>
      </c>
      <c r="M516" s="8">
        <f>(((L516/60)/60)/24)+DATE(1970,1,1)</f>
        <v>41917.208333333336</v>
      </c>
      <c r="N516">
        <v>1413608400</v>
      </c>
      <c r="O516" s="8">
        <f>(((N516/60)/60)/24)+DATE(1970,1,1)</f>
        <v>41930.208333333336</v>
      </c>
      <c r="P516" t="b">
        <v>0</v>
      </c>
      <c r="Q516" t="b">
        <v>0</v>
      </c>
      <c r="R516" t="s">
        <v>89</v>
      </c>
      <c r="S516" t="s">
        <v>2050</v>
      </c>
      <c r="T516" t="s">
        <v>2051</v>
      </c>
    </row>
    <row r="517" spans="1:20" x14ac:dyDescent="0.35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t="s">
        <v>20</v>
      </c>
      <c r="G517">
        <f>E517-D517</f>
        <v>6962</v>
      </c>
      <c r="H517">
        <v>94</v>
      </c>
      <c r="I517">
        <f>AVERAGE($H$2:H1517)</f>
        <v>727.005</v>
      </c>
      <c r="J517" t="s">
        <v>107</v>
      </c>
      <c r="K517" t="s">
        <v>108</v>
      </c>
      <c r="L517">
        <v>1557723600</v>
      </c>
      <c r="M517" s="8">
        <f>(((L517/60)/60)/24)+DATE(1970,1,1)</f>
        <v>43598.208333333328</v>
      </c>
      <c r="N517">
        <v>1562302800</v>
      </c>
      <c r="O517" s="8">
        <f>(((N517/60)/60)/24)+DATE(1970,1,1)</f>
        <v>43651.208333333328</v>
      </c>
      <c r="P517" t="b">
        <v>0</v>
      </c>
      <c r="Q517" t="b">
        <v>0</v>
      </c>
      <c r="R517" t="s">
        <v>122</v>
      </c>
      <c r="S517" t="s">
        <v>2054</v>
      </c>
      <c r="T517" t="s">
        <v>2055</v>
      </c>
    </row>
    <row r="518" spans="1:20" x14ac:dyDescent="0.35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t="s">
        <v>20</v>
      </c>
      <c r="G518">
        <f>E518-D518</f>
        <v>3175</v>
      </c>
      <c r="H518">
        <v>180</v>
      </c>
      <c r="I518">
        <f>AVERAGE($H$2:H1518)</f>
        <v>727.005</v>
      </c>
      <c r="J518" t="s">
        <v>21</v>
      </c>
      <c r="K518" t="s">
        <v>22</v>
      </c>
      <c r="L518">
        <v>1537333200</v>
      </c>
      <c r="M518" s="8">
        <f>(((L518/60)/60)/24)+DATE(1970,1,1)</f>
        <v>43362.208333333328</v>
      </c>
      <c r="N518">
        <v>1537678800</v>
      </c>
      <c r="O518" s="8">
        <f>(((N518/60)/60)/24)+DATE(1970,1,1)</f>
        <v>43366.208333333328</v>
      </c>
      <c r="P518" t="b">
        <v>0</v>
      </c>
      <c r="Q518" t="b">
        <v>0</v>
      </c>
      <c r="R518" t="s">
        <v>33</v>
      </c>
      <c r="S518" t="s">
        <v>2039</v>
      </c>
      <c r="T518" t="s">
        <v>2040</v>
      </c>
    </row>
    <row r="519" spans="1:20" x14ac:dyDescent="0.35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t="s">
        <v>20</v>
      </c>
      <c r="G519">
        <f>E519-D519</f>
        <v>5325</v>
      </c>
      <c r="H519">
        <v>533</v>
      </c>
      <c r="I519">
        <f>AVERAGE($H$2:H1519)</f>
        <v>727.005</v>
      </c>
      <c r="J519" t="s">
        <v>36</v>
      </c>
      <c r="K519" t="s">
        <v>37</v>
      </c>
      <c r="L519">
        <v>1319605200</v>
      </c>
      <c r="M519" s="8">
        <f>(((L519/60)/60)/24)+DATE(1970,1,1)</f>
        <v>40842.208333333336</v>
      </c>
      <c r="N519">
        <v>1320991200</v>
      </c>
      <c r="O519" s="8">
        <f>(((N519/60)/60)/24)+DATE(1970,1,1)</f>
        <v>40858.25</v>
      </c>
      <c r="P519" t="b">
        <v>0</v>
      </c>
      <c r="Q519" t="b">
        <v>0</v>
      </c>
      <c r="R519" t="s">
        <v>53</v>
      </c>
      <c r="S519" t="s">
        <v>2041</v>
      </c>
      <c r="T519" t="s">
        <v>2044</v>
      </c>
    </row>
    <row r="520" spans="1:20" ht="31" x14ac:dyDescent="0.35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t="s">
        <v>20</v>
      </c>
      <c r="G520">
        <f>E520-D520</f>
        <v>1416</v>
      </c>
      <c r="H520">
        <v>2443</v>
      </c>
      <c r="I520">
        <f>AVERAGE($H$2:H1520)</f>
        <v>727.005</v>
      </c>
      <c r="J520" t="s">
        <v>40</v>
      </c>
      <c r="K520" t="s">
        <v>41</v>
      </c>
      <c r="L520">
        <v>1385704800</v>
      </c>
      <c r="M520" s="8">
        <f>(((L520/60)/60)/24)+DATE(1970,1,1)</f>
        <v>41607.25</v>
      </c>
      <c r="N520">
        <v>1386828000</v>
      </c>
      <c r="O520" s="8">
        <f>(((N520/60)/60)/24)+DATE(1970,1,1)</f>
        <v>41620.25</v>
      </c>
      <c r="P520" t="b">
        <v>0</v>
      </c>
      <c r="Q520" t="b">
        <v>0</v>
      </c>
      <c r="R520" t="s">
        <v>28</v>
      </c>
      <c r="S520" t="s">
        <v>2037</v>
      </c>
      <c r="T520" t="s">
        <v>2038</v>
      </c>
    </row>
    <row r="521" spans="1:20" x14ac:dyDescent="0.35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t="s">
        <v>20</v>
      </c>
      <c r="G521">
        <f>E521-D521</f>
        <v>534</v>
      </c>
      <c r="H521">
        <v>89</v>
      </c>
      <c r="I521">
        <f>AVERAGE($H$2:H1521)</f>
        <v>727.005</v>
      </c>
      <c r="J521" t="s">
        <v>21</v>
      </c>
      <c r="K521" t="s">
        <v>22</v>
      </c>
      <c r="L521">
        <v>1515736800</v>
      </c>
      <c r="M521" s="8">
        <f>(((L521/60)/60)/24)+DATE(1970,1,1)</f>
        <v>43112.25</v>
      </c>
      <c r="N521">
        <v>1517119200</v>
      </c>
      <c r="O521" s="8">
        <f>(((N521/60)/60)/24)+DATE(1970,1,1)</f>
        <v>43128.25</v>
      </c>
      <c r="P521" t="b">
        <v>0</v>
      </c>
      <c r="Q521" t="b">
        <v>1</v>
      </c>
      <c r="R521" t="s">
        <v>33</v>
      </c>
      <c r="S521" t="s">
        <v>2039</v>
      </c>
      <c r="T521" t="s">
        <v>2040</v>
      </c>
    </row>
    <row r="522" spans="1:20" x14ac:dyDescent="0.35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t="s">
        <v>20</v>
      </c>
      <c r="G522">
        <f>E522-D522</f>
        <v>9485</v>
      </c>
      <c r="H522">
        <v>159</v>
      </c>
      <c r="I522">
        <f>AVERAGE($H$2:H1522)</f>
        <v>727.005</v>
      </c>
      <c r="J522" t="s">
        <v>21</v>
      </c>
      <c r="K522" t="s">
        <v>22</v>
      </c>
      <c r="L522">
        <v>1313125200</v>
      </c>
      <c r="M522" s="8">
        <f>(((L522/60)/60)/24)+DATE(1970,1,1)</f>
        <v>40767.208333333336</v>
      </c>
      <c r="N522">
        <v>1315026000</v>
      </c>
      <c r="O522" s="8">
        <f>(((N522/60)/60)/24)+DATE(1970,1,1)</f>
        <v>40789.208333333336</v>
      </c>
      <c r="P522" t="b">
        <v>0</v>
      </c>
      <c r="Q522" t="b">
        <v>0</v>
      </c>
      <c r="R522" t="s">
        <v>319</v>
      </c>
      <c r="S522" t="s">
        <v>2035</v>
      </c>
      <c r="T522" t="s">
        <v>2062</v>
      </c>
    </row>
    <row r="523" spans="1:20" x14ac:dyDescent="0.35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t="s">
        <v>20</v>
      </c>
      <c r="G523">
        <f>E523-D523</f>
        <v>2912</v>
      </c>
      <c r="H523">
        <v>50</v>
      </c>
      <c r="I523">
        <f>AVERAGE($H$2:H1523)</f>
        <v>727.005</v>
      </c>
      <c r="J523" t="s">
        <v>21</v>
      </c>
      <c r="K523" t="s">
        <v>22</v>
      </c>
      <c r="L523">
        <v>1286341200</v>
      </c>
      <c r="M523" s="8">
        <f>(((L523/60)/60)/24)+DATE(1970,1,1)</f>
        <v>40457.208333333336</v>
      </c>
      <c r="N523">
        <v>1286859600</v>
      </c>
      <c r="O523" s="8">
        <f>(((N523/60)/60)/24)+DATE(1970,1,1)</f>
        <v>40463.208333333336</v>
      </c>
      <c r="P523" t="b">
        <v>0</v>
      </c>
      <c r="Q523" t="b">
        <v>0</v>
      </c>
      <c r="R523" t="s">
        <v>68</v>
      </c>
      <c r="S523" t="s">
        <v>2047</v>
      </c>
      <c r="T523" t="s">
        <v>2048</v>
      </c>
    </row>
    <row r="524" spans="1:20" ht="31" x14ac:dyDescent="0.35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t="s">
        <v>20</v>
      </c>
      <c r="G524">
        <f>E524-D524</f>
        <v>6774</v>
      </c>
      <c r="H524">
        <v>186</v>
      </c>
      <c r="I524">
        <f>AVERAGE($H$2:H1524)</f>
        <v>727.005</v>
      </c>
      <c r="J524" t="s">
        <v>21</v>
      </c>
      <c r="K524" t="s">
        <v>22</v>
      </c>
      <c r="L524">
        <v>1519538400</v>
      </c>
      <c r="M524" s="8">
        <f>(((L524/60)/60)/24)+DATE(1970,1,1)</f>
        <v>43156.25</v>
      </c>
      <c r="N524">
        <v>1519970400</v>
      </c>
      <c r="O524" s="8">
        <f>(((N524/60)/60)/24)+DATE(1970,1,1)</f>
        <v>43161.25</v>
      </c>
      <c r="P524" t="b">
        <v>0</v>
      </c>
      <c r="Q524" t="b">
        <v>0</v>
      </c>
      <c r="R524" t="s">
        <v>42</v>
      </c>
      <c r="S524" t="s">
        <v>2041</v>
      </c>
      <c r="T524" t="s">
        <v>2042</v>
      </c>
    </row>
    <row r="525" spans="1:20" x14ac:dyDescent="0.35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t="s">
        <v>20</v>
      </c>
      <c r="G525">
        <f>E525-D525</f>
        <v>1023</v>
      </c>
      <c r="H525">
        <v>1071</v>
      </c>
      <c r="I525">
        <f>AVERAGE($H$2:H1525)</f>
        <v>727.005</v>
      </c>
      <c r="J525" t="s">
        <v>21</v>
      </c>
      <c r="K525" t="s">
        <v>22</v>
      </c>
      <c r="L525">
        <v>1434085200</v>
      </c>
      <c r="M525" s="8">
        <f>(((L525/60)/60)/24)+DATE(1970,1,1)</f>
        <v>42167.208333333328</v>
      </c>
      <c r="N525">
        <v>1434603600</v>
      </c>
      <c r="O525" s="8">
        <f>(((N525/60)/60)/24)+DATE(1970,1,1)</f>
        <v>42173.208333333328</v>
      </c>
      <c r="P525" t="b">
        <v>0</v>
      </c>
      <c r="Q525" t="b">
        <v>0</v>
      </c>
      <c r="R525" t="s">
        <v>28</v>
      </c>
      <c r="S525" t="s">
        <v>2037</v>
      </c>
      <c r="T525" t="s">
        <v>2038</v>
      </c>
    </row>
    <row r="526" spans="1:20" ht="31" x14ac:dyDescent="0.35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t="s">
        <v>20</v>
      </c>
      <c r="G526">
        <f>E526-D526</f>
        <v>6502</v>
      </c>
      <c r="H526">
        <v>117</v>
      </c>
      <c r="I526">
        <f>AVERAGE($H$2:H1526)</f>
        <v>727.005</v>
      </c>
      <c r="J526" t="s">
        <v>21</v>
      </c>
      <c r="K526" t="s">
        <v>22</v>
      </c>
      <c r="L526">
        <v>1333688400</v>
      </c>
      <c r="M526" s="8">
        <f>(((L526/60)/60)/24)+DATE(1970,1,1)</f>
        <v>41005.208333333336</v>
      </c>
      <c r="N526">
        <v>1337230800</v>
      </c>
      <c r="O526" s="8">
        <f>(((N526/60)/60)/24)+DATE(1970,1,1)</f>
        <v>41046.208333333336</v>
      </c>
      <c r="P526" t="b">
        <v>0</v>
      </c>
      <c r="Q526" t="b">
        <v>0</v>
      </c>
      <c r="R526" t="s">
        <v>28</v>
      </c>
      <c r="S526" t="s">
        <v>2037</v>
      </c>
      <c r="T526" t="s">
        <v>2038</v>
      </c>
    </row>
    <row r="527" spans="1:20" x14ac:dyDescent="0.35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t="s">
        <v>20</v>
      </c>
      <c r="G527">
        <f>E527-D527</f>
        <v>1922</v>
      </c>
      <c r="H527">
        <v>70</v>
      </c>
      <c r="I527">
        <f>AVERAGE($H$2:H1527)</f>
        <v>727.005</v>
      </c>
      <c r="J527" t="s">
        <v>21</v>
      </c>
      <c r="K527" t="s">
        <v>22</v>
      </c>
      <c r="L527">
        <v>1277701200</v>
      </c>
      <c r="M527" s="8">
        <f>(((L527/60)/60)/24)+DATE(1970,1,1)</f>
        <v>40357.208333333336</v>
      </c>
      <c r="N527">
        <v>1279429200</v>
      </c>
      <c r="O527" s="8">
        <f>(((N527/60)/60)/24)+DATE(1970,1,1)</f>
        <v>40377.208333333336</v>
      </c>
      <c r="P527" t="b">
        <v>0</v>
      </c>
      <c r="Q527" t="b">
        <v>0</v>
      </c>
      <c r="R527" t="s">
        <v>60</v>
      </c>
      <c r="S527" t="s">
        <v>2035</v>
      </c>
      <c r="T527" t="s">
        <v>2045</v>
      </c>
    </row>
    <row r="528" spans="1:20" x14ac:dyDescent="0.35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t="s">
        <v>20</v>
      </c>
      <c r="G528">
        <f>E528-D528</f>
        <v>2619</v>
      </c>
      <c r="H528">
        <v>135</v>
      </c>
      <c r="I528">
        <f>AVERAGE($H$2:H1528)</f>
        <v>727.005</v>
      </c>
      <c r="J528" t="s">
        <v>21</v>
      </c>
      <c r="K528" t="s">
        <v>22</v>
      </c>
      <c r="L528">
        <v>1560747600</v>
      </c>
      <c r="M528" s="8">
        <f>(((L528/60)/60)/24)+DATE(1970,1,1)</f>
        <v>43633.208333333328</v>
      </c>
      <c r="N528">
        <v>1561438800</v>
      </c>
      <c r="O528" s="8">
        <f>(((N528/60)/60)/24)+DATE(1970,1,1)</f>
        <v>43641.208333333328</v>
      </c>
      <c r="P528" t="b">
        <v>0</v>
      </c>
      <c r="Q528" t="b">
        <v>0</v>
      </c>
      <c r="R528" t="s">
        <v>33</v>
      </c>
      <c r="S528" t="s">
        <v>2039</v>
      </c>
      <c r="T528" t="s">
        <v>2040</v>
      </c>
    </row>
    <row r="529" spans="1:20" x14ac:dyDescent="0.35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t="s">
        <v>20</v>
      </c>
      <c r="G529">
        <f>E529-D529</f>
        <v>34128</v>
      </c>
      <c r="H529">
        <v>768</v>
      </c>
      <c r="I529">
        <f>AVERAGE($H$2:H1529)</f>
        <v>727.005</v>
      </c>
      <c r="J529" t="s">
        <v>98</v>
      </c>
      <c r="K529" t="s">
        <v>99</v>
      </c>
      <c r="L529">
        <v>1410066000</v>
      </c>
      <c r="M529" s="8">
        <f>(((L529/60)/60)/24)+DATE(1970,1,1)</f>
        <v>41889.208333333336</v>
      </c>
      <c r="N529">
        <v>1410498000</v>
      </c>
      <c r="O529" s="8">
        <f>(((N529/60)/60)/24)+DATE(1970,1,1)</f>
        <v>41894.208333333336</v>
      </c>
      <c r="P529" t="b">
        <v>0</v>
      </c>
      <c r="Q529" t="b">
        <v>0</v>
      </c>
      <c r="R529" t="s">
        <v>65</v>
      </c>
      <c r="S529" t="s">
        <v>2037</v>
      </c>
      <c r="T529" t="s">
        <v>2046</v>
      </c>
    </row>
    <row r="530" spans="1:20" ht="31" x14ac:dyDescent="0.35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t="s">
        <v>20</v>
      </c>
      <c r="G530">
        <f>E530-D530</f>
        <v>1037</v>
      </c>
      <c r="H530">
        <v>199</v>
      </c>
      <c r="I530">
        <f>AVERAGE($H$2:H1530)</f>
        <v>727.005</v>
      </c>
      <c r="J530" t="s">
        <v>21</v>
      </c>
      <c r="K530" t="s">
        <v>22</v>
      </c>
      <c r="L530">
        <v>1465794000</v>
      </c>
      <c r="M530" s="8">
        <f>(((L530/60)/60)/24)+DATE(1970,1,1)</f>
        <v>42534.208333333328</v>
      </c>
      <c r="N530">
        <v>1466312400</v>
      </c>
      <c r="O530" s="8">
        <f>(((N530/60)/60)/24)+DATE(1970,1,1)</f>
        <v>42540.208333333328</v>
      </c>
      <c r="P530" t="b">
        <v>0</v>
      </c>
      <c r="Q530" t="b">
        <v>1</v>
      </c>
      <c r="R530" t="s">
        <v>33</v>
      </c>
      <c r="S530" t="s">
        <v>2039</v>
      </c>
      <c r="T530" t="s">
        <v>2040</v>
      </c>
    </row>
    <row r="531" spans="1:20" x14ac:dyDescent="0.35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t="s">
        <v>20</v>
      </c>
      <c r="G531">
        <f>E531-D531</f>
        <v>1955</v>
      </c>
      <c r="H531">
        <v>107</v>
      </c>
      <c r="I531">
        <f>AVERAGE($H$2:H1531)</f>
        <v>727.005</v>
      </c>
      <c r="J531" t="s">
        <v>21</v>
      </c>
      <c r="K531" t="s">
        <v>22</v>
      </c>
      <c r="L531">
        <v>1500958800</v>
      </c>
      <c r="M531" s="8">
        <f>(((L531/60)/60)/24)+DATE(1970,1,1)</f>
        <v>42941.208333333328</v>
      </c>
      <c r="N531">
        <v>1501736400</v>
      </c>
      <c r="O531" s="8">
        <f>(((N531/60)/60)/24)+DATE(1970,1,1)</f>
        <v>42950.208333333328</v>
      </c>
      <c r="P531" t="b">
        <v>0</v>
      </c>
      <c r="Q531" t="b">
        <v>0</v>
      </c>
      <c r="R531" t="s">
        <v>65</v>
      </c>
      <c r="S531" t="s">
        <v>2037</v>
      </c>
      <c r="T531" t="s">
        <v>2046</v>
      </c>
    </row>
    <row r="532" spans="1:20" x14ac:dyDescent="0.35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t="s">
        <v>20</v>
      </c>
      <c r="G532">
        <f>E532-D532</f>
        <v>7432</v>
      </c>
      <c r="H532">
        <v>195</v>
      </c>
      <c r="I532">
        <f>AVERAGE($H$2:H1532)</f>
        <v>727.005</v>
      </c>
      <c r="J532" t="s">
        <v>21</v>
      </c>
      <c r="K532" t="s">
        <v>22</v>
      </c>
      <c r="L532">
        <v>1357020000</v>
      </c>
      <c r="M532" s="8">
        <f>(((L532/60)/60)/24)+DATE(1970,1,1)</f>
        <v>41275.25</v>
      </c>
      <c r="N532">
        <v>1361512800</v>
      </c>
      <c r="O532" s="8">
        <f>(((N532/60)/60)/24)+DATE(1970,1,1)</f>
        <v>41327.25</v>
      </c>
      <c r="P532" t="b">
        <v>0</v>
      </c>
      <c r="Q532" t="b">
        <v>0</v>
      </c>
      <c r="R532" t="s">
        <v>60</v>
      </c>
      <c r="S532" t="s">
        <v>2035</v>
      </c>
      <c r="T532" t="s">
        <v>2045</v>
      </c>
    </row>
    <row r="533" spans="1:20" x14ac:dyDescent="0.35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t="s">
        <v>20</v>
      </c>
      <c r="G533">
        <f>E533-D533</f>
        <v>134073</v>
      </c>
      <c r="H533">
        <v>3376</v>
      </c>
      <c r="I533">
        <f>AVERAGE($H$2:H1533)</f>
        <v>727.005</v>
      </c>
      <c r="J533" t="s">
        <v>21</v>
      </c>
      <c r="K533" t="s">
        <v>22</v>
      </c>
      <c r="L533">
        <v>1487311200</v>
      </c>
      <c r="M533" s="8">
        <f>(((L533/60)/60)/24)+DATE(1970,1,1)</f>
        <v>42783.25</v>
      </c>
      <c r="N533">
        <v>1487916000</v>
      </c>
      <c r="O533" s="8">
        <f>(((N533/60)/60)/24)+DATE(1970,1,1)</f>
        <v>42790.25</v>
      </c>
      <c r="P533" t="b">
        <v>0</v>
      </c>
      <c r="Q533" t="b">
        <v>0</v>
      </c>
      <c r="R533" t="s">
        <v>60</v>
      </c>
      <c r="S533" t="s">
        <v>2035</v>
      </c>
      <c r="T533" t="s">
        <v>2045</v>
      </c>
    </row>
    <row r="534" spans="1:20" x14ac:dyDescent="0.35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t="s">
        <v>20</v>
      </c>
      <c r="G534">
        <f>E534-D534</f>
        <v>2540</v>
      </c>
      <c r="H534">
        <v>41</v>
      </c>
      <c r="I534">
        <f>AVERAGE($H$2:H1534)</f>
        <v>727.005</v>
      </c>
      <c r="J534" t="s">
        <v>21</v>
      </c>
      <c r="K534" t="s">
        <v>22</v>
      </c>
      <c r="L534">
        <v>1449554400</v>
      </c>
      <c r="M534" s="8">
        <f>(((L534/60)/60)/24)+DATE(1970,1,1)</f>
        <v>42346.25</v>
      </c>
      <c r="N534">
        <v>1449640800</v>
      </c>
      <c r="O534" s="8">
        <f>(((N534/60)/60)/24)+DATE(1970,1,1)</f>
        <v>42347.25</v>
      </c>
      <c r="P534" t="b">
        <v>0</v>
      </c>
      <c r="Q534" t="b">
        <v>0</v>
      </c>
      <c r="R534" t="s">
        <v>23</v>
      </c>
      <c r="S534" t="s">
        <v>2035</v>
      </c>
      <c r="T534" t="s">
        <v>2036</v>
      </c>
    </row>
    <row r="535" spans="1:20" x14ac:dyDescent="0.35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t="s">
        <v>20</v>
      </c>
      <c r="G535">
        <f>E535-D535</f>
        <v>22</v>
      </c>
      <c r="H535">
        <v>1821</v>
      </c>
      <c r="I535">
        <f>AVERAGE($H$2:H1535)</f>
        <v>727.005</v>
      </c>
      <c r="J535" t="s">
        <v>21</v>
      </c>
      <c r="K535" t="s">
        <v>22</v>
      </c>
      <c r="L535">
        <v>1553662800</v>
      </c>
      <c r="M535" s="8">
        <f>(((L535/60)/60)/24)+DATE(1970,1,1)</f>
        <v>43551.208333333328</v>
      </c>
      <c r="N535">
        <v>1555218000</v>
      </c>
      <c r="O535" s="8">
        <f>(((N535/60)/60)/24)+DATE(1970,1,1)</f>
        <v>43569.208333333328</v>
      </c>
      <c r="P535" t="b">
        <v>0</v>
      </c>
      <c r="Q535" t="b">
        <v>1</v>
      </c>
      <c r="R535" t="s">
        <v>33</v>
      </c>
      <c r="S535" t="s">
        <v>2039</v>
      </c>
      <c r="T535" t="s">
        <v>2040</v>
      </c>
    </row>
    <row r="536" spans="1:20" x14ac:dyDescent="0.35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t="s">
        <v>20</v>
      </c>
      <c r="G536">
        <f>E536-D536</f>
        <v>4985</v>
      </c>
      <c r="H536">
        <v>164</v>
      </c>
      <c r="I536">
        <f>AVERAGE($H$2:H1536)</f>
        <v>727.005</v>
      </c>
      <c r="J536" t="s">
        <v>21</v>
      </c>
      <c r="K536" t="s">
        <v>22</v>
      </c>
      <c r="L536">
        <v>1556341200</v>
      </c>
      <c r="M536" s="8">
        <f>(((L536/60)/60)/24)+DATE(1970,1,1)</f>
        <v>43582.208333333328</v>
      </c>
      <c r="N536">
        <v>1557723600</v>
      </c>
      <c r="O536" s="8">
        <f>(((N536/60)/60)/24)+DATE(1970,1,1)</f>
        <v>43598.208333333328</v>
      </c>
      <c r="P536" t="b">
        <v>0</v>
      </c>
      <c r="Q536" t="b">
        <v>0</v>
      </c>
      <c r="R536" t="s">
        <v>65</v>
      </c>
      <c r="S536" t="s">
        <v>2037</v>
      </c>
      <c r="T536" t="s">
        <v>2046</v>
      </c>
    </row>
    <row r="537" spans="1:20" ht="31" x14ac:dyDescent="0.35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t="s">
        <v>20</v>
      </c>
      <c r="G537">
        <f>E537-D537</f>
        <v>3034</v>
      </c>
      <c r="H537">
        <v>157</v>
      </c>
      <c r="I537">
        <f>AVERAGE($H$2:H1537)</f>
        <v>727.005</v>
      </c>
      <c r="J537" t="s">
        <v>98</v>
      </c>
      <c r="K537" t="s">
        <v>99</v>
      </c>
      <c r="L537">
        <v>1544248800</v>
      </c>
      <c r="M537" s="8">
        <f>(((L537/60)/60)/24)+DATE(1970,1,1)</f>
        <v>43442.25</v>
      </c>
      <c r="N537">
        <v>1546840800</v>
      </c>
      <c r="O537" s="8">
        <f>(((N537/60)/60)/24)+DATE(1970,1,1)</f>
        <v>43472.25</v>
      </c>
      <c r="P537" t="b">
        <v>0</v>
      </c>
      <c r="Q537" t="b">
        <v>0</v>
      </c>
      <c r="R537" t="s">
        <v>23</v>
      </c>
      <c r="S537" t="s">
        <v>2035</v>
      </c>
      <c r="T537" t="s">
        <v>2036</v>
      </c>
    </row>
    <row r="538" spans="1:20" x14ac:dyDescent="0.35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t="s">
        <v>20</v>
      </c>
      <c r="G538">
        <f>E538-D538</f>
        <v>5364</v>
      </c>
      <c r="H538">
        <v>246</v>
      </c>
      <c r="I538">
        <f>AVERAGE($H$2:H1538)</f>
        <v>727.005</v>
      </c>
      <c r="J538" t="s">
        <v>21</v>
      </c>
      <c r="K538" t="s">
        <v>22</v>
      </c>
      <c r="L538">
        <v>1508475600</v>
      </c>
      <c r="M538" s="8">
        <f>(((L538/60)/60)/24)+DATE(1970,1,1)</f>
        <v>43028.208333333328</v>
      </c>
      <c r="N538">
        <v>1512712800</v>
      </c>
      <c r="O538" s="8">
        <f>(((N538/60)/60)/24)+DATE(1970,1,1)</f>
        <v>43077.25</v>
      </c>
      <c r="P538" t="b">
        <v>0</v>
      </c>
      <c r="Q538" t="b">
        <v>1</v>
      </c>
      <c r="R538" t="s">
        <v>122</v>
      </c>
      <c r="S538" t="s">
        <v>2054</v>
      </c>
      <c r="T538" t="s">
        <v>2055</v>
      </c>
    </row>
    <row r="539" spans="1:20" x14ac:dyDescent="0.35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t="s">
        <v>20</v>
      </c>
      <c r="G539">
        <f>E539-D539</f>
        <v>255</v>
      </c>
      <c r="H539">
        <v>1396</v>
      </c>
      <c r="I539">
        <f>AVERAGE($H$2:H1539)</f>
        <v>727.005</v>
      </c>
      <c r="J539" t="s">
        <v>21</v>
      </c>
      <c r="K539" t="s">
        <v>22</v>
      </c>
      <c r="L539">
        <v>1507438800</v>
      </c>
      <c r="M539" s="8">
        <f>(((L539/60)/60)/24)+DATE(1970,1,1)</f>
        <v>43016.208333333328</v>
      </c>
      <c r="N539">
        <v>1507525200</v>
      </c>
      <c r="O539" s="8">
        <f>(((N539/60)/60)/24)+DATE(1970,1,1)</f>
        <v>43017.208333333328</v>
      </c>
      <c r="P539" t="b">
        <v>0</v>
      </c>
      <c r="Q539" t="b">
        <v>0</v>
      </c>
      <c r="R539" t="s">
        <v>33</v>
      </c>
      <c r="S539" t="s">
        <v>2039</v>
      </c>
      <c r="T539" t="s">
        <v>2040</v>
      </c>
    </row>
    <row r="540" spans="1:20" x14ac:dyDescent="0.35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t="s">
        <v>20</v>
      </c>
      <c r="G540">
        <f>E540-D540</f>
        <v>19879</v>
      </c>
      <c r="H540">
        <v>2506</v>
      </c>
      <c r="I540">
        <f>AVERAGE($H$2:H1540)</f>
        <v>727.005</v>
      </c>
      <c r="J540" t="s">
        <v>21</v>
      </c>
      <c r="K540" t="s">
        <v>22</v>
      </c>
      <c r="L540">
        <v>1501563600</v>
      </c>
      <c r="M540" s="8">
        <f>(((L540/60)/60)/24)+DATE(1970,1,1)</f>
        <v>42948.208333333328</v>
      </c>
      <c r="N540">
        <v>1504328400</v>
      </c>
      <c r="O540" s="8">
        <f>(((N540/60)/60)/24)+DATE(1970,1,1)</f>
        <v>42980.208333333328</v>
      </c>
      <c r="P540" t="b">
        <v>0</v>
      </c>
      <c r="Q540" t="b">
        <v>0</v>
      </c>
      <c r="R540" t="s">
        <v>28</v>
      </c>
      <c r="S540" t="s">
        <v>2037</v>
      </c>
      <c r="T540" t="s">
        <v>2038</v>
      </c>
    </row>
    <row r="541" spans="1:20" x14ac:dyDescent="0.35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t="s">
        <v>20</v>
      </c>
      <c r="G541">
        <f>E541-D541</f>
        <v>3639</v>
      </c>
      <c r="H541">
        <v>244</v>
      </c>
      <c r="I541">
        <f>AVERAGE($H$2:H1541)</f>
        <v>727.005</v>
      </c>
      <c r="J541" t="s">
        <v>21</v>
      </c>
      <c r="K541" t="s">
        <v>22</v>
      </c>
      <c r="L541">
        <v>1292997600</v>
      </c>
      <c r="M541" s="8">
        <f>(((L541/60)/60)/24)+DATE(1970,1,1)</f>
        <v>40534.25</v>
      </c>
      <c r="N541">
        <v>1293343200</v>
      </c>
      <c r="O541" s="8">
        <f>(((N541/60)/60)/24)+DATE(1970,1,1)</f>
        <v>40538.25</v>
      </c>
      <c r="P541" t="b">
        <v>0</v>
      </c>
      <c r="Q541" t="b">
        <v>0</v>
      </c>
      <c r="R541" t="s">
        <v>122</v>
      </c>
      <c r="S541" t="s">
        <v>2054</v>
      </c>
      <c r="T541" t="s">
        <v>2055</v>
      </c>
    </row>
    <row r="542" spans="1:20" x14ac:dyDescent="0.35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t="s">
        <v>20</v>
      </c>
      <c r="G542">
        <f>E542-D542</f>
        <v>8204</v>
      </c>
      <c r="H542">
        <v>146</v>
      </c>
      <c r="I542">
        <f>AVERAGE($H$2:H1542)</f>
        <v>727.005</v>
      </c>
      <c r="J542" t="s">
        <v>26</v>
      </c>
      <c r="K542" t="s">
        <v>27</v>
      </c>
      <c r="L542">
        <v>1370840400</v>
      </c>
      <c r="M542" s="8">
        <f>(((L542/60)/60)/24)+DATE(1970,1,1)</f>
        <v>41435.208333333336</v>
      </c>
      <c r="N542">
        <v>1371704400</v>
      </c>
      <c r="O542" s="8">
        <f>(((N542/60)/60)/24)+DATE(1970,1,1)</f>
        <v>41445.208333333336</v>
      </c>
      <c r="P542" t="b">
        <v>0</v>
      </c>
      <c r="Q542" t="b">
        <v>0</v>
      </c>
      <c r="R542" t="s">
        <v>33</v>
      </c>
      <c r="S542" t="s">
        <v>2039</v>
      </c>
      <c r="T542" t="s">
        <v>2040</v>
      </c>
    </row>
    <row r="543" spans="1:20" x14ac:dyDescent="0.35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t="s">
        <v>20</v>
      </c>
      <c r="G543">
        <f>E543-D543</f>
        <v>75511</v>
      </c>
      <c r="H543">
        <v>1267</v>
      </c>
      <c r="I543">
        <f>AVERAGE($H$2:H1543)</f>
        <v>727.005</v>
      </c>
      <c r="J543" t="s">
        <v>21</v>
      </c>
      <c r="K543" t="s">
        <v>22</v>
      </c>
      <c r="L543">
        <v>1339909200</v>
      </c>
      <c r="M543" s="8">
        <f>(((L543/60)/60)/24)+DATE(1970,1,1)</f>
        <v>41077.208333333336</v>
      </c>
      <c r="N543">
        <v>1342328400</v>
      </c>
      <c r="O543" s="8">
        <f>(((N543/60)/60)/24)+DATE(1970,1,1)</f>
        <v>41105.208333333336</v>
      </c>
      <c r="P543" t="b">
        <v>0</v>
      </c>
      <c r="Q543" t="b">
        <v>1</v>
      </c>
      <c r="R543" t="s">
        <v>100</v>
      </c>
      <c r="S543" t="s">
        <v>2041</v>
      </c>
      <c r="T543" t="s">
        <v>2052</v>
      </c>
    </row>
    <row r="544" spans="1:20" x14ac:dyDescent="0.35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t="s">
        <v>20</v>
      </c>
      <c r="G544">
        <f>E544-D544</f>
        <v>60935</v>
      </c>
      <c r="H544">
        <v>1561</v>
      </c>
      <c r="I544">
        <f>AVERAGE($H$2:H1544)</f>
        <v>727.005</v>
      </c>
      <c r="J544" t="s">
        <v>21</v>
      </c>
      <c r="K544" t="s">
        <v>22</v>
      </c>
      <c r="L544">
        <v>1368853200</v>
      </c>
      <c r="M544" s="8">
        <f>(((L544/60)/60)/24)+DATE(1970,1,1)</f>
        <v>41412.208333333336</v>
      </c>
      <c r="N544">
        <v>1369371600</v>
      </c>
      <c r="O544" s="8">
        <f>(((N544/60)/60)/24)+DATE(1970,1,1)</f>
        <v>41418.208333333336</v>
      </c>
      <c r="P544" t="b">
        <v>0</v>
      </c>
      <c r="Q544" t="b">
        <v>0</v>
      </c>
      <c r="R544" t="s">
        <v>33</v>
      </c>
      <c r="S544" t="s">
        <v>2039</v>
      </c>
      <c r="T544" t="s">
        <v>2040</v>
      </c>
    </row>
    <row r="545" spans="1:20" x14ac:dyDescent="0.35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t="s">
        <v>20</v>
      </c>
      <c r="G545">
        <f>E545-D545</f>
        <v>4768</v>
      </c>
      <c r="H545">
        <v>48</v>
      </c>
      <c r="I545">
        <f>AVERAGE($H$2:H1545)</f>
        <v>727.005</v>
      </c>
      <c r="J545" t="s">
        <v>21</v>
      </c>
      <c r="K545" t="s">
        <v>22</v>
      </c>
      <c r="L545">
        <v>1444021200</v>
      </c>
      <c r="M545" s="8">
        <f>(((L545/60)/60)/24)+DATE(1970,1,1)</f>
        <v>42282.208333333328</v>
      </c>
      <c r="N545">
        <v>1444107600</v>
      </c>
      <c r="O545" s="8">
        <f>(((N545/60)/60)/24)+DATE(1970,1,1)</f>
        <v>42283.208333333328</v>
      </c>
      <c r="P545" t="b">
        <v>0</v>
      </c>
      <c r="Q545" t="b">
        <v>1</v>
      </c>
      <c r="R545" t="s">
        <v>65</v>
      </c>
      <c r="S545" t="s">
        <v>2037</v>
      </c>
      <c r="T545" t="s">
        <v>2046</v>
      </c>
    </row>
    <row r="546" spans="1:20" x14ac:dyDescent="0.35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t="s">
        <v>20</v>
      </c>
      <c r="G546">
        <f>E546-D546</f>
        <v>122793</v>
      </c>
      <c r="H546">
        <v>2739</v>
      </c>
      <c r="I546">
        <f>AVERAGE($H$2:H1546)</f>
        <v>727.005</v>
      </c>
      <c r="J546" t="s">
        <v>21</v>
      </c>
      <c r="K546" t="s">
        <v>22</v>
      </c>
      <c r="L546">
        <v>1289800800</v>
      </c>
      <c r="M546" s="8">
        <f>(((L546/60)/60)/24)+DATE(1970,1,1)</f>
        <v>40497.25</v>
      </c>
      <c r="N546">
        <v>1291960800</v>
      </c>
      <c r="O546" s="8">
        <f>(((N546/60)/60)/24)+DATE(1970,1,1)</f>
        <v>40522.25</v>
      </c>
      <c r="P546" t="b">
        <v>0</v>
      </c>
      <c r="Q546" t="b">
        <v>0</v>
      </c>
      <c r="R546" t="s">
        <v>33</v>
      </c>
      <c r="S546" t="s">
        <v>2039</v>
      </c>
      <c r="T546" t="s">
        <v>2040</v>
      </c>
    </row>
    <row r="547" spans="1:20" ht="31" x14ac:dyDescent="0.35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t="s">
        <v>20</v>
      </c>
      <c r="G547">
        <f>E547-D547</f>
        <v>114685</v>
      </c>
      <c r="H547">
        <v>3537</v>
      </c>
      <c r="I547">
        <f>AVERAGE($H$2:H1547)</f>
        <v>727.005</v>
      </c>
      <c r="J547" t="s">
        <v>15</v>
      </c>
      <c r="K547" t="s">
        <v>16</v>
      </c>
      <c r="L547">
        <v>1363496400</v>
      </c>
      <c r="M547" s="8">
        <f>(((L547/60)/60)/24)+DATE(1970,1,1)</f>
        <v>41350.208333333336</v>
      </c>
      <c r="N547">
        <v>1363582800</v>
      </c>
      <c r="O547" s="8">
        <f>(((N547/60)/60)/24)+DATE(1970,1,1)</f>
        <v>41351.208333333336</v>
      </c>
      <c r="P547" t="b">
        <v>0</v>
      </c>
      <c r="Q547" t="b">
        <v>1</v>
      </c>
      <c r="R547" t="s">
        <v>33</v>
      </c>
      <c r="S547" t="s">
        <v>2039</v>
      </c>
      <c r="T547" t="s">
        <v>2040</v>
      </c>
    </row>
    <row r="548" spans="1:20" x14ac:dyDescent="0.35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t="s">
        <v>20</v>
      </c>
      <c r="G548">
        <f>E548-D548</f>
        <v>116736</v>
      </c>
      <c r="H548">
        <v>2107</v>
      </c>
      <c r="I548">
        <f>AVERAGE($H$2:H1548)</f>
        <v>727.005</v>
      </c>
      <c r="J548" t="s">
        <v>26</v>
      </c>
      <c r="K548" t="s">
        <v>27</v>
      </c>
      <c r="L548">
        <v>1269234000</v>
      </c>
      <c r="M548" s="8">
        <f>(((L548/60)/60)/24)+DATE(1970,1,1)</f>
        <v>40259.208333333336</v>
      </c>
      <c r="N548">
        <v>1269666000</v>
      </c>
      <c r="O548" s="8">
        <f>(((N548/60)/60)/24)+DATE(1970,1,1)</f>
        <v>40264.208333333336</v>
      </c>
      <c r="P548" t="b">
        <v>0</v>
      </c>
      <c r="Q548" t="b">
        <v>0</v>
      </c>
      <c r="R548" t="s">
        <v>65</v>
      </c>
      <c r="S548" t="s">
        <v>2037</v>
      </c>
      <c r="T548" t="s">
        <v>2046</v>
      </c>
    </row>
    <row r="549" spans="1:20" ht="31" x14ac:dyDescent="0.35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t="s">
        <v>20</v>
      </c>
      <c r="G549">
        <f>E549-D549</f>
        <v>168650</v>
      </c>
      <c r="H549">
        <v>3318</v>
      </c>
      <c r="I549">
        <f>AVERAGE($H$2:H1549)</f>
        <v>727.005</v>
      </c>
      <c r="J549" t="s">
        <v>36</v>
      </c>
      <c r="K549" t="s">
        <v>37</v>
      </c>
      <c r="L549">
        <v>1560574800</v>
      </c>
      <c r="M549" s="8">
        <f>(((L549/60)/60)/24)+DATE(1970,1,1)</f>
        <v>43631.208333333328</v>
      </c>
      <c r="N549">
        <v>1561957200</v>
      </c>
      <c r="O549" s="8">
        <f>(((N549/60)/60)/24)+DATE(1970,1,1)</f>
        <v>43647.208333333328</v>
      </c>
      <c r="P549" t="b">
        <v>0</v>
      </c>
      <c r="Q549" t="b">
        <v>0</v>
      </c>
      <c r="R549" t="s">
        <v>33</v>
      </c>
      <c r="S549" t="s">
        <v>2039</v>
      </c>
      <c r="T549" t="s">
        <v>2040</v>
      </c>
    </row>
    <row r="550" spans="1:20" x14ac:dyDescent="0.35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t="s">
        <v>20</v>
      </c>
      <c r="G550">
        <f>E550-D550</f>
        <v>6950</v>
      </c>
      <c r="H550">
        <v>340</v>
      </c>
      <c r="I550">
        <f>AVERAGE($H$2:H1550)</f>
        <v>727.005</v>
      </c>
      <c r="J550" t="s">
        <v>21</v>
      </c>
      <c r="K550" t="s">
        <v>22</v>
      </c>
      <c r="L550">
        <v>1556859600</v>
      </c>
      <c r="M550" s="8">
        <f>(((L550/60)/60)/24)+DATE(1970,1,1)</f>
        <v>43588.208333333328</v>
      </c>
      <c r="N550">
        <v>1556946000</v>
      </c>
      <c r="O550" s="8">
        <f>(((N550/60)/60)/24)+DATE(1970,1,1)</f>
        <v>43589.208333333328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x14ac:dyDescent="0.35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t="s">
        <v>20</v>
      </c>
      <c r="G551">
        <f>E551-D551</f>
        <v>78184</v>
      </c>
      <c r="H551">
        <v>1442</v>
      </c>
      <c r="I551">
        <f>AVERAGE($H$2:H1551)</f>
        <v>727.005</v>
      </c>
      <c r="J551" t="s">
        <v>15</v>
      </c>
      <c r="K551" t="s">
        <v>16</v>
      </c>
      <c r="L551">
        <v>1361599200</v>
      </c>
      <c r="M551" s="8">
        <f>(((L551/60)/60)/24)+DATE(1970,1,1)</f>
        <v>41328.25</v>
      </c>
      <c r="N551">
        <v>1364014800</v>
      </c>
      <c r="O551" s="8">
        <f>(((N551/60)/60)/24)+DATE(1970,1,1)</f>
        <v>41356.208333333336</v>
      </c>
      <c r="P551" t="b">
        <v>0</v>
      </c>
      <c r="Q551" t="b">
        <v>1</v>
      </c>
      <c r="R551" t="s">
        <v>100</v>
      </c>
      <c r="S551" t="s">
        <v>2041</v>
      </c>
      <c r="T551" t="s">
        <v>2052</v>
      </c>
    </row>
    <row r="552" spans="1:20" x14ac:dyDescent="0.35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t="s">
        <v>20</v>
      </c>
      <c r="G552">
        <f>E552-D552</f>
        <v>1616</v>
      </c>
      <c r="H552">
        <v>126</v>
      </c>
      <c r="I552">
        <f>AVERAGE($H$2:H1552)</f>
        <v>727.005</v>
      </c>
      <c r="J552" t="s">
        <v>21</v>
      </c>
      <c r="K552" t="s">
        <v>22</v>
      </c>
      <c r="L552">
        <v>1442206800</v>
      </c>
      <c r="M552" s="8">
        <f>(((L552/60)/60)/24)+DATE(1970,1,1)</f>
        <v>42261.208333333328</v>
      </c>
      <c r="N552">
        <v>1443589200</v>
      </c>
      <c r="O552" s="8">
        <f>(((N552/60)/60)/24)+DATE(1970,1,1)</f>
        <v>42277.208333333328</v>
      </c>
      <c r="P552" t="b">
        <v>0</v>
      </c>
      <c r="Q552" t="b">
        <v>0</v>
      </c>
      <c r="R552" t="s">
        <v>148</v>
      </c>
      <c r="S552" t="s">
        <v>2035</v>
      </c>
      <c r="T552" t="s">
        <v>2057</v>
      </c>
    </row>
    <row r="553" spans="1:20" x14ac:dyDescent="0.35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t="s">
        <v>20</v>
      </c>
      <c r="G553">
        <f>E553-D553</f>
        <v>41357</v>
      </c>
      <c r="H553">
        <v>524</v>
      </c>
      <c r="I553">
        <f>AVERAGE($H$2:H1553)</f>
        <v>727.005</v>
      </c>
      <c r="J553" t="s">
        <v>21</v>
      </c>
      <c r="K553" t="s">
        <v>22</v>
      </c>
      <c r="L553">
        <v>1532840400</v>
      </c>
      <c r="M553" s="8">
        <f>(((L553/60)/60)/24)+DATE(1970,1,1)</f>
        <v>43310.208333333328</v>
      </c>
      <c r="N553">
        <v>1533445200</v>
      </c>
      <c r="O553" s="8">
        <f>(((N553/60)/60)/24)+DATE(1970,1,1)</f>
        <v>43317.208333333328</v>
      </c>
      <c r="P553" t="b">
        <v>0</v>
      </c>
      <c r="Q553" t="b">
        <v>0</v>
      </c>
      <c r="R553" t="s">
        <v>50</v>
      </c>
      <c r="S553" t="s">
        <v>2035</v>
      </c>
      <c r="T553" t="s">
        <v>2043</v>
      </c>
    </row>
    <row r="554" spans="1:20" x14ac:dyDescent="0.35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t="s">
        <v>20</v>
      </c>
      <c r="G554">
        <f>E554-D554</f>
        <v>108418</v>
      </c>
      <c r="H554">
        <v>1989</v>
      </c>
      <c r="I554">
        <f>AVERAGE($H$2:H1554)</f>
        <v>727.005</v>
      </c>
      <c r="J554" t="s">
        <v>21</v>
      </c>
      <c r="K554" t="s">
        <v>22</v>
      </c>
      <c r="L554">
        <v>1498194000</v>
      </c>
      <c r="M554" s="8">
        <f>(((L554/60)/60)/24)+DATE(1970,1,1)</f>
        <v>42909.208333333328</v>
      </c>
      <c r="N554">
        <v>1499403600</v>
      </c>
      <c r="O554" s="8">
        <f>(((N554/60)/60)/24)+DATE(1970,1,1)</f>
        <v>42923.208333333328</v>
      </c>
      <c r="P554" t="b">
        <v>0</v>
      </c>
      <c r="Q554" t="b">
        <v>0</v>
      </c>
      <c r="R554" t="s">
        <v>53</v>
      </c>
      <c r="S554" t="s">
        <v>2041</v>
      </c>
      <c r="T554" t="s">
        <v>2044</v>
      </c>
    </row>
    <row r="555" spans="1:20" x14ac:dyDescent="0.35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t="s">
        <v>20</v>
      </c>
      <c r="G555">
        <f>E555-D555</f>
        <v>12205</v>
      </c>
      <c r="H555">
        <v>157</v>
      </c>
      <c r="I555">
        <f>AVERAGE($H$2:H1555)</f>
        <v>727.005</v>
      </c>
      <c r="J555" t="s">
        <v>21</v>
      </c>
      <c r="K555" t="s">
        <v>22</v>
      </c>
      <c r="L555">
        <v>1406264400</v>
      </c>
      <c r="M555" s="8">
        <f>(((L555/60)/60)/24)+DATE(1970,1,1)</f>
        <v>41845.208333333336</v>
      </c>
      <c r="N555">
        <v>1407819600</v>
      </c>
      <c r="O555" s="8">
        <f>(((N555/60)/60)/24)+DATE(1970,1,1)</f>
        <v>41863.208333333336</v>
      </c>
      <c r="P555" t="b">
        <v>0</v>
      </c>
      <c r="Q555" t="b">
        <v>0</v>
      </c>
      <c r="R555" t="s">
        <v>28</v>
      </c>
      <c r="S555" t="s">
        <v>2037</v>
      </c>
      <c r="T555" t="s">
        <v>2038</v>
      </c>
    </row>
    <row r="556" spans="1:20" ht="31" x14ac:dyDescent="0.35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t="s">
        <v>20</v>
      </c>
      <c r="G556">
        <f>E556-D556</f>
        <v>49513</v>
      </c>
      <c r="H556">
        <v>4498</v>
      </c>
      <c r="I556">
        <f>AVERAGE($H$2:H1556)</f>
        <v>727.005</v>
      </c>
      <c r="J556" t="s">
        <v>26</v>
      </c>
      <c r="K556" t="s">
        <v>27</v>
      </c>
      <c r="L556">
        <v>1484632800</v>
      </c>
      <c r="M556" s="8">
        <f>(((L556/60)/60)/24)+DATE(1970,1,1)</f>
        <v>42752.25</v>
      </c>
      <c r="N556">
        <v>1484805600</v>
      </c>
      <c r="O556" s="8">
        <f>(((N556/60)/60)/24)+DATE(1970,1,1)</f>
        <v>42754.25</v>
      </c>
      <c r="P556" t="b">
        <v>0</v>
      </c>
      <c r="Q556" t="b">
        <v>0</v>
      </c>
      <c r="R556" t="s">
        <v>33</v>
      </c>
      <c r="S556" t="s">
        <v>2039</v>
      </c>
      <c r="T556" t="s">
        <v>2040</v>
      </c>
    </row>
    <row r="557" spans="1:20" x14ac:dyDescent="0.35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t="s">
        <v>20</v>
      </c>
      <c r="G557">
        <f>E557-D557</f>
        <v>4314</v>
      </c>
      <c r="H557">
        <v>80</v>
      </c>
      <c r="I557">
        <f>AVERAGE($H$2:H1557)</f>
        <v>727.005</v>
      </c>
      <c r="J557" t="s">
        <v>21</v>
      </c>
      <c r="K557" t="s">
        <v>22</v>
      </c>
      <c r="L557">
        <v>1539752400</v>
      </c>
      <c r="M557" s="8">
        <f>(((L557/60)/60)/24)+DATE(1970,1,1)</f>
        <v>43390.208333333328</v>
      </c>
      <c r="N557">
        <v>1540789200</v>
      </c>
      <c r="O557" s="8">
        <f>(((N557/60)/60)/24)+DATE(1970,1,1)</f>
        <v>43402.208333333328</v>
      </c>
      <c r="P557" t="b">
        <v>1</v>
      </c>
      <c r="Q557" t="b">
        <v>0</v>
      </c>
      <c r="R557" t="s">
        <v>33</v>
      </c>
      <c r="S557" t="s">
        <v>2039</v>
      </c>
      <c r="T557" t="s">
        <v>2040</v>
      </c>
    </row>
    <row r="558" spans="1:20" ht="31" x14ac:dyDescent="0.35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t="s">
        <v>20</v>
      </c>
      <c r="G558">
        <f>E558-D558</f>
        <v>3257</v>
      </c>
      <c r="H558">
        <v>43</v>
      </c>
      <c r="I558">
        <f>AVERAGE($H$2:H1558)</f>
        <v>727.005</v>
      </c>
      <c r="J558" t="s">
        <v>21</v>
      </c>
      <c r="K558" t="s">
        <v>22</v>
      </c>
      <c r="L558">
        <v>1535432400</v>
      </c>
      <c r="M558" s="8">
        <f>(((L558/60)/60)/24)+DATE(1970,1,1)</f>
        <v>43340.208333333328</v>
      </c>
      <c r="N558">
        <v>1537160400</v>
      </c>
      <c r="O558" s="8">
        <f>(((N558/60)/60)/24)+DATE(1970,1,1)</f>
        <v>43360.208333333328</v>
      </c>
      <c r="P558" t="b">
        <v>0</v>
      </c>
      <c r="Q558" t="b">
        <v>1</v>
      </c>
      <c r="R558" t="s">
        <v>23</v>
      </c>
      <c r="S558" t="s">
        <v>2035</v>
      </c>
      <c r="T558" t="s">
        <v>2036</v>
      </c>
    </row>
    <row r="559" spans="1:20" x14ac:dyDescent="0.35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t="s">
        <v>20</v>
      </c>
      <c r="G559">
        <f>E559-D559</f>
        <v>2210</v>
      </c>
      <c r="H559">
        <v>2053</v>
      </c>
      <c r="I559">
        <f>AVERAGE($H$2:H1559)</f>
        <v>727.005</v>
      </c>
      <c r="J559" t="s">
        <v>21</v>
      </c>
      <c r="K559" t="s">
        <v>22</v>
      </c>
      <c r="L559">
        <v>1510207200</v>
      </c>
      <c r="M559" s="8">
        <f>(((L559/60)/60)/24)+DATE(1970,1,1)</f>
        <v>43048.25</v>
      </c>
      <c r="N559">
        <v>1512280800</v>
      </c>
      <c r="O559" s="8">
        <f>(((N559/60)/60)/24)+DATE(1970,1,1)</f>
        <v>43072.25</v>
      </c>
      <c r="P559" t="b">
        <v>0</v>
      </c>
      <c r="Q559" t="b">
        <v>0</v>
      </c>
      <c r="R559" t="s">
        <v>42</v>
      </c>
      <c r="S559" t="s">
        <v>2041</v>
      </c>
      <c r="T559" t="s">
        <v>2042</v>
      </c>
    </row>
    <row r="560" spans="1:20" ht="31" x14ac:dyDescent="0.35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t="s">
        <v>20</v>
      </c>
      <c r="G560">
        <f>E560-D560</f>
        <v>4200</v>
      </c>
      <c r="H560">
        <v>168</v>
      </c>
      <c r="I560">
        <f>AVERAGE($H$2:H1560)</f>
        <v>727.005</v>
      </c>
      <c r="J560" t="s">
        <v>21</v>
      </c>
      <c r="K560" t="s">
        <v>22</v>
      </c>
      <c r="L560">
        <v>1576389600</v>
      </c>
      <c r="M560" s="8">
        <f>(((L560/60)/60)/24)+DATE(1970,1,1)</f>
        <v>43814.25</v>
      </c>
      <c r="N560">
        <v>1580364000</v>
      </c>
      <c r="O560" s="8">
        <f>(((N560/60)/60)/24)+DATE(1970,1,1)</f>
        <v>43860.25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31" x14ac:dyDescent="0.35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t="s">
        <v>20</v>
      </c>
      <c r="G561">
        <f>E561-D561</f>
        <v>83649</v>
      </c>
      <c r="H561">
        <v>4289</v>
      </c>
      <c r="I561">
        <f>AVERAGE($H$2:H1561)</f>
        <v>727.005</v>
      </c>
      <c r="J561" t="s">
        <v>21</v>
      </c>
      <c r="K561" t="s">
        <v>22</v>
      </c>
      <c r="L561">
        <v>1289019600</v>
      </c>
      <c r="M561" s="8">
        <f>(((L561/60)/60)/24)+DATE(1970,1,1)</f>
        <v>40488.208333333336</v>
      </c>
      <c r="N561">
        <v>1289714400</v>
      </c>
      <c r="O561" s="8">
        <f>(((N561/60)/60)/24)+DATE(1970,1,1)</f>
        <v>40496.25</v>
      </c>
      <c r="P561" t="b">
        <v>0</v>
      </c>
      <c r="Q561" t="b">
        <v>1</v>
      </c>
      <c r="R561" t="s">
        <v>60</v>
      </c>
      <c r="S561" t="s">
        <v>2035</v>
      </c>
      <c r="T561" t="s">
        <v>2045</v>
      </c>
    </row>
    <row r="562" spans="1:20" x14ac:dyDescent="0.35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t="s">
        <v>20</v>
      </c>
      <c r="G562">
        <f>E562-D562</f>
        <v>12924</v>
      </c>
      <c r="H562">
        <v>165</v>
      </c>
      <c r="I562">
        <f>AVERAGE($H$2:H1562)</f>
        <v>727.005</v>
      </c>
      <c r="J562" t="s">
        <v>21</v>
      </c>
      <c r="K562" t="s">
        <v>22</v>
      </c>
      <c r="L562">
        <v>1282194000</v>
      </c>
      <c r="M562" s="8">
        <f>(((L562/60)/60)/24)+DATE(1970,1,1)</f>
        <v>40409.208333333336</v>
      </c>
      <c r="N562">
        <v>1282712400</v>
      </c>
      <c r="O562" s="8">
        <f>(((N562/60)/60)/24)+DATE(1970,1,1)</f>
        <v>40415.208333333336</v>
      </c>
      <c r="P562" t="b">
        <v>0</v>
      </c>
      <c r="Q562" t="b">
        <v>0</v>
      </c>
      <c r="R562" t="s">
        <v>23</v>
      </c>
      <c r="S562" t="s">
        <v>2035</v>
      </c>
      <c r="T562" t="s">
        <v>2036</v>
      </c>
    </row>
    <row r="563" spans="1:20" x14ac:dyDescent="0.35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t="s">
        <v>20</v>
      </c>
      <c r="G563">
        <f>E563-D563</f>
        <v>67021</v>
      </c>
      <c r="H563">
        <v>1815</v>
      </c>
      <c r="I563">
        <f>AVERAGE($H$2:H1563)</f>
        <v>727.005</v>
      </c>
      <c r="J563" t="s">
        <v>21</v>
      </c>
      <c r="K563" t="s">
        <v>22</v>
      </c>
      <c r="L563">
        <v>1321941600</v>
      </c>
      <c r="M563" s="8">
        <f>(((L563/60)/60)/24)+DATE(1970,1,1)</f>
        <v>40869.25</v>
      </c>
      <c r="N563">
        <v>1322114400</v>
      </c>
      <c r="O563" s="8">
        <f>(((N563/60)/60)/24)+DATE(1970,1,1)</f>
        <v>40871.25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x14ac:dyDescent="0.35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t="s">
        <v>20</v>
      </c>
      <c r="G564">
        <f>E564-D564</f>
        <v>6609</v>
      </c>
      <c r="H564">
        <v>397</v>
      </c>
      <c r="I564">
        <f>AVERAGE($H$2:H1564)</f>
        <v>727.005</v>
      </c>
      <c r="J564" t="s">
        <v>40</v>
      </c>
      <c r="K564" t="s">
        <v>41</v>
      </c>
      <c r="L564">
        <v>1320991200</v>
      </c>
      <c r="M564" s="8">
        <f>(((L564/60)/60)/24)+DATE(1970,1,1)</f>
        <v>40858.25</v>
      </c>
      <c r="N564">
        <v>1323928800</v>
      </c>
      <c r="O564" s="8">
        <f>(((N564/60)/60)/24)+DATE(1970,1,1)</f>
        <v>40892.25</v>
      </c>
      <c r="P564" t="b">
        <v>0</v>
      </c>
      <c r="Q564" t="b">
        <v>1</v>
      </c>
      <c r="R564" t="s">
        <v>100</v>
      </c>
      <c r="S564" t="s">
        <v>2041</v>
      </c>
      <c r="T564" t="s">
        <v>2052</v>
      </c>
    </row>
    <row r="565" spans="1:20" x14ac:dyDescent="0.35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t="s">
        <v>20</v>
      </c>
      <c r="G565">
        <f>E565-D565</f>
        <v>96797</v>
      </c>
      <c r="H565">
        <v>1539</v>
      </c>
      <c r="I565">
        <f>AVERAGE($H$2:H1565)</f>
        <v>727.005</v>
      </c>
      <c r="J565" t="s">
        <v>21</v>
      </c>
      <c r="K565" t="s">
        <v>22</v>
      </c>
      <c r="L565">
        <v>1345093200</v>
      </c>
      <c r="M565" s="8">
        <f>(((L565/60)/60)/24)+DATE(1970,1,1)</f>
        <v>41137.208333333336</v>
      </c>
      <c r="N565">
        <v>1346130000</v>
      </c>
      <c r="O565" s="8">
        <f>(((N565/60)/60)/24)+DATE(1970,1,1)</f>
        <v>41149.208333333336</v>
      </c>
      <c r="P565" t="b">
        <v>0</v>
      </c>
      <c r="Q565" t="b">
        <v>0</v>
      </c>
      <c r="R565" t="s">
        <v>71</v>
      </c>
      <c r="S565" t="s">
        <v>2041</v>
      </c>
      <c r="T565" t="s">
        <v>2049</v>
      </c>
    </row>
    <row r="566" spans="1:20" x14ac:dyDescent="0.35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t="s">
        <v>20</v>
      </c>
      <c r="G566">
        <f>E566-D566</f>
        <v>1823</v>
      </c>
      <c r="H566">
        <v>138</v>
      </c>
      <c r="I566">
        <f>AVERAGE($H$2:H1566)</f>
        <v>727.005</v>
      </c>
      <c r="J566" t="s">
        <v>21</v>
      </c>
      <c r="K566" t="s">
        <v>22</v>
      </c>
      <c r="L566">
        <v>1412226000</v>
      </c>
      <c r="M566" s="8">
        <f>(((L566/60)/60)/24)+DATE(1970,1,1)</f>
        <v>41914.208333333336</v>
      </c>
      <c r="N566">
        <v>1412312400</v>
      </c>
      <c r="O566" s="8">
        <f>(((N566/60)/60)/24)+DATE(1970,1,1)</f>
        <v>41915.208333333336</v>
      </c>
      <c r="P566" t="b">
        <v>0</v>
      </c>
      <c r="Q566" t="b">
        <v>0</v>
      </c>
      <c r="R566" t="s">
        <v>122</v>
      </c>
      <c r="S566" t="s">
        <v>2054</v>
      </c>
      <c r="T566" t="s">
        <v>2055</v>
      </c>
    </row>
    <row r="567" spans="1:20" x14ac:dyDescent="0.35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t="s">
        <v>20</v>
      </c>
      <c r="G567">
        <f>E567-D567</f>
        <v>140585</v>
      </c>
      <c r="H567">
        <v>3594</v>
      </c>
      <c r="I567">
        <f>AVERAGE($H$2:H1567)</f>
        <v>727.005</v>
      </c>
      <c r="J567" t="s">
        <v>21</v>
      </c>
      <c r="K567" t="s">
        <v>22</v>
      </c>
      <c r="L567">
        <v>1411534800</v>
      </c>
      <c r="M567" s="8">
        <f>(((L567/60)/60)/24)+DATE(1970,1,1)</f>
        <v>41906.208333333336</v>
      </c>
      <c r="N567">
        <v>1415426400</v>
      </c>
      <c r="O567" s="8">
        <f>(((N567/60)/60)/24)+DATE(1970,1,1)</f>
        <v>41951.25</v>
      </c>
      <c r="P567" t="b">
        <v>0</v>
      </c>
      <c r="Q567" t="b">
        <v>0</v>
      </c>
      <c r="R567" t="s">
        <v>474</v>
      </c>
      <c r="S567" t="s">
        <v>2041</v>
      </c>
      <c r="T567" t="s">
        <v>2063</v>
      </c>
    </row>
    <row r="568" spans="1:20" x14ac:dyDescent="0.35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t="s">
        <v>20</v>
      </c>
      <c r="G568">
        <f>E568-D568</f>
        <v>108598</v>
      </c>
      <c r="H568">
        <v>5880</v>
      </c>
      <c r="I568">
        <f>AVERAGE($H$2:H1568)</f>
        <v>727.005</v>
      </c>
      <c r="J568" t="s">
        <v>21</v>
      </c>
      <c r="K568" t="s">
        <v>22</v>
      </c>
      <c r="L568">
        <v>1399093200</v>
      </c>
      <c r="M568" s="8">
        <f>(((L568/60)/60)/24)+DATE(1970,1,1)</f>
        <v>41762.208333333336</v>
      </c>
      <c r="N568">
        <v>1399093200</v>
      </c>
      <c r="O568" s="8">
        <f>(((N568/60)/60)/24)+DATE(1970,1,1)</f>
        <v>41762.208333333336</v>
      </c>
      <c r="P568" t="b">
        <v>1</v>
      </c>
      <c r="Q568" t="b">
        <v>0</v>
      </c>
      <c r="R568" t="s">
        <v>23</v>
      </c>
      <c r="S568" t="s">
        <v>2035</v>
      </c>
      <c r="T568" t="s">
        <v>2036</v>
      </c>
    </row>
    <row r="569" spans="1:20" x14ac:dyDescent="0.35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t="s">
        <v>20</v>
      </c>
      <c r="G569">
        <f>E569-D569</f>
        <v>7999</v>
      </c>
      <c r="H569">
        <v>112</v>
      </c>
      <c r="I569">
        <f>AVERAGE($H$2:H1569)</f>
        <v>727.005</v>
      </c>
      <c r="J569" t="s">
        <v>21</v>
      </c>
      <c r="K569" t="s">
        <v>22</v>
      </c>
      <c r="L569">
        <v>1270702800</v>
      </c>
      <c r="M569" s="8">
        <f>(((L569/60)/60)/24)+DATE(1970,1,1)</f>
        <v>40276.208333333336</v>
      </c>
      <c r="N569">
        <v>1273899600</v>
      </c>
      <c r="O569" s="8">
        <f>(((N569/60)/60)/24)+DATE(1970,1,1)</f>
        <v>40313.208333333336</v>
      </c>
      <c r="P569" t="b">
        <v>0</v>
      </c>
      <c r="Q569" t="b">
        <v>0</v>
      </c>
      <c r="R569" t="s">
        <v>122</v>
      </c>
      <c r="S569" t="s">
        <v>2054</v>
      </c>
      <c r="T569" t="s">
        <v>2055</v>
      </c>
    </row>
    <row r="570" spans="1:20" x14ac:dyDescent="0.35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t="s">
        <v>20</v>
      </c>
      <c r="G570">
        <f>E570-D570</f>
        <v>41851</v>
      </c>
      <c r="H570">
        <v>943</v>
      </c>
      <c r="I570">
        <f>AVERAGE($H$2:H1570)</f>
        <v>727.005</v>
      </c>
      <c r="J570" t="s">
        <v>21</v>
      </c>
      <c r="K570" t="s">
        <v>22</v>
      </c>
      <c r="L570">
        <v>1431666000</v>
      </c>
      <c r="M570" s="8">
        <f>(((L570/60)/60)/24)+DATE(1970,1,1)</f>
        <v>42139.208333333328</v>
      </c>
      <c r="N570">
        <v>1432184400</v>
      </c>
      <c r="O570" s="8">
        <f>(((N570/60)/60)/24)+DATE(1970,1,1)</f>
        <v>42145.208333333328</v>
      </c>
      <c r="P570" t="b">
        <v>0</v>
      </c>
      <c r="Q570" t="b">
        <v>0</v>
      </c>
      <c r="R570" t="s">
        <v>292</v>
      </c>
      <c r="S570" t="s">
        <v>2050</v>
      </c>
      <c r="T570" t="s">
        <v>2061</v>
      </c>
    </row>
    <row r="571" spans="1:20" x14ac:dyDescent="0.35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t="s">
        <v>20</v>
      </c>
      <c r="G571">
        <f>E571-D571</f>
        <v>27452</v>
      </c>
      <c r="H571">
        <v>2468</v>
      </c>
      <c r="I571">
        <f>AVERAGE($H$2:H1571)</f>
        <v>727.005</v>
      </c>
      <c r="J571" t="s">
        <v>21</v>
      </c>
      <c r="K571" t="s">
        <v>22</v>
      </c>
      <c r="L571">
        <v>1472619600</v>
      </c>
      <c r="M571" s="8">
        <f>(((L571/60)/60)/24)+DATE(1970,1,1)</f>
        <v>42613.208333333328</v>
      </c>
      <c r="N571">
        <v>1474779600</v>
      </c>
      <c r="O571" s="8">
        <f>(((N571/60)/60)/24)+DATE(1970,1,1)</f>
        <v>42638.208333333328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t="s">
        <v>20</v>
      </c>
      <c r="G572">
        <f>E572-D572</f>
        <v>80198</v>
      </c>
      <c r="H572">
        <v>2551</v>
      </c>
      <c r="I572">
        <f>AVERAGE($H$2:H1572)</f>
        <v>727.005</v>
      </c>
      <c r="J572" t="s">
        <v>21</v>
      </c>
      <c r="K572" t="s">
        <v>22</v>
      </c>
      <c r="L572">
        <v>1496293200</v>
      </c>
      <c r="M572" s="8">
        <f>(((L572/60)/60)/24)+DATE(1970,1,1)</f>
        <v>42887.208333333328</v>
      </c>
      <c r="N572">
        <v>1500440400</v>
      </c>
      <c r="O572" s="8">
        <f>(((N572/60)/60)/24)+DATE(1970,1,1)</f>
        <v>42935.208333333328</v>
      </c>
      <c r="P572" t="b">
        <v>0</v>
      </c>
      <c r="Q572" t="b">
        <v>1</v>
      </c>
      <c r="R572" t="s">
        <v>292</v>
      </c>
      <c r="S572" t="s">
        <v>2050</v>
      </c>
      <c r="T572" t="s">
        <v>2061</v>
      </c>
    </row>
    <row r="573" spans="1:20" x14ac:dyDescent="0.35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t="s">
        <v>20</v>
      </c>
      <c r="G573">
        <f>E573-D573</f>
        <v>7684</v>
      </c>
      <c r="H573">
        <v>101</v>
      </c>
      <c r="I573">
        <f>AVERAGE($H$2:H1573)</f>
        <v>727.005</v>
      </c>
      <c r="J573" t="s">
        <v>21</v>
      </c>
      <c r="K573" t="s">
        <v>22</v>
      </c>
      <c r="L573">
        <v>1575612000</v>
      </c>
      <c r="M573" s="8">
        <f>(((L573/60)/60)/24)+DATE(1970,1,1)</f>
        <v>43805.25</v>
      </c>
      <c r="N573">
        <v>1575612000</v>
      </c>
      <c r="O573" s="8">
        <f>(((N573/60)/60)/24)+DATE(1970,1,1)</f>
        <v>43805.25</v>
      </c>
      <c r="P573" t="b">
        <v>0</v>
      </c>
      <c r="Q573" t="b">
        <v>0</v>
      </c>
      <c r="R573" t="s">
        <v>89</v>
      </c>
      <c r="S573" t="s">
        <v>2050</v>
      </c>
      <c r="T573" t="s">
        <v>2051</v>
      </c>
    </row>
    <row r="574" spans="1:20" x14ac:dyDescent="0.35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t="s">
        <v>20</v>
      </c>
      <c r="G574">
        <f>E574-D574</f>
        <v>2423</v>
      </c>
      <c r="H574">
        <v>92</v>
      </c>
      <c r="I574">
        <f>AVERAGE($H$2:H1574)</f>
        <v>727.005</v>
      </c>
      <c r="J574" t="s">
        <v>21</v>
      </c>
      <c r="K574" t="s">
        <v>22</v>
      </c>
      <c r="L574">
        <v>1469422800</v>
      </c>
      <c r="M574" s="8">
        <f>(((L574/60)/60)/24)+DATE(1970,1,1)</f>
        <v>42576.208333333328</v>
      </c>
      <c r="N574">
        <v>1469509200</v>
      </c>
      <c r="O574" s="8">
        <f>(((N574/60)/60)/24)+DATE(1970,1,1)</f>
        <v>42577.208333333328</v>
      </c>
      <c r="P574" t="b">
        <v>0</v>
      </c>
      <c r="Q574" t="b">
        <v>0</v>
      </c>
      <c r="R574" t="s">
        <v>33</v>
      </c>
      <c r="S574" t="s">
        <v>2039</v>
      </c>
      <c r="T574" t="s">
        <v>2040</v>
      </c>
    </row>
    <row r="575" spans="1:20" x14ac:dyDescent="0.35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t="s">
        <v>20</v>
      </c>
      <c r="G575">
        <f>E575-D575</f>
        <v>2200</v>
      </c>
      <c r="H575">
        <v>62</v>
      </c>
      <c r="I575">
        <f>AVERAGE($H$2:H1575)</f>
        <v>727.005</v>
      </c>
      <c r="J575" t="s">
        <v>21</v>
      </c>
      <c r="K575" t="s">
        <v>22</v>
      </c>
      <c r="L575">
        <v>1307854800</v>
      </c>
      <c r="M575" s="8">
        <f>(((L575/60)/60)/24)+DATE(1970,1,1)</f>
        <v>40706.208333333336</v>
      </c>
      <c r="N575">
        <v>1309237200</v>
      </c>
      <c r="O575" s="8">
        <f>(((N575/60)/60)/24)+DATE(1970,1,1)</f>
        <v>40722.208333333336</v>
      </c>
      <c r="P575" t="b">
        <v>0</v>
      </c>
      <c r="Q575" t="b">
        <v>0</v>
      </c>
      <c r="R575" t="s">
        <v>71</v>
      </c>
      <c r="S575" t="s">
        <v>2041</v>
      </c>
      <c r="T575" t="s">
        <v>2049</v>
      </c>
    </row>
    <row r="576" spans="1:20" x14ac:dyDescent="0.35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t="s">
        <v>20</v>
      </c>
      <c r="G576">
        <f>E576-D576</f>
        <v>681</v>
      </c>
      <c r="H576">
        <v>149</v>
      </c>
      <c r="I576">
        <f>AVERAGE($H$2:H1576)</f>
        <v>727.005</v>
      </c>
      <c r="J576" t="s">
        <v>107</v>
      </c>
      <c r="K576" t="s">
        <v>108</v>
      </c>
      <c r="L576">
        <v>1503378000</v>
      </c>
      <c r="M576" s="8">
        <f>(((L576/60)/60)/24)+DATE(1970,1,1)</f>
        <v>42969.208333333328</v>
      </c>
      <c r="N576">
        <v>1503982800</v>
      </c>
      <c r="O576" s="8">
        <f>(((N576/60)/60)/24)+DATE(1970,1,1)</f>
        <v>42976.208333333328</v>
      </c>
      <c r="P576" t="b">
        <v>0</v>
      </c>
      <c r="Q576" t="b">
        <v>1</v>
      </c>
      <c r="R576" t="s">
        <v>89</v>
      </c>
      <c r="S576" t="s">
        <v>2050</v>
      </c>
      <c r="T576" t="s">
        <v>2051</v>
      </c>
    </row>
    <row r="577" spans="1:20" ht="31" x14ac:dyDescent="0.35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t="s">
        <v>20</v>
      </c>
      <c r="G577">
        <f>E577-D577</f>
        <v>5522</v>
      </c>
      <c r="H577">
        <v>329</v>
      </c>
      <c r="I577">
        <f>AVERAGE($H$2:H1577)</f>
        <v>727.005</v>
      </c>
      <c r="J577" t="s">
        <v>21</v>
      </c>
      <c r="K577" t="s">
        <v>22</v>
      </c>
      <c r="L577">
        <v>1398402000</v>
      </c>
      <c r="M577" s="8">
        <f>(((L577/60)/60)/24)+DATE(1970,1,1)</f>
        <v>41754.208333333336</v>
      </c>
      <c r="N577">
        <v>1398574800</v>
      </c>
      <c r="O577" s="8">
        <f>(((N577/60)/60)/24)+DATE(1970,1,1)</f>
        <v>41756.208333333336</v>
      </c>
      <c r="P577" t="b">
        <v>0</v>
      </c>
      <c r="Q577" t="b">
        <v>0</v>
      </c>
      <c r="R577" t="s">
        <v>71</v>
      </c>
      <c r="S577" t="s">
        <v>2041</v>
      </c>
      <c r="T577" t="s">
        <v>2049</v>
      </c>
    </row>
    <row r="578" spans="1:20" x14ac:dyDescent="0.35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t="s">
        <v>20</v>
      </c>
      <c r="G578">
        <f>E578-D578</f>
        <v>7738</v>
      </c>
      <c r="H578">
        <v>97</v>
      </c>
      <c r="I578">
        <f>AVERAGE($H$2:H1578)</f>
        <v>727.005</v>
      </c>
      <c r="J578" t="s">
        <v>36</v>
      </c>
      <c r="K578" t="s">
        <v>37</v>
      </c>
      <c r="L578">
        <v>1513231200</v>
      </c>
      <c r="M578" s="8">
        <f>(((L578/60)/60)/24)+DATE(1970,1,1)</f>
        <v>43083.25</v>
      </c>
      <c r="N578">
        <v>1515391200</v>
      </c>
      <c r="O578" s="8">
        <f>(((N578/60)/60)/24)+DATE(1970,1,1)</f>
        <v>43108.25</v>
      </c>
      <c r="P578" t="b">
        <v>0</v>
      </c>
      <c r="Q578" t="b">
        <v>1</v>
      </c>
      <c r="R578" t="s">
        <v>33</v>
      </c>
      <c r="S578" t="s">
        <v>2039</v>
      </c>
      <c r="T578" t="s">
        <v>2040</v>
      </c>
    </row>
    <row r="579" spans="1:20" x14ac:dyDescent="0.35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t="s">
        <v>20</v>
      </c>
      <c r="G579">
        <f>E579-D579</f>
        <v>93724</v>
      </c>
      <c r="H579">
        <v>1784</v>
      </c>
      <c r="I579">
        <f>AVERAGE($H$2:H1579)</f>
        <v>727.005</v>
      </c>
      <c r="J579" t="s">
        <v>21</v>
      </c>
      <c r="K579" t="s">
        <v>22</v>
      </c>
      <c r="L579">
        <v>1281070800</v>
      </c>
      <c r="M579" s="8">
        <f>(((L579/60)/60)/24)+DATE(1970,1,1)</f>
        <v>40396.208333333336</v>
      </c>
      <c r="N579">
        <v>1281157200</v>
      </c>
      <c r="O579" s="8">
        <f>(((N579/60)/60)/24)+DATE(1970,1,1)</f>
        <v>40397.208333333336</v>
      </c>
      <c r="P579" t="b">
        <v>0</v>
      </c>
      <c r="Q579" t="b">
        <v>0</v>
      </c>
      <c r="R579" t="s">
        <v>33</v>
      </c>
      <c r="S579" t="s">
        <v>2039</v>
      </c>
      <c r="T579" t="s">
        <v>2040</v>
      </c>
    </row>
    <row r="580" spans="1:20" x14ac:dyDescent="0.35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t="s">
        <v>20</v>
      </c>
      <c r="G580">
        <f>E580-D580</f>
        <v>3229</v>
      </c>
      <c r="H580">
        <v>1684</v>
      </c>
      <c r="I580">
        <f>AVERAGE($H$2:H1580)</f>
        <v>727.005</v>
      </c>
      <c r="J580" t="s">
        <v>26</v>
      </c>
      <c r="K580" t="s">
        <v>27</v>
      </c>
      <c r="L580">
        <v>1397365200</v>
      </c>
      <c r="M580" s="8">
        <f>(((L580/60)/60)/24)+DATE(1970,1,1)</f>
        <v>41742.208333333336</v>
      </c>
      <c r="N580">
        <v>1398229200</v>
      </c>
      <c r="O580" s="8">
        <f>(((N580/60)/60)/24)+DATE(1970,1,1)</f>
        <v>41752.208333333336</v>
      </c>
      <c r="P580" t="b">
        <v>0</v>
      </c>
      <c r="Q580" t="b">
        <v>1</v>
      </c>
      <c r="R580" t="s">
        <v>68</v>
      </c>
      <c r="S580" t="s">
        <v>2047</v>
      </c>
      <c r="T580" t="s">
        <v>2048</v>
      </c>
    </row>
    <row r="581" spans="1:20" x14ac:dyDescent="0.35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t="s">
        <v>20</v>
      </c>
      <c r="G581">
        <f>E581-D581</f>
        <v>2329</v>
      </c>
      <c r="H581">
        <v>250</v>
      </c>
      <c r="I581">
        <f>AVERAGE($H$2:H1581)</f>
        <v>727.005</v>
      </c>
      <c r="J581" t="s">
        <v>21</v>
      </c>
      <c r="K581" t="s">
        <v>22</v>
      </c>
      <c r="L581">
        <v>1494392400</v>
      </c>
      <c r="M581" s="8">
        <f>(((L581/60)/60)/24)+DATE(1970,1,1)</f>
        <v>42865.208333333328</v>
      </c>
      <c r="N581">
        <v>1495256400</v>
      </c>
      <c r="O581" s="8">
        <f>(((N581/60)/60)/24)+DATE(1970,1,1)</f>
        <v>42875.208333333328</v>
      </c>
      <c r="P581" t="b">
        <v>0</v>
      </c>
      <c r="Q581" t="b">
        <v>1</v>
      </c>
      <c r="R581" t="s">
        <v>23</v>
      </c>
      <c r="S581" t="s">
        <v>2035</v>
      </c>
      <c r="T581" t="s">
        <v>2036</v>
      </c>
    </row>
    <row r="582" spans="1:20" ht="31" x14ac:dyDescent="0.35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t="s">
        <v>20</v>
      </c>
      <c r="G582">
        <f>E582-D582</f>
        <v>7940</v>
      </c>
      <c r="H582">
        <v>238</v>
      </c>
      <c r="I582">
        <f>AVERAGE($H$2:H1582)</f>
        <v>727.005</v>
      </c>
      <c r="J582" t="s">
        <v>21</v>
      </c>
      <c r="K582" t="s">
        <v>22</v>
      </c>
      <c r="L582">
        <v>1520143200</v>
      </c>
      <c r="M582" s="8">
        <f>(((L582/60)/60)/24)+DATE(1970,1,1)</f>
        <v>43163.25</v>
      </c>
      <c r="N582">
        <v>1520402400</v>
      </c>
      <c r="O582" s="8">
        <f>(((N582/60)/60)/24)+DATE(1970,1,1)</f>
        <v>43166.25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31" x14ac:dyDescent="0.35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t="s">
        <v>20</v>
      </c>
      <c r="G583">
        <f>E583-D583</f>
        <v>3288</v>
      </c>
      <c r="H583">
        <v>53</v>
      </c>
      <c r="I583">
        <f>AVERAGE($H$2:H1583)</f>
        <v>727.005</v>
      </c>
      <c r="J583" t="s">
        <v>21</v>
      </c>
      <c r="K583" t="s">
        <v>22</v>
      </c>
      <c r="L583">
        <v>1405314000</v>
      </c>
      <c r="M583" s="8">
        <f>(((L583/60)/60)/24)+DATE(1970,1,1)</f>
        <v>41834.208333333336</v>
      </c>
      <c r="N583">
        <v>1409806800</v>
      </c>
      <c r="O583" s="8">
        <f>(((N583/60)/60)/24)+DATE(1970,1,1)</f>
        <v>41886.208333333336</v>
      </c>
      <c r="P583" t="b">
        <v>0</v>
      </c>
      <c r="Q583" t="b">
        <v>0</v>
      </c>
      <c r="R583" t="s">
        <v>33</v>
      </c>
      <c r="S583" t="s">
        <v>2039</v>
      </c>
      <c r="T583" t="s">
        <v>2040</v>
      </c>
    </row>
    <row r="584" spans="1:20" x14ac:dyDescent="0.35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t="s">
        <v>20</v>
      </c>
      <c r="G584">
        <f>E584-D584</f>
        <v>11871</v>
      </c>
      <c r="H584">
        <v>214</v>
      </c>
      <c r="I584">
        <f>AVERAGE($H$2:H1584)</f>
        <v>727.005</v>
      </c>
      <c r="J584" t="s">
        <v>21</v>
      </c>
      <c r="K584" t="s">
        <v>22</v>
      </c>
      <c r="L584">
        <v>1396846800</v>
      </c>
      <c r="M584" s="8">
        <f>(((L584/60)/60)/24)+DATE(1970,1,1)</f>
        <v>41736.208333333336</v>
      </c>
      <c r="N584">
        <v>1396933200</v>
      </c>
      <c r="O584" s="8">
        <f>(((N584/60)/60)/24)+DATE(1970,1,1)</f>
        <v>41737.208333333336</v>
      </c>
      <c r="P584" t="b">
        <v>0</v>
      </c>
      <c r="Q584" t="b">
        <v>0</v>
      </c>
      <c r="R584" t="s">
        <v>33</v>
      </c>
      <c r="S584" t="s">
        <v>2039</v>
      </c>
      <c r="T584" t="s">
        <v>2040</v>
      </c>
    </row>
    <row r="585" spans="1:20" x14ac:dyDescent="0.35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t="s">
        <v>20</v>
      </c>
      <c r="G585">
        <f>E585-D585</f>
        <v>10149</v>
      </c>
      <c r="H585">
        <v>222</v>
      </c>
      <c r="I585">
        <f>AVERAGE($H$2:H1585)</f>
        <v>727.005</v>
      </c>
      <c r="J585" t="s">
        <v>21</v>
      </c>
      <c r="K585" t="s">
        <v>22</v>
      </c>
      <c r="L585">
        <v>1375678800</v>
      </c>
      <c r="M585" s="8">
        <f>(((L585/60)/60)/24)+DATE(1970,1,1)</f>
        <v>41491.208333333336</v>
      </c>
      <c r="N585">
        <v>1376024400</v>
      </c>
      <c r="O585" s="8">
        <f>(((N585/60)/60)/24)+DATE(1970,1,1)</f>
        <v>41495.208333333336</v>
      </c>
      <c r="P585" t="b">
        <v>0</v>
      </c>
      <c r="Q585" t="b">
        <v>0</v>
      </c>
      <c r="R585" t="s">
        <v>28</v>
      </c>
      <c r="S585" t="s">
        <v>2037</v>
      </c>
      <c r="T585" t="s">
        <v>2038</v>
      </c>
    </row>
    <row r="586" spans="1:20" x14ac:dyDescent="0.35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t="s">
        <v>20</v>
      </c>
      <c r="G586">
        <f>E586-D586</f>
        <v>164858</v>
      </c>
      <c r="H586">
        <v>1884</v>
      </c>
      <c r="I586">
        <f>AVERAGE($H$2:H1586)</f>
        <v>727.005</v>
      </c>
      <c r="J586" t="s">
        <v>21</v>
      </c>
      <c r="K586" t="s">
        <v>22</v>
      </c>
      <c r="L586">
        <v>1482386400</v>
      </c>
      <c r="M586" s="8">
        <f>(((L586/60)/60)/24)+DATE(1970,1,1)</f>
        <v>42726.25</v>
      </c>
      <c r="N586">
        <v>1483682400</v>
      </c>
      <c r="O586" s="8">
        <f>(((N586/60)/60)/24)+DATE(1970,1,1)</f>
        <v>42741.25</v>
      </c>
      <c r="P586" t="b">
        <v>0</v>
      </c>
      <c r="Q586" t="b">
        <v>1</v>
      </c>
      <c r="R586" t="s">
        <v>119</v>
      </c>
      <c r="S586" t="s">
        <v>2047</v>
      </c>
      <c r="T586" t="s">
        <v>2053</v>
      </c>
    </row>
    <row r="587" spans="1:20" x14ac:dyDescent="0.35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t="s">
        <v>20</v>
      </c>
      <c r="G587">
        <f>E587-D587</f>
        <v>6903</v>
      </c>
      <c r="H587">
        <v>218</v>
      </c>
      <c r="I587">
        <f>AVERAGE($H$2:H1587)</f>
        <v>727.005</v>
      </c>
      <c r="J587" t="s">
        <v>26</v>
      </c>
      <c r="K587" t="s">
        <v>27</v>
      </c>
      <c r="L587">
        <v>1420005600</v>
      </c>
      <c r="M587" s="8">
        <f>(((L587/60)/60)/24)+DATE(1970,1,1)</f>
        <v>42004.25</v>
      </c>
      <c r="N587">
        <v>1420437600</v>
      </c>
      <c r="O587" s="8">
        <f>(((N587/60)/60)/24)+DATE(1970,1,1)</f>
        <v>42009.25</v>
      </c>
      <c r="P587" t="b">
        <v>0</v>
      </c>
      <c r="Q587" t="b">
        <v>0</v>
      </c>
      <c r="R587" t="s">
        <v>292</v>
      </c>
      <c r="S587" t="s">
        <v>2050</v>
      </c>
      <c r="T587" t="s">
        <v>2061</v>
      </c>
    </row>
    <row r="588" spans="1:20" x14ac:dyDescent="0.35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t="s">
        <v>20</v>
      </c>
      <c r="G588">
        <f>E588-D588</f>
        <v>106595</v>
      </c>
      <c r="H588">
        <v>6465</v>
      </c>
      <c r="I588">
        <f>AVERAGE($H$2:H1588)</f>
        <v>727.005</v>
      </c>
      <c r="J588" t="s">
        <v>21</v>
      </c>
      <c r="K588" t="s">
        <v>22</v>
      </c>
      <c r="L588">
        <v>1420178400</v>
      </c>
      <c r="M588" s="8">
        <f>(((L588/60)/60)/24)+DATE(1970,1,1)</f>
        <v>42006.25</v>
      </c>
      <c r="N588">
        <v>1420783200</v>
      </c>
      <c r="O588" s="8">
        <f>(((N588/60)/60)/24)+DATE(1970,1,1)</f>
        <v>42013.25</v>
      </c>
      <c r="P588" t="b">
        <v>0</v>
      </c>
      <c r="Q588" t="b">
        <v>0</v>
      </c>
      <c r="R588" t="s">
        <v>206</v>
      </c>
      <c r="S588" t="s">
        <v>2047</v>
      </c>
      <c r="T588" t="s">
        <v>2059</v>
      </c>
    </row>
    <row r="589" spans="1:20" ht="31" x14ac:dyDescent="0.35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t="s">
        <v>20</v>
      </c>
      <c r="G589">
        <f>E589-D589</f>
        <v>5263</v>
      </c>
      <c r="H589">
        <v>59</v>
      </c>
      <c r="I589">
        <f>AVERAGE($H$2:H1589)</f>
        <v>727.005</v>
      </c>
      <c r="J589" t="s">
        <v>21</v>
      </c>
      <c r="K589" t="s">
        <v>22</v>
      </c>
      <c r="L589">
        <v>1382677200</v>
      </c>
      <c r="M589" s="8">
        <f>(((L589/60)/60)/24)+DATE(1970,1,1)</f>
        <v>41572.208333333336</v>
      </c>
      <c r="N589">
        <v>1383109200</v>
      </c>
      <c r="O589" s="8">
        <f>(((N589/60)/60)/24)+DATE(1970,1,1)</f>
        <v>41577.208333333336</v>
      </c>
      <c r="P589" t="b">
        <v>0</v>
      </c>
      <c r="Q589" t="b">
        <v>0</v>
      </c>
      <c r="R589" t="s">
        <v>33</v>
      </c>
      <c r="S589" t="s">
        <v>2039</v>
      </c>
      <c r="T589" t="s">
        <v>2040</v>
      </c>
    </row>
    <row r="590" spans="1:20" ht="31" x14ac:dyDescent="0.35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t="s">
        <v>20</v>
      </c>
      <c r="G590">
        <f>E590-D590</f>
        <v>3905</v>
      </c>
      <c r="H590">
        <v>88</v>
      </c>
      <c r="I590">
        <f>AVERAGE($H$2:H1590)</f>
        <v>727.005</v>
      </c>
      <c r="J590" t="s">
        <v>21</v>
      </c>
      <c r="K590" t="s">
        <v>22</v>
      </c>
      <c r="L590">
        <v>1487656800</v>
      </c>
      <c r="M590" s="8">
        <f>(((L590/60)/60)/24)+DATE(1970,1,1)</f>
        <v>42787.25</v>
      </c>
      <c r="N590">
        <v>1487829600</v>
      </c>
      <c r="O590" s="8">
        <f>(((N590/60)/60)/24)+DATE(1970,1,1)</f>
        <v>42789.25</v>
      </c>
      <c r="P590" t="b">
        <v>0</v>
      </c>
      <c r="Q590" t="b">
        <v>0</v>
      </c>
      <c r="R590" t="s">
        <v>68</v>
      </c>
      <c r="S590" t="s">
        <v>2047</v>
      </c>
      <c r="T590" t="s">
        <v>2048</v>
      </c>
    </row>
    <row r="591" spans="1:20" ht="31" x14ac:dyDescent="0.35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t="s">
        <v>20</v>
      </c>
      <c r="G591">
        <f>E591-D591</f>
        <v>16235</v>
      </c>
      <c r="H591">
        <v>1697</v>
      </c>
      <c r="I591">
        <f>AVERAGE($H$2:H1591)</f>
        <v>727.005</v>
      </c>
      <c r="J591" t="s">
        <v>21</v>
      </c>
      <c r="K591" t="s">
        <v>22</v>
      </c>
      <c r="L591">
        <v>1297836000</v>
      </c>
      <c r="M591" s="8">
        <f>(((L591/60)/60)/24)+DATE(1970,1,1)</f>
        <v>40590.25</v>
      </c>
      <c r="N591">
        <v>1298268000</v>
      </c>
      <c r="O591" s="8">
        <f>(((N591/60)/60)/24)+DATE(1970,1,1)</f>
        <v>40595.25</v>
      </c>
      <c r="P591" t="b">
        <v>0</v>
      </c>
      <c r="Q591" t="b">
        <v>1</v>
      </c>
      <c r="R591" t="s">
        <v>23</v>
      </c>
      <c r="S591" t="s">
        <v>2035</v>
      </c>
      <c r="T591" t="s">
        <v>2036</v>
      </c>
    </row>
    <row r="592" spans="1:20" x14ac:dyDescent="0.35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t="s">
        <v>20</v>
      </c>
      <c r="G592">
        <f>E592-D592</f>
        <v>2622</v>
      </c>
      <c r="H592">
        <v>92</v>
      </c>
      <c r="I592">
        <f>AVERAGE($H$2:H1592)</f>
        <v>727.005</v>
      </c>
      <c r="J592" t="s">
        <v>21</v>
      </c>
      <c r="K592" t="s">
        <v>22</v>
      </c>
      <c r="L592">
        <v>1362463200</v>
      </c>
      <c r="M592" s="8">
        <f>(((L592/60)/60)/24)+DATE(1970,1,1)</f>
        <v>41338.25</v>
      </c>
      <c r="N592">
        <v>1363669200</v>
      </c>
      <c r="O592" s="8">
        <f>(((N592/60)/60)/24)+DATE(1970,1,1)</f>
        <v>41352.208333333336</v>
      </c>
      <c r="P592" t="b">
        <v>0</v>
      </c>
      <c r="Q592" t="b">
        <v>0</v>
      </c>
      <c r="R592" t="s">
        <v>33</v>
      </c>
      <c r="S592" t="s">
        <v>2039</v>
      </c>
      <c r="T592" t="s">
        <v>2040</v>
      </c>
    </row>
    <row r="593" spans="1:20" x14ac:dyDescent="0.35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t="s">
        <v>20</v>
      </c>
      <c r="G593">
        <f>E593-D593</f>
        <v>8424</v>
      </c>
      <c r="H593">
        <v>186</v>
      </c>
      <c r="I593">
        <f>AVERAGE($H$2:H1593)</f>
        <v>727.005</v>
      </c>
      <c r="J593" t="s">
        <v>21</v>
      </c>
      <c r="K593" t="s">
        <v>22</v>
      </c>
      <c r="L593">
        <v>1481176800</v>
      </c>
      <c r="M593" s="8">
        <f>(((L593/60)/60)/24)+DATE(1970,1,1)</f>
        <v>42712.25</v>
      </c>
      <c r="N593">
        <v>1482904800</v>
      </c>
      <c r="O593" s="8">
        <f>(((N593/60)/60)/24)+DATE(1970,1,1)</f>
        <v>42732.25</v>
      </c>
      <c r="P593" t="b">
        <v>0</v>
      </c>
      <c r="Q593" t="b">
        <v>1</v>
      </c>
      <c r="R593" t="s">
        <v>33</v>
      </c>
      <c r="S593" t="s">
        <v>2039</v>
      </c>
      <c r="T593" t="s">
        <v>2040</v>
      </c>
    </row>
    <row r="594" spans="1:20" ht="31" x14ac:dyDescent="0.35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t="s">
        <v>20</v>
      </c>
      <c r="G594">
        <f>E594-D594</f>
        <v>8955</v>
      </c>
      <c r="H594">
        <v>138</v>
      </c>
      <c r="I594">
        <f>AVERAGE($H$2:H1594)</f>
        <v>727.005</v>
      </c>
      <c r="J594" t="s">
        <v>21</v>
      </c>
      <c r="K594" t="s">
        <v>22</v>
      </c>
      <c r="L594">
        <v>1354946400</v>
      </c>
      <c r="M594" s="8">
        <f>(((L594/60)/60)/24)+DATE(1970,1,1)</f>
        <v>41251.25</v>
      </c>
      <c r="N594">
        <v>1356588000</v>
      </c>
      <c r="O594" s="8">
        <f>(((N594/60)/60)/24)+DATE(1970,1,1)</f>
        <v>41270.25</v>
      </c>
      <c r="P594" t="b">
        <v>1</v>
      </c>
      <c r="Q594" t="b">
        <v>0</v>
      </c>
      <c r="R594" t="s">
        <v>122</v>
      </c>
      <c r="S594" t="s">
        <v>2054</v>
      </c>
      <c r="T594" t="s">
        <v>2055</v>
      </c>
    </row>
    <row r="595" spans="1:20" x14ac:dyDescent="0.35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t="s">
        <v>20</v>
      </c>
      <c r="G595">
        <f>E595-D595</f>
        <v>3635</v>
      </c>
      <c r="H595">
        <v>261</v>
      </c>
      <c r="I595">
        <f>AVERAGE($H$2:H1595)</f>
        <v>727.005</v>
      </c>
      <c r="J595" t="s">
        <v>21</v>
      </c>
      <c r="K595" t="s">
        <v>22</v>
      </c>
      <c r="L595">
        <v>1348808400</v>
      </c>
      <c r="M595" s="8">
        <f>(((L595/60)/60)/24)+DATE(1970,1,1)</f>
        <v>41180.208333333336</v>
      </c>
      <c r="N595">
        <v>1349845200</v>
      </c>
      <c r="O595" s="8">
        <f>(((N595/60)/60)/24)+DATE(1970,1,1)</f>
        <v>41192.208333333336</v>
      </c>
      <c r="P595" t="b">
        <v>0</v>
      </c>
      <c r="Q595" t="b">
        <v>0</v>
      </c>
      <c r="R595" t="s">
        <v>23</v>
      </c>
      <c r="S595" t="s">
        <v>2035</v>
      </c>
      <c r="T595" t="s">
        <v>2036</v>
      </c>
    </row>
    <row r="596" spans="1:20" x14ac:dyDescent="0.35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t="s">
        <v>20</v>
      </c>
      <c r="G596">
        <f>E596-D596</f>
        <v>3628</v>
      </c>
      <c r="H596">
        <v>107</v>
      </c>
      <c r="I596">
        <f>AVERAGE($H$2:H1596)</f>
        <v>727.005</v>
      </c>
      <c r="J596" t="s">
        <v>21</v>
      </c>
      <c r="K596" t="s">
        <v>22</v>
      </c>
      <c r="L596">
        <v>1301979600</v>
      </c>
      <c r="M596" s="8">
        <f>(((L596/60)/60)/24)+DATE(1970,1,1)</f>
        <v>40638.208333333336</v>
      </c>
      <c r="N596">
        <v>1304226000</v>
      </c>
      <c r="O596" s="8">
        <f>(((N596/60)/60)/24)+DATE(1970,1,1)</f>
        <v>40664.208333333336</v>
      </c>
      <c r="P596" t="b">
        <v>0</v>
      </c>
      <c r="Q596" t="b">
        <v>1</v>
      </c>
      <c r="R596" t="s">
        <v>60</v>
      </c>
      <c r="S596" t="s">
        <v>2035</v>
      </c>
      <c r="T596" t="s">
        <v>2045</v>
      </c>
    </row>
    <row r="597" spans="1:20" x14ac:dyDescent="0.35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t="s">
        <v>20</v>
      </c>
      <c r="G597">
        <f>E597-D597</f>
        <v>7856</v>
      </c>
      <c r="H597">
        <v>199</v>
      </c>
      <c r="I597">
        <f>AVERAGE($H$2:H1597)</f>
        <v>727.005</v>
      </c>
      <c r="J597" t="s">
        <v>21</v>
      </c>
      <c r="K597" t="s">
        <v>22</v>
      </c>
      <c r="L597">
        <v>1263016800</v>
      </c>
      <c r="M597" s="8">
        <f>(((L597/60)/60)/24)+DATE(1970,1,1)</f>
        <v>40187.25</v>
      </c>
      <c r="N597">
        <v>1263016800</v>
      </c>
      <c r="O597" s="8">
        <f>(((N597/60)/60)/24)+DATE(1970,1,1)</f>
        <v>40187.25</v>
      </c>
      <c r="P597" t="b">
        <v>0</v>
      </c>
      <c r="Q597" t="b">
        <v>0</v>
      </c>
      <c r="R597" t="s">
        <v>122</v>
      </c>
      <c r="S597" t="s">
        <v>2054</v>
      </c>
      <c r="T597" t="s">
        <v>2055</v>
      </c>
    </row>
    <row r="598" spans="1:20" x14ac:dyDescent="0.35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t="s">
        <v>20</v>
      </c>
      <c r="G598">
        <f>E598-D598</f>
        <v>119775</v>
      </c>
      <c r="H598">
        <v>5512</v>
      </c>
      <c r="I598">
        <f>AVERAGE($H$2:H1598)</f>
        <v>727.005</v>
      </c>
      <c r="J598" t="s">
        <v>21</v>
      </c>
      <c r="K598" t="s">
        <v>22</v>
      </c>
      <c r="L598">
        <v>1360648800</v>
      </c>
      <c r="M598" s="8">
        <f>(((L598/60)/60)/24)+DATE(1970,1,1)</f>
        <v>41317.25</v>
      </c>
      <c r="N598">
        <v>1362031200</v>
      </c>
      <c r="O598" s="8">
        <f>(((N598/60)/60)/24)+DATE(1970,1,1)</f>
        <v>41333.25</v>
      </c>
      <c r="P598" t="b">
        <v>0</v>
      </c>
      <c r="Q598" t="b">
        <v>0</v>
      </c>
      <c r="R598" t="s">
        <v>33</v>
      </c>
      <c r="S598" t="s">
        <v>2039</v>
      </c>
      <c r="T598" t="s">
        <v>2040</v>
      </c>
    </row>
    <row r="599" spans="1:20" x14ac:dyDescent="0.35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t="s">
        <v>20</v>
      </c>
      <c r="G599">
        <f>E599-D599</f>
        <v>1131</v>
      </c>
      <c r="H599">
        <v>86</v>
      </c>
      <c r="I599">
        <f>AVERAGE($H$2:H1599)</f>
        <v>727.005</v>
      </c>
      <c r="J599" t="s">
        <v>21</v>
      </c>
      <c r="K599" t="s">
        <v>22</v>
      </c>
      <c r="L599">
        <v>1451800800</v>
      </c>
      <c r="M599" s="8">
        <f>(((L599/60)/60)/24)+DATE(1970,1,1)</f>
        <v>42372.25</v>
      </c>
      <c r="N599">
        <v>1455602400</v>
      </c>
      <c r="O599" s="8">
        <f>(((N599/60)/60)/24)+DATE(1970,1,1)</f>
        <v>42416.25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t="s">
        <v>20</v>
      </c>
      <c r="G600">
        <f>E600-D600</f>
        <v>82310</v>
      </c>
      <c r="H600">
        <v>2768</v>
      </c>
      <c r="I600">
        <f>AVERAGE($H$2:H1600)</f>
        <v>727.005</v>
      </c>
      <c r="J600" t="s">
        <v>26</v>
      </c>
      <c r="K600" t="s">
        <v>27</v>
      </c>
      <c r="L600">
        <v>1351054800</v>
      </c>
      <c r="M600" s="8">
        <f>(((L600/60)/60)/24)+DATE(1970,1,1)</f>
        <v>41206.208333333336</v>
      </c>
      <c r="N600">
        <v>1352440800</v>
      </c>
      <c r="O600" s="8">
        <f>(((N600/60)/60)/24)+DATE(1970,1,1)</f>
        <v>41222.25</v>
      </c>
      <c r="P600" t="b">
        <v>0</v>
      </c>
      <c r="Q600" t="b">
        <v>0</v>
      </c>
      <c r="R600" t="s">
        <v>33</v>
      </c>
      <c r="S600" t="s">
        <v>2039</v>
      </c>
      <c r="T600" t="s">
        <v>2040</v>
      </c>
    </row>
    <row r="601" spans="1:20" x14ac:dyDescent="0.35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t="s">
        <v>20</v>
      </c>
      <c r="G601">
        <f>E601-D601</f>
        <v>1208</v>
      </c>
      <c r="H601">
        <v>48</v>
      </c>
      <c r="I601">
        <f>AVERAGE($H$2:H1601)</f>
        <v>727.005</v>
      </c>
      <c r="J601" t="s">
        <v>21</v>
      </c>
      <c r="K601" t="s">
        <v>22</v>
      </c>
      <c r="L601">
        <v>1349326800</v>
      </c>
      <c r="M601" s="8">
        <f>(((L601/60)/60)/24)+DATE(1970,1,1)</f>
        <v>41186.208333333336</v>
      </c>
      <c r="N601">
        <v>1353304800</v>
      </c>
      <c r="O601" s="8">
        <f>(((N601/60)/60)/24)+DATE(1970,1,1)</f>
        <v>41232.25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t="s">
        <v>20</v>
      </c>
      <c r="G602">
        <f>E602-D602</f>
        <v>5342</v>
      </c>
      <c r="H602">
        <v>87</v>
      </c>
      <c r="I602">
        <f>AVERAGE($H$2:H1602)</f>
        <v>727.005</v>
      </c>
      <c r="J602" t="s">
        <v>21</v>
      </c>
      <c r="K602" t="s">
        <v>22</v>
      </c>
      <c r="L602">
        <v>1548914400</v>
      </c>
      <c r="M602" s="8">
        <f>(((L602/60)/60)/24)+DATE(1970,1,1)</f>
        <v>43496.25</v>
      </c>
      <c r="N602">
        <v>1550728800</v>
      </c>
      <c r="O602" s="8">
        <f>(((N602/60)/60)/24)+DATE(1970,1,1)</f>
        <v>43517.25</v>
      </c>
      <c r="P602" t="b">
        <v>0</v>
      </c>
      <c r="Q602" t="b">
        <v>0</v>
      </c>
      <c r="R602" t="s">
        <v>269</v>
      </c>
      <c r="S602" t="s">
        <v>2041</v>
      </c>
      <c r="T602" t="s">
        <v>2060</v>
      </c>
    </row>
    <row r="603" spans="1:20" x14ac:dyDescent="0.35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t="s">
        <v>20</v>
      </c>
      <c r="G603">
        <f>E603-D603</f>
        <v>104249</v>
      </c>
      <c r="H603">
        <v>1894</v>
      </c>
      <c r="I603">
        <f>AVERAGE($H$2:H1603)</f>
        <v>727.005</v>
      </c>
      <c r="J603" t="s">
        <v>21</v>
      </c>
      <c r="K603" t="s">
        <v>22</v>
      </c>
      <c r="L603">
        <v>1562734800</v>
      </c>
      <c r="M603" s="8">
        <f>(((L603/60)/60)/24)+DATE(1970,1,1)</f>
        <v>43656.208333333328</v>
      </c>
      <c r="N603">
        <v>1564894800</v>
      </c>
      <c r="O603" s="8">
        <f>(((N603/60)/60)/24)+DATE(1970,1,1)</f>
        <v>43681.208333333328</v>
      </c>
      <c r="P603" t="b">
        <v>0</v>
      </c>
      <c r="Q603" t="b">
        <v>1</v>
      </c>
      <c r="R603" t="s">
        <v>33</v>
      </c>
      <c r="S603" t="s">
        <v>2039</v>
      </c>
      <c r="T603" t="s">
        <v>2040</v>
      </c>
    </row>
    <row r="604" spans="1:20" x14ac:dyDescent="0.35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t="s">
        <v>20</v>
      </c>
      <c r="G604">
        <f>E604-D604</f>
        <v>2904</v>
      </c>
      <c r="H604">
        <v>282</v>
      </c>
      <c r="I604">
        <f>AVERAGE($H$2:H1604)</f>
        <v>727.005</v>
      </c>
      <c r="J604" t="s">
        <v>15</v>
      </c>
      <c r="K604" t="s">
        <v>16</v>
      </c>
      <c r="L604">
        <v>1505624400</v>
      </c>
      <c r="M604" s="8">
        <f>(((L604/60)/60)/24)+DATE(1970,1,1)</f>
        <v>42995.208333333328</v>
      </c>
      <c r="N604">
        <v>1505883600</v>
      </c>
      <c r="O604" s="8">
        <f>(((N604/60)/60)/24)+DATE(1970,1,1)</f>
        <v>42998.208333333328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31" x14ac:dyDescent="0.35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t="s">
        <v>20</v>
      </c>
      <c r="G605">
        <f>E605-D605</f>
        <v>5519</v>
      </c>
      <c r="H605">
        <v>116</v>
      </c>
      <c r="I605">
        <f>AVERAGE($H$2:H1605)</f>
        <v>727.005</v>
      </c>
      <c r="J605" t="s">
        <v>21</v>
      </c>
      <c r="K605" t="s">
        <v>22</v>
      </c>
      <c r="L605">
        <v>1554526800</v>
      </c>
      <c r="M605" s="8">
        <f>(((L605/60)/60)/24)+DATE(1970,1,1)</f>
        <v>43561.208333333328</v>
      </c>
      <c r="N605">
        <v>1555218000</v>
      </c>
      <c r="O605" s="8">
        <f>(((N605/60)/60)/24)+DATE(1970,1,1)</f>
        <v>43569.208333333328</v>
      </c>
      <c r="P605" t="b">
        <v>0</v>
      </c>
      <c r="Q605" t="b">
        <v>0</v>
      </c>
      <c r="R605" t="s">
        <v>206</v>
      </c>
      <c r="S605" t="s">
        <v>2047</v>
      </c>
      <c r="T605" t="s">
        <v>2059</v>
      </c>
    </row>
    <row r="606" spans="1:20" ht="31" x14ac:dyDescent="0.35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t="s">
        <v>20</v>
      </c>
      <c r="G606">
        <f>E606-D606</f>
        <v>6765</v>
      </c>
      <c r="H606">
        <v>83</v>
      </c>
      <c r="I606">
        <f>AVERAGE($H$2:H1606)</f>
        <v>727.005</v>
      </c>
      <c r="J606" t="s">
        <v>21</v>
      </c>
      <c r="K606" t="s">
        <v>22</v>
      </c>
      <c r="L606">
        <v>1279515600</v>
      </c>
      <c r="M606" s="8">
        <f>(((L606/60)/60)/24)+DATE(1970,1,1)</f>
        <v>40378.208333333336</v>
      </c>
      <c r="N606">
        <v>1279688400</v>
      </c>
      <c r="O606" s="8">
        <f>(((N606/60)/60)/24)+DATE(1970,1,1)</f>
        <v>40380.208333333336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t="s">
        <v>20</v>
      </c>
      <c r="G607">
        <f>E607-D607</f>
        <v>6099</v>
      </c>
      <c r="H607">
        <v>91</v>
      </c>
      <c r="I607">
        <f>AVERAGE($H$2:H1607)</f>
        <v>727.005</v>
      </c>
      <c r="J607" t="s">
        <v>21</v>
      </c>
      <c r="K607" t="s">
        <v>22</v>
      </c>
      <c r="L607">
        <v>1353909600</v>
      </c>
      <c r="M607" s="8">
        <f>(((L607/60)/60)/24)+DATE(1970,1,1)</f>
        <v>41239.25</v>
      </c>
      <c r="N607">
        <v>1356069600</v>
      </c>
      <c r="O607" s="8">
        <f>(((N607/60)/60)/24)+DATE(1970,1,1)</f>
        <v>41264.25</v>
      </c>
      <c r="P607" t="b">
        <v>0</v>
      </c>
      <c r="Q607" t="b">
        <v>0</v>
      </c>
      <c r="R607" t="s">
        <v>28</v>
      </c>
      <c r="S607" t="s">
        <v>2037</v>
      </c>
      <c r="T607" t="s">
        <v>2038</v>
      </c>
    </row>
    <row r="608" spans="1:20" x14ac:dyDescent="0.35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t="s">
        <v>20</v>
      </c>
      <c r="G608">
        <f>E608-D608</f>
        <v>5656</v>
      </c>
      <c r="H608">
        <v>546</v>
      </c>
      <c r="I608">
        <f>AVERAGE($H$2:H1608)</f>
        <v>727.005</v>
      </c>
      <c r="J608" t="s">
        <v>21</v>
      </c>
      <c r="K608" t="s">
        <v>22</v>
      </c>
      <c r="L608">
        <v>1535950800</v>
      </c>
      <c r="M608" s="8">
        <f>(((L608/60)/60)/24)+DATE(1970,1,1)</f>
        <v>43346.208333333328</v>
      </c>
      <c r="N608">
        <v>1536210000</v>
      </c>
      <c r="O608" s="8">
        <f>(((N608/60)/60)/24)+DATE(1970,1,1)</f>
        <v>43349.208333333328</v>
      </c>
      <c r="P608" t="b">
        <v>0</v>
      </c>
      <c r="Q608" t="b">
        <v>0</v>
      </c>
      <c r="R608" t="s">
        <v>33</v>
      </c>
      <c r="S608" t="s">
        <v>2039</v>
      </c>
      <c r="T608" t="s">
        <v>2040</v>
      </c>
    </row>
    <row r="609" spans="1:20" ht="31" x14ac:dyDescent="0.35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t="s">
        <v>20</v>
      </c>
      <c r="G609">
        <f>E609-D609</f>
        <v>12036</v>
      </c>
      <c r="H609">
        <v>393</v>
      </c>
      <c r="I609">
        <f>AVERAGE($H$2:H1609)</f>
        <v>727.005</v>
      </c>
      <c r="J609" t="s">
        <v>21</v>
      </c>
      <c r="K609" t="s">
        <v>22</v>
      </c>
      <c r="L609">
        <v>1511244000</v>
      </c>
      <c r="M609" s="8">
        <f>(((L609/60)/60)/24)+DATE(1970,1,1)</f>
        <v>43060.25</v>
      </c>
      <c r="N609">
        <v>1511762400</v>
      </c>
      <c r="O609" s="8">
        <f>(((N609/60)/60)/24)+DATE(1970,1,1)</f>
        <v>43066.25</v>
      </c>
      <c r="P609" t="b">
        <v>0</v>
      </c>
      <c r="Q609" t="b">
        <v>0</v>
      </c>
      <c r="R609" t="s">
        <v>71</v>
      </c>
      <c r="S609" t="s">
        <v>2041</v>
      </c>
      <c r="T609" t="s">
        <v>2049</v>
      </c>
    </row>
    <row r="610" spans="1:20" x14ac:dyDescent="0.35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t="s">
        <v>20</v>
      </c>
      <c r="G610">
        <f>E610-D610</f>
        <v>676</v>
      </c>
      <c r="H610">
        <v>133</v>
      </c>
      <c r="I610">
        <f>AVERAGE($H$2:H1610)</f>
        <v>727.005</v>
      </c>
      <c r="J610" t="s">
        <v>21</v>
      </c>
      <c r="K610" t="s">
        <v>22</v>
      </c>
      <c r="L610">
        <v>1480226400</v>
      </c>
      <c r="M610" s="8">
        <f>(((L610/60)/60)/24)+DATE(1970,1,1)</f>
        <v>42701.25</v>
      </c>
      <c r="N610">
        <v>1480744800</v>
      </c>
      <c r="O610" s="8">
        <f>(((N610/60)/60)/24)+DATE(1970,1,1)</f>
        <v>42707.25</v>
      </c>
      <c r="P610" t="b">
        <v>0</v>
      </c>
      <c r="Q610" t="b">
        <v>1</v>
      </c>
      <c r="R610" t="s">
        <v>269</v>
      </c>
      <c r="S610" t="s">
        <v>2041</v>
      </c>
      <c r="T610" t="s">
        <v>2060</v>
      </c>
    </row>
    <row r="611" spans="1:20" x14ac:dyDescent="0.35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t="s">
        <v>20</v>
      </c>
      <c r="G611">
        <f>E611-D611</f>
        <v>5457</v>
      </c>
      <c r="H611">
        <v>254</v>
      </c>
      <c r="I611">
        <f>AVERAGE($H$2:H1611)</f>
        <v>727.005</v>
      </c>
      <c r="J611" t="s">
        <v>21</v>
      </c>
      <c r="K611" t="s">
        <v>22</v>
      </c>
      <c r="L611">
        <v>1473483600</v>
      </c>
      <c r="M611" s="8">
        <f>(((L611/60)/60)/24)+DATE(1970,1,1)</f>
        <v>42623.208333333328</v>
      </c>
      <c r="N611">
        <v>1476766800</v>
      </c>
      <c r="O611" s="8">
        <f>(((N611/60)/60)/24)+DATE(1970,1,1)</f>
        <v>42661.208333333328</v>
      </c>
      <c r="P611" t="b">
        <v>0</v>
      </c>
      <c r="Q611" t="b">
        <v>0</v>
      </c>
      <c r="R611" t="s">
        <v>33</v>
      </c>
      <c r="S611" t="s">
        <v>2039</v>
      </c>
      <c r="T611" t="s">
        <v>2040</v>
      </c>
    </row>
    <row r="612" spans="1:20" x14ac:dyDescent="0.35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t="s">
        <v>20</v>
      </c>
      <c r="G612">
        <f>E612-D612</f>
        <v>6913</v>
      </c>
      <c r="H612">
        <v>176</v>
      </c>
      <c r="I612">
        <f>AVERAGE($H$2:H1612)</f>
        <v>727.005</v>
      </c>
      <c r="J612" t="s">
        <v>21</v>
      </c>
      <c r="K612" t="s">
        <v>22</v>
      </c>
      <c r="L612">
        <v>1430197200</v>
      </c>
      <c r="M612" s="8">
        <f>(((L612/60)/60)/24)+DATE(1970,1,1)</f>
        <v>42122.208333333328</v>
      </c>
      <c r="N612">
        <v>1430197200</v>
      </c>
      <c r="O612" s="8">
        <f>(((N612/60)/60)/24)+DATE(1970,1,1)</f>
        <v>42122.208333333328</v>
      </c>
      <c r="P612" t="b">
        <v>0</v>
      </c>
      <c r="Q612" t="b">
        <v>0</v>
      </c>
      <c r="R612" t="s">
        <v>50</v>
      </c>
      <c r="S612" t="s">
        <v>2035</v>
      </c>
      <c r="T612" t="s">
        <v>2043</v>
      </c>
    </row>
    <row r="613" spans="1:20" x14ac:dyDescent="0.35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t="s">
        <v>20</v>
      </c>
      <c r="G613">
        <f>E613-D613</f>
        <v>12674</v>
      </c>
      <c r="H613">
        <v>337</v>
      </c>
      <c r="I613">
        <f>AVERAGE($H$2:H1613)</f>
        <v>727.005</v>
      </c>
      <c r="J613" t="s">
        <v>15</v>
      </c>
      <c r="K613" t="s">
        <v>16</v>
      </c>
      <c r="L613">
        <v>1438578000</v>
      </c>
      <c r="M613" s="8">
        <f>(((L613/60)/60)/24)+DATE(1970,1,1)</f>
        <v>42219.208333333328</v>
      </c>
      <c r="N613">
        <v>1438837200</v>
      </c>
      <c r="O613" s="8">
        <f>(((N613/60)/60)/24)+DATE(1970,1,1)</f>
        <v>42222.208333333328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t="s">
        <v>20</v>
      </c>
      <c r="G614">
        <f>E614-D614</f>
        <v>6419</v>
      </c>
      <c r="H614">
        <v>107</v>
      </c>
      <c r="I614">
        <f>AVERAGE($H$2:H1614)</f>
        <v>727.005</v>
      </c>
      <c r="J614" t="s">
        <v>21</v>
      </c>
      <c r="K614" t="s">
        <v>22</v>
      </c>
      <c r="L614">
        <v>1318654800</v>
      </c>
      <c r="M614" s="8">
        <f>(((L614/60)/60)/24)+DATE(1970,1,1)</f>
        <v>40831.208333333336</v>
      </c>
      <c r="N614">
        <v>1319000400</v>
      </c>
      <c r="O614" s="8">
        <f>(((N614/60)/60)/24)+DATE(1970,1,1)</f>
        <v>40835.208333333336</v>
      </c>
      <c r="P614" t="b">
        <v>1</v>
      </c>
      <c r="Q614" t="b">
        <v>0</v>
      </c>
      <c r="R614" t="s">
        <v>28</v>
      </c>
      <c r="S614" t="s">
        <v>2037</v>
      </c>
      <c r="T614" t="s">
        <v>2038</v>
      </c>
    </row>
    <row r="615" spans="1:20" x14ac:dyDescent="0.35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t="s">
        <v>20</v>
      </c>
      <c r="G615">
        <f>E615-D615</f>
        <v>7438</v>
      </c>
      <c r="H615">
        <v>183</v>
      </c>
      <c r="I615">
        <f>AVERAGE($H$2:H1615)</f>
        <v>727.005</v>
      </c>
      <c r="J615" t="s">
        <v>21</v>
      </c>
      <c r="K615" t="s">
        <v>22</v>
      </c>
      <c r="L615">
        <v>1540530000</v>
      </c>
      <c r="M615" s="8">
        <f>(((L615/60)/60)/24)+DATE(1970,1,1)</f>
        <v>43399.208333333328</v>
      </c>
      <c r="N615">
        <v>1541570400</v>
      </c>
      <c r="O615" s="8">
        <f>(((N615/60)/60)/24)+DATE(1970,1,1)</f>
        <v>43411.25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x14ac:dyDescent="0.35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t="s">
        <v>20</v>
      </c>
      <c r="G616">
        <f>E616-D616</f>
        <v>1537</v>
      </c>
      <c r="H616">
        <v>72</v>
      </c>
      <c r="I616">
        <f>AVERAGE($H$2:H1616)</f>
        <v>727.005</v>
      </c>
      <c r="J616" t="s">
        <v>21</v>
      </c>
      <c r="K616" t="s">
        <v>22</v>
      </c>
      <c r="L616">
        <v>1456466400</v>
      </c>
      <c r="M616" s="8">
        <f>(((L616/60)/60)/24)+DATE(1970,1,1)</f>
        <v>42426.25</v>
      </c>
      <c r="N616">
        <v>1458018000</v>
      </c>
      <c r="O616" s="8">
        <f>(((N616/60)/60)/24)+DATE(1970,1,1)</f>
        <v>42444.208333333328</v>
      </c>
      <c r="P616" t="b">
        <v>0</v>
      </c>
      <c r="Q616" t="b">
        <v>1</v>
      </c>
      <c r="R616" t="s">
        <v>23</v>
      </c>
      <c r="S616" t="s">
        <v>2035</v>
      </c>
      <c r="T616" t="s">
        <v>2036</v>
      </c>
    </row>
    <row r="617" spans="1:20" ht="31" x14ac:dyDescent="0.35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t="s">
        <v>20</v>
      </c>
      <c r="G617">
        <f>E617-D617</f>
        <v>11202</v>
      </c>
      <c r="H617">
        <v>295</v>
      </c>
      <c r="I617">
        <f>AVERAGE($H$2:H1617)</f>
        <v>727.005</v>
      </c>
      <c r="J617" t="s">
        <v>21</v>
      </c>
      <c r="K617" t="s">
        <v>22</v>
      </c>
      <c r="L617">
        <v>1424930400</v>
      </c>
      <c r="M617" s="8">
        <f>(((L617/60)/60)/24)+DATE(1970,1,1)</f>
        <v>42061.25</v>
      </c>
      <c r="N617">
        <v>1426395600</v>
      </c>
      <c r="O617" s="8">
        <f>(((N617/60)/60)/24)+DATE(1970,1,1)</f>
        <v>42078.208333333328</v>
      </c>
      <c r="P617" t="b">
        <v>0</v>
      </c>
      <c r="Q617" t="b">
        <v>0</v>
      </c>
      <c r="R617" t="s">
        <v>42</v>
      </c>
      <c r="S617" t="s">
        <v>2041</v>
      </c>
      <c r="T617" t="s">
        <v>2042</v>
      </c>
    </row>
    <row r="618" spans="1:20" x14ac:dyDescent="0.35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t="s">
        <v>20</v>
      </c>
      <c r="G618">
        <f>E618-D618</f>
        <v>9369</v>
      </c>
      <c r="H618">
        <v>142</v>
      </c>
      <c r="I618">
        <f>AVERAGE($H$2:H1618)</f>
        <v>727.005</v>
      </c>
      <c r="J618" t="s">
        <v>21</v>
      </c>
      <c r="K618" t="s">
        <v>22</v>
      </c>
      <c r="L618">
        <v>1470546000</v>
      </c>
      <c r="M618" s="8">
        <f>(((L618/60)/60)/24)+DATE(1970,1,1)</f>
        <v>42589.208333333328</v>
      </c>
      <c r="N618">
        <v>1474088400</v>
      </c>
      <c r="O618" s="8">
        <f>(((N618/60)/60)/24)+DATE(1970,1,1)</f>
        <v>42630.208333333328</v>
      </c>
      <c r="P618" t="b">
        <v>0</v>
      </c>
      <c r="Q618" t="b">
        <v>0</v>
      </c>
      <c r="R618" t="s">
        <v>42</v>
      </c>
      <c r="S618" t="s">
        <v>2041</v>
      </c>
      <c r="T618" t="s">
        <v>2042</v>
      </c>
    </row>
    <row r="619" spans="1:20" x14ac:dyDescent="0.35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t="s">
        <v>20</v>
      </c>
      <c r="G619">
        <f>E619-D619</f>
        <v>5214</v>
      </c>
      <c r="H619">
        <v>85</v>
      </c>
      <c r="I619">
        <f>AVERAGE($H$2:H1619)</f>
        <v>727.005</v>
      </c>
      <c r="J619" t="s">
        <v>21</v>
      </c>
      <c r="K619" t="s">
        <v>22</v>
      </c>
      <c r="L619">
        <v>1458363600</v>
      </c>
      <c r="M619" s="8">
        <f>(((L619/60)/60)/24)+DATE(1970,1,1)</f>
        <v>42448.208333333328</v>
      </c>
      <c r="N619">
        <v>1461906000</v>
      </c>
      <c r="O619" s="8">
        <f>(((N619/60)/60)/24)+DATE(1970,1,1)</f>
        <v>42489.208333333328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t="s">
        <v>20</v>
      </c>
      <c r="G620">
        <f>E620-D620</f>
        <v>10573</v>
      </c>
      <c r="H620">
        <v>659</v>
      </c>
      <c r="I620">
        <f>AVERAGE($H$2:H1620)</f>
        <v>727.005</v>
      </c>
      <c r="J620" t="s">
        <v>36</v>
      </c>
      <c r="K620" t="s">
        <v>37</v>
      </c>
      <c r="L620">
        <v>1338958800</v>
      </c>
      <c r="M620" s="8">
        <f>(((L620/60)/60)/24)+DATE(1970,1,1)</f>
        <v>41066.208333333336</v>
      </c>
      <c r="N620">
        <v>1340686800</v>
      </c>
      <c r="O620" s="8">
        <f>(((N620/60)/60)/24)+DATE(1970,1,1)</f>
        <v>41086.208333333336</v>
      </c>
      <c r="P620" t="b">
        <v>0</v>
      </c>
      <c r="Q620" t="b">
        <v>1</v>
      </c>
      <c r="R620" t="s">
        <v>119</v>
      </c>
      <c r="S620" t="s">
        <v>2047</v>
      </c>
      <c r="T620" t="s">
        <v>2053</v>
      </c>
    </row>
    <row r="621" spans="1:20" x14ac:dyDescent="0.35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t="s">
        <v>20</v>
      </c>
      <c r="G621">
        <f>E621-D621</f>
        <v>6512</v>
      </c>
      <c r="H621">
        <v>121</v>
      </c>
      <c r="I621">
        <f>AVERAGE($H$2:H1621)</f>
        <v>727.005</v>
      </c>
      <c r="J621" t="s">
        <v>21</v>
      </c>
      <c r="K621" t="s">
        <v>22</v>
      </c>
      <c r="L621">
        <v>1297836000</v>
      </c>
      <c r="M621" s="8">
        <f>(((L621/60)/60)/24)+DATE(1970,1,1)</f>
        <v>40590.25</v>
      </c>
      <c r="N621">
        <v>1298872800</v>
      </c>
      <c r="O621" s="8">
        <f>(((N621/60)/60)/24)+DATE(1970,1,1)</f>
        <v>40602.25</v>
      </c>
      <c r="P621" t="b">
        <v>0</v>
      </c>
      <c r="Q621" t="b">
        <v>0</v>
      </c>
      <c r="R621" t="s">
        <v>33</v>
      </c>
      <c r="S621" t="s">
        <v>2039</v>
      </c>
      <c r="T621" t="s">
        <v>2040</v>
      </c>
    </row>
    <row r="622" spans="1:20" x14ac:dyDescent="0.35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t="s">
        <v>20</v>
      </c>
      <c r="G622">
        <f>E622-D622</f>
        <v>124245</v>
      </c>
      <c r="H622">
        <v>3742</v>
      </c>
      <c r="I622">
        <f>AVERAGE($H$2:H1622)</f>
        <v>727.005</v>
      </c>
      <c r="J622" t="s">
        <v>21</v>
      </c>
      <c r="K622" t="s">
        <v>22</v>
      </c>
      <c r="L622">
        <v>1382677200</v>
      </c>
      <c r="M622" s="8">
        <f>(((L622/60)/60)/24)+DATE(1970,1,1)</f>
        <v>41572.208333333336</v>
      </c>
      <c r="N622">
        <v>1383282000</v>
      </c>
      <c r="O622" s="8">
        <f>(((N622/60)/60)/24)+DATE(1970,1,1)</f>
        <v>41579.208333333336</v>
      </c>
      <c r="P622" t="b">
        <v>0</v>
      </c>
      <c r="Q622" t="b">
        <v>0</v>
      </c>
      <c r="R622" t="s">
        <v>33</v>
      </c>
      <c r="S622" t="s">
        <v>2039</v>
      </c>
      <c r="T622" t="s">
        <v>2040</v>
      </c>
    </row>
    <row r="623" spans="1:20" x14ac:dyDescent="0.35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t="s">
        <v>20</v>
      </c>
      <c r="G623">
        <f>E623-D623</f>
        <v>6497</v>
      </c>
      <c r="H623">
        <v>223</v>
      </c>
      <c r="I623">
        <f>AVERAGE($H$2:H1623)</f>
        <v>727.005</v>
      </c>
      <c r="J623" t="s">
        <v>21</v>
      </c>
      <c r="K623" t="s">
        <v>22</v>
      </c>
      <c r="L623">
        <v>1330322400</v>
      </c>
      <c r="M623" s="8">
        <f>(((L623/60)/60)/24)+DATE(1970,1,1)</f>
        <v>40966.25</v>
      </c>
      <c r="N623">
        <v>1330495200</v>
      </c>
      <c r="O623" s="8">
        <f>(((N623/60)/60)/24)+DATE(1970,1,1)</f>
        <v>40968.25</v>
      </c>
      <c r="P623" t="b">
        <v>0</v>
      </c>
      <c r="Q623" t="b">
        <v>0</v>
      </c>
      <c r="R623" t="s">
        <v>23</v>
      </c>
      <c r="S623" t="s">
        <v>2035</v>
      </c>
      <c r="T623" t="s">
        <v>2036</v>
      </c>
    </row>
    <row r="624" spans="1:20" x14ac:dyDescent="0.35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t="s">
        <v>20</v>
      </c>
      <c r="G624">
        <f>E624-D624</f>
        <v>2726</v>
      </c>
      <c r="H624">
        <v>133</v>
      </c>
      <c r="I624">
        <f>AVERAGE($H$2:H1624)</f>
        <v>727.005</v>
      </c>
      <c r="J624" t="s">
        <v>21</v>
      </c>
      <c r="K624" t="s">
        <v>22</v>
      </c>
      <c r="L624">
        <v>1552366800</v>
      </c>
      <c r="M624" s="8">
        <f>(((L624/60)/60)/24)+DATE(1970,1,1)</f>
        <v>43536.208333333328</v>
      </c>
      <c r="N624">
        <v>1552798800</v>
      </c>
      <c r="O624" s="8">
        <f>(((N624/60)/60)/24)+DATE(1970,1,1)</f>
        <v>43541.208333333328</v>
      </c>
      <c r="P624" t="b">
        <v>0</v>
      </c>
      <c r="Q624" t="b">
        <v>1</v>
      </c>
      <c r="R624" t="s">
        <v>42</v>
      </c>
      <c r="S624" t="s">
        <v>2041</v>
      </c>
      <c r="T624" t="s">
        <v>2042</v>
      </c>
    </row>
    <row r="625" spans="1:20" ht="31" x14ac:dyDescent="0.35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t="s">
        <v>20</v>
      </c>
      <c r="G625">
        <f>E625-D625</f>
        <v>78477</v>
      </c>
      <c r="H625">
        <v>5168</v>
      </c>
      <c r="I625">
        <f>AVERAGE($H$2:H1625)</f>
        <v>727.005</v>
      </c>
      <c r="J625" t="s">
        <v>21</v>
      </c>
      <c r="K625" t="s">
        <v>22</v>
      </c>
      <c r="L625">
        <v>1290664800</v>
      </c>
      <c r="M625" s="8">
        <f>(((L625/60)/60)/24)+DATE(1970,1,1)</f>
        <v>40507.25</v>
      </c>
      <c r="N625">
        <v>1291788000</v>
      </c>
      <c r="O625" s="8">
        <f>(((N625/60)/60)/24)+DATE(1970,1,1)</f>
        <v>40520.25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t="s">
        <v>20</v>
      </c>
      <c r="G626">
        <f>E626-D626</f>
        <v>4548</v>
      </c>
      <c r="H626">
        <v>307</v>
      </c>
      <c r="I626">
        <f>AVERAGE($H$2:H1626)</f>
        <v>727.005</v>
      </c>
      <c r="J626" t="s">
        <v>21</v>
      </c>
      <c r="K626" t="s">
        <v>22</v>
      </c>
      <c r="L626">
        <v>1434862800</v>
      </c>
      <c r="M626" s="8">
        <f>(((L626/60)/60)/24)+DATE(1970,1,1)</f>
        <v>42176.208333333328</v>
      </c>
      <c r="N626">
        <v>1435899600</v>
      </c>
      <c r="O626" s="8">
        <f>(((N626/60)/60)/24)+DATE(1970,1,1)</f>
        <v>42188.208333333328</v>
      </c>
      <c r="P626" t="b">
        <v>0</v>
      </c>
      <c r="Q626" t="b">
        <v>1</v>
      </c>
      <c r="R626" t="s">
        <v>33</v>
      </c>
      <c r="S626" t="s">
        <v>2039</v>
      </c>
      <c r="T626" t="s">
        <v>2040</v>
      </c>
    </row>
    <row r="627" spans="1:20" ht="31" x14ac:dyDescent="0.35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t="s">
        <v>20</v>
      </c>
      <c r="G627">
        <f>E627-D627</f>
        <v>33126</v>
      </c>
      <c r="H627">
        <v>2441</v>
      </c>
      <c r="I627">
        <f>AVERAGE($H$2:H1627)</f>
        <v>727.005</v>
      </c>
      <c r="J627" t="s">
        <v>21</v>
      </c>
      <c r="K627" t="s">
        <v>22</v>
      </c>
      <c r="L627">
        <v>1543557600</v>
      </c>
      <c r="M627" s="8">
        <f>(((L627/60)/60)/24)+DATE(1970,1,1)</f>
        <v>43434.25</v>
      </c>
      <c r="N627">
        <v>1544508000</v>
      </c>
      <c r="O627" s="8">
        <f>(((N627/60)/60)/24)+DATE(1970,1,1)</f>
        <v>43445.25</v>
      </c>
      <c r="P627" t="b">
        <v>0</v>
      </c>
      <c r="Q627" t="b">
        <v>0</v>
      </c>
      <c r="R627" t="s">
        <v>23</v>
      </c>
      <c r="S627" t="s">
        <v>2035</v>
      </c>
      <c r="T627" t="s">
        <v>2036</v>
      </c>
    </row>
    <row r="628" spans="1:20" ht="31" x14ac:dyDescent="0.35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t="s">
        <v>20</v>
      </c>
      <c r="G628">
        <f>E628-D628</f>
        <v>28630</v>
      </c>
      <c r="H628">
        <v>1385</v>
      </c>
      <c r="I628">
        <f>AVERAGE($H$2:H1628)</f>
        <v>727.005</v>
      </c>
      <c r="J628" t="s">
        <v>40</v>
      </c>
      <c r="K628" t="s">
        <v>41</v>
      </c>
      <c r="L628">
        <v>1512712800</v>
      </c>
      <c r="M628" s="8">
        <f>(((L628/60)/60)/24)+DATE(1970,1,1)</f>
        <v>43077.25</v>
      </c>
      <c r="N628">
        <v>1512799200</v>
      </c>
      <c r="O628" s="8">
        <f>(((N628/60)/60)/24)+DATE(1970,1,1)</f>
        <v>43078.25</v>
      </c>
      <c r="P628" t="b">
        <v>0</v>
      </c>
      <c r="Q628" t="b">
        <v>0</v>
      </c>
      <c r="R628" t="s">
        <v>42</v>
      </c>
      <c r="S628" t="s">
        <v>2041</v>
      </c>
      <c r="T628" t="s">
        <v>2042</v>
      </c>
    </row>
    <row r="629" spans="1:20" x14ac:dyDescent="0.35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t="s">
        <v>20</v>
      </c>
      <c r="G629">
        <f>E629-D629</f>
        <v>11343</v>
      </c>
      <c r="H629">
        <v>190</v>
      </c>
      <c r="I629">
        <f>AVERAGE($H$2:H1629)</f>
        <v>727.005</v>
      </c>
      <c r="J629" t="s">
        <v>21</v>
      </c>
      <c r="K629" t="s">
        <v>22</v>
      </c>
      <c r="L629">
        <v>1324274400</v>
      </c>
      <c r="M629" s="8">
        <f>(((L629/60)/60)/24)+DATE(1970,1,1)</f>
        <v>40896.25</v>
      </c>
      <c r="N629">
        <v>1324360800</v>
      </c>
      <c r="O629" s="8">
        <f>(((N629/60)/60)/24)+DATE(1970,1,1)</f>
        <v>40897.25</v>
      </c>
      <c r="P629" t="b">
        <v>0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31" x14ac:dyDescent="0.35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t="s">
        <v>20</v>
      </c>
      <c r="G630">
        <f>E630-D630</f>
        <v>20696</v>
      </c>
      <c r="H630">
        <v>470</v>
      </c>
      <c r="I630">
        <f>AVERAGE($H$2:H1630)</f>
        <v>727.005</v>
      </c>
      <c r="J630" t="s">
        <v>21</v>
      </c>
      <c r="K630" t="s">
        <v>22</v>
      </c>
      <c r="L630">
        <v>1364446800</v>
      </c>
      <c r="M630" s="8">
        <f>(((L630/60)/60)/24)+DATE(1970,1,1)</f>
        <v>41361.208333333336</v>
      </c>
      <c r="N630">
        <v>1364533200</v>
      </c>
      <c r="O630" s="8">
        <f>(((N630/60)/60)/24)+DATE(1970,1,1)</f>
        <v>41362.208333333336</v>
      </c>
      <c r="P630" t="b">
        <v>0</v>
      </c>
      <c r="Q630" t="b">
        <v>0</v>
      </c>
      <c r="R630" t="s">
        <v>65</v>
      </c>
      <c r="S630" t="s">
        <v>2037</v>
      </c>
      <c r="T630" t="s">
        <v>2046</v>
      </c>
    </row>
    <row r="631" spans="1:20" x14ac:dyDescent="0.35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t="s">
        <v>20</v>
      </c>
      <c r="G631">
        <f>E631-D631</f>
        <v>2300</v>
      </c>
      <c r="H631">
        <v>253</v>
      </c>
      <c r="I631">
        <f>AVERAGE($H$2:H1631)</f>
        <v>727.005</v>
      </c>
      <c r="J631" t="s">
        <v>21</v>
      </c>
      <c r="K631" t="s">
        <v>22</v>
      </c>
      <c r="L631">
        <v>1542693600</v>
      </c>
      <c r="M631" s="8">
        <f>(((L631/60)/60)/24)+DATE(1970,1,1)</f>
        <v>43424.25</v>
      </c>
      <c r="N631">
        <v>1545112800</v>
      </c>
      <c r="O631" s="8">
        <f>(((N631/60)/60)/24)+DATE(1970,1,1)</f>
        <v>43452.25</v>
      </c>
      <c r="P631" t="b">
        <v>0</v>
      </c>
      <c r="Q631" t="b">
        <v>0</v>
      </c>
      <c r="R631" t="s">
        <v>33</v>
      </c>
      <c r="S631" t="s">
        <v>2039</v>
      </c>
      <c r="T631" t="s">
        <v>2040</v>
      </c>
    </row>
    <row r="632" spans="1:20" x14ac:dyDescent="0.35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t="s">
        <v>20</v>
      </c>
      <c r="G632">
        <f>E632-D632</f>
        <v>57338</v>
      </c>
      <c r="H632">
        <v>1113</v>
      </c>
      <c r="I632">
        <f>AVERAGE($H$2:H1632)</f>
        <v>727.005</v>
      </c>
      <c r="J632" t="s">
        <v>21</v>
      </c>
      <c r="K632" t="s">
        <v>22</v>
      </c>
      <c r="L632">
        <v>1515564000</v>
      </c>
      <c r="M632" s="8">
        <f>(((L632/60)/60)/24)+DATE(1970,1,1)</f>
        <v>43110.25</v>
      </c>
      <c r="N632">
        <v>1516168800</v>
      </c>
      <c r="O632" s="8">
        <f>(((N632/60)/60)/24)+DATE(1970,1,1)</f>
        <v>43117.25</v>
      </c>
      <c r="P632" t="b">
        <v>0</v>
      </c>
      <c r="Q632" t="b">
        <v>0</v>
      </c>
      <c r="R632" t="s">
        <v>23</v>
      </c>
      <c r="S632" t="s">
        <v>2035</v>
      </c>
      <c r="T632" t="s">
        <v>2036</v>
      </c>
    </row>
    <row r="633" spans="1:20" x14ac:dyDescent="0.35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t="s">
        <v>20</v>
      </c>
      <c r="G633">
        <f>E633-D633</f>
        <v>24828</v>
      </c>
      <c r="H633">
        <v>2283</v>
      </c>
      <c r="I633">
        <f>AVERAGE($H$2:H1633)</f>
        <v>727.005</v>
      </c>
      <c r="J633" t="s">
        <v>21</v>
      </c>
      <c r="K633" t="s">
        <v>22</v>
      </c>
      <c r="L633">
        <v>1573797600</v>
      </c>
      <c r="M633" s="8">
        <f>(((L633/60)/60)/24)+DATE(1970,1,1)</f>
        <v>43784.25</v>
      </c>
      <c r="N633">
        <v>1574920800</v>
      </c>
      <c r="O633" s="8">
        <f>(((N633/60)/60)/24)+DATE(1970,1,1)</f>
        <v>43797.25</v>
      </c>
      <c r="P633" t="b">
        <v>0</v>
      </c>
      <c r="Q633" t="b">
        <v>0</v>
      </c>
      <c r="R633" t="s">
        <v>23</v>
      </c>
      <c r="S633" t="s">
        <v>2035</v>
      </c>
      <c r="T633" t="s">
        <v>2036</v>
      </c>
    </row>
    <row r="634" spans="1:20" x14ac:dyDescent="0.35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t="s">
        <v>20</v>
      </c>
      <c r="G634">
        <f>E634-D634</f>
        <v>21564</v>
      </c>
      <c r="H634">
        <v>1095</v>
      </c>
      <c r="I634">
        <f>AVERAGE($H$2:H1634)</f>
        <v>727.005</v>
      </c>
      <c r="J634" t="s">
        <v>21</v>
      </c>
      <c r="K634" t="s">
        <v>22</v>
      </c>
      <c r="L634">
        <v>1573452000</v>
      </c>
      <c r="M634" s="8">
        <f>(((L634/60)/60)/24)+DATE(1970,1,1)</f>
        <v>43780.25</v>
      </c>
      <c r="N634">
        <v>1573538400</v>
      </c>
      <c r="O634" s="8">
        <f>(((N634/60)/60)/24)+DATE(1970,1,1)</f>
        <v>43781.25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t="s">
        <v>20</v>
      </c>
      <c r="G635">
        <f>E635-D635</f>
        <v>55242</v>
      </c>
      <c r="H635">
        <v>1690</v>
      </c>
      <c r="I635">
        <f>AVERAGE($H$2:H1635)</f>
        <v>727.005</v>
      </c>
      <c r="J635" t="s">
        <v>21</v>
      </c>
      <c r="K635" t="s">
        <v>22</v>
      </c>
      <c r="L635">
        <v>1317790800</v>
      </c>
      <c r="M635" s="8">
        <f>(((L635/60)/60)/24)+DATE(1970,1,1)</f>
        <v>40821.208333333336</v>
      </c>
      <c r="N635">
        <v>1320382800</v>
      </c>
      <c r="O635" s="8">
        <f>(((N635/60)/60)/24)+DATE(1970,1,1)</f>
        <v>40851.208333333336</v>
      </c>
      <c r="P635" t="b">
        <v>0</v>
      </c>
      <c r="Q635" t="b">
        <v>0</v>
      </c>
      <c r="R635" t="s">
        <v>33</v>
      </c>
      <c r="S635" t="s">
        <v>2039</v>
      </c>
      <c r="T635" t="s">
        <v>2040</v>
      </c>
    </row>
    <row r="636" spans="1:20" x14ac:dyDescent="0.35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t="s">
        <v>20</v>
      </c>
      <c r="G636">
        <f>E636-D636</f>
        <v>11707</v>
      </c>
      <c r="H636">
        <v>191</v>
      </c>
      <c r="I636">
        <f>AVERAGE($H$2:H1636)</f>
        <v>727.005</v>
      </c>
      <c r="J636" t="s">
        <v>21</v>
      </c>
      <c r="K636" t="s">
        <v>22</v>
      </c>
      <c r="L636">
        <v>1423634400</v>
      </c>
      <c r="M636" s="8">
        <f>(((L636/60)/60)/24)+DATE(1970,1,1)</f>
        <v>42046.25</v>
      </c>
      <c r="N636">
        <v>1425708000</v>
      </c>
      <c r="O636" s="8">
        <f>(((N636/60)/60)/24)+DATE(1970,1,1)</f>
        <v>42070.25</v>
      </c>
      <c r="P636" t="b">
        <v>0</v>
      </c>
      <c r="Q636" t="b">
        <v>0</v>
      </c>
      <c r="R636" t="s">
        <v>28</v>
      </c>
      <c r="S636" t="s">
        <v>2037</v>
      </c>
      <c r="T636" t="s">
        <v>2038</v>
      </c>
    </row>
    <row r="637" spans="1:20" x14ac:dyDescent="0.35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t="s">
        <v>20</v>
      </c>
      <c r="G637">
        <f>E637-D637</f>
        <v>20531</v>
      </c>
      <c r="H637">
        <v>2013</v>
      </c>
      <c r="I637">
        <f>AVERAGE($H$2:H1637)</f>
        <v>727.005</v>
      </c>
      <c r="J637" t="s">
        <v>21</v>
      </c>
      <c r="K637" t="s">
        <v>22</v>
      </c>
      <c r="L637">
        <v>1440392400</v>
      </c>
      <c r="M637" s="8">
        <f>(((L637/60)/60)/24)+DATE(1970,1,1)</f>
        <v>42240.208333333328</v>
      </c>
      <c r="N637">
        <v>1441602000</v>
      </c>
      <c r="O637" s="8">
        <f>(((N637/60)/60)/24)+DATE(1970,1,1)</f>
        <v>42254.208333333328</v>
      </c>
      <c r="P637" t="b">
        <v>0</v>
      </c>
      <c r="Q637" t="b">
        <v>0</v>
      </c>
      <c r="R637" t="s">
        <v>23</v>
      </c>
      <c r="S637" t="s">
        <v>2035</v>
      </c>
      <c r="T637" t="s">
        <v>2036</v>
      </c>
    </row>
    <row r="638" spans="1:20" x14ac:dyDescent="0.35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t="s">
        <v>20</v>
      </c>
      <c r="G638">
        <f>E638-D638</f>
        <v>104361</v>
      </c>
      <c r="H638">
        <v>1703</v>
      </c>
      <c r="I638">
        <f>AVERAGE($H$2:H1638)</f>
        <v>727.005</v>
      </c>
      <c r="J638" t="s">
        <v>21</v>
      </c>
      <c r="K638" t="s">
        <v>22</v>
      </c>
      <c r="L638">
        <v>1562302800</v>
      </c>
      <c r="M638" s="8">
        <f>(((L638/60)/60)/24)+DATE(1970,1,1)</f>
        <v>43651.208333333328</v>
      </c>
      <c r="N638">
        <v>1562389200</v>
      </c>
      <c r="O638" s="8">
        <f>(((N638/60)/60)/24)+DATE(1970,1,1)</f>
        <v>43652.208333333328</v>
      </c>
      <c r="P638" t="b">
        <v>0</v>
      </c>
      <c r="Q638" t="b">
        <v>0</v>
      </c>
      <c r="R638" t="s">
        <v>33</v>
      </c>
      <c r="S638" t="s">
        <v>2039</v>
      </c>
      <c r="T638" t="s">
        <v>2040</v>
      </c>
    </row>
    <row r="639" spans="1:20" x14ac:dyDescent="0.35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t="s">
        <v>20</v>
      </c>
      <c r="G639">
        <f>E639-D639</f>
        <v>1448</v>
      </c>
      <c r="H639">
        <v>80</v>
      </c>
      <c r="I639">
        <f>AVERAGE($H$2:H1639)</f>
        <v>727.005</v>
      </c>
      <c r="J639" t="s">
        <v>36</v>
      </c>
      <c r="K639" t="s">
        <v>37</v>
      </c>
      <c r="L639">
        <v>1378184400</v>
      </c>
      <c r="M639" s="8">
        <f>(((L639/60)/60)/24)+DATE(1970,1,1)</f>
        <v>41520.208333333336</v>
      </c>
      <c r="N639">
        <v>1378789200</v>
      </c>
      <c r="O639" s="8">
        <f>(((N639/60)/60)/24)+DATE(1970,1,1)</f>
        <v>41527.208333333336</v>
      </c>
      <c r="P639" t="b">
        <v>0</v>
      </c>
      <c r="Q639" t="b">
        <v>0</v>
      </c>
      <c r="R639" t="s">
        <v>42</v>
      </c>
      <c r="S639" t="s">
        <v>2041</v>
      </c>
      <c r="T639" t="s">
        <v>2042</v>
      </c>
    </row>
    <row r="640" spans="1:20" x14ac:dyDescent="0.35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t="s">
        <v>20</v>
      </c>
      <c r="G640">
        <f>E640-D640</f>
        <v>1953</v>
      </c>
      <c r="H640">
        <v>41</v>
      </c>
      <c r="I640">
        <f>AVERAGE($H$2:H1640)</f>
        <v>727.005</v>
      </c>
      <c r="J640" t="s">
        <v>21</v>
      </c>
      <c r="K640" t="s">
        <v>22</v>
      </c>
      <c r="L640">
        <v>1441256400</v>
      </c>
      <c r="M640" s="8">
        <f>(((L640/60)/60)/24)+DATE(1970,1,1)</f>
        <v>42250.208333333328</v>
      </c>
      <c r="N640">
        <v>1443416400</v>
      </c>
      <c r="O640" s="8">
        <f>(((N640/60)/60)/24)+DATE(1970,1,1)</f>
        <v>42275.208333333328</v>
      </c>
      <c r="P640" t="b">
        <v>0</v>
      </c>
      <c r="Q640" t="b">
        <v>0</v>
      </c>
      <c r="R640" t="s">
        <v>89</v>
      </c>
      <c r="S640" t="s">
        <v>2050</v>
      </c>
      <c r="T640" t="s">
        <v>2051</v>
      </c>
    </row>
    <row r="641" spans="1:20" x14ac:dyDescent="0.35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t="s">
        <v>20</v>
      </c>
      <c r="G641">
        <f>E641-D641</f>
        <v>7948</v>
      </c>
      <c r="H641">
        <v>187</v>
      </c>
      <c r="I641">
        <f>AVERAGE($H$2:H1641)</f>
        <v>727.005</v>
      </c>
      <c r="J641" t="s">
        <v>21</v>
      </c>
      <c r="K641" t="s">
        <v>22</v>
      </c>
      <c r="L641">
        <v>1314421200</v>
      </c>
      <c r="M641" s="8">
        <f>(((L641/60)/60)/24)+DATE(1970,1,1)</f>
        <v>40782.208333333336</v>
      </c>
      <c r="N641">
        <v>1315026000</v>
      </c>
      <c r="O641" s="8">
        <f>(((N641/60)/60)/24)+DATE(1970,1,1)</f>
        <v>40789.208333333336</v>
      </c>
      <c r="P641" t="b">
        <v>0</v>
      </c>
      <c r="Q641" t="b">
        <v>0</v>
      </c>
      <c r="R641" t="s">
        <v>71</v>
      </c>
      <c r="S641" t="s">
        <v>2041</v>
      </c>
      <c r="T641" t="s">
        <v>2049</v>
      </c>
    </row>
    <row r="642" spans="1:20" x14ac:dyDescent="0.35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t="s">
        <v>20</v>
      </c>
      <c r="G642">
        <f>E642-D642</f>
        <v>75432</v>
      </c>
      <c r="H642">
        <v>2875</v>
      </c>
      <c r="I642">
        <f>AVERAGE($H$2:H1642)</f>
        <v>727.005</v>
      </c>
      <c r="J642" t="s">
        <v>40</v>
      </c>
      <c r="K642" t="s">
        <v>41</v>
      </c>
      <c r="L642">
        <v>1293861600</v>
      </c>
      <c r="M642" s="8">
        <f>(((L642/60)/60)/24)+DATE(1970,1,1)</f>
        <v>40544.25</v>
      </c>
      <c r="N642">
        <v>1295071200</v>
      </c>
      <c r="O642" s="8">
        <f>(((N642/60)/60)/24)+DATE(1970,1,1)</f>
        <v>40558.25</v>
      </c>
      <c r="P642" t="b">
        <v>0</v>
      </c>
      <c r="Q642" t="b">
        <v>1</v>
      </c>
      <c r="R642" t="s">
        <v>33</v>
      </c>
      <c r="S642" t="s">
        <v>2039</v>
      </c>
      <c r="T642" t="s">
        <v>2040</v>
      </c>
    </row>
    <row r="643" spans="1:20" x14ac:dyDescent="0.35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t="s">
        <v>20</v>
      </c>
      <c r="G643">
        <f>E643-D643</f>
        <v>4046</v>
      </c>
      <c r="H643">
        <v>88</v>
      </c>
      <c r="I643">
        <f>AVERAGE($H$2:H1643)</f>
        <v>727.005</v>
      </c>
      <c r="J643" t="s">
        <v>21</v>
      </c>
      <c r="K643" t="s">
        <v>22</v>
      </c>
      <c r="L643">
        <v>1507352400</v>
      </c>
      <c r="M643" s="8">
        <f>(((L643/60)/60)/24)+DATE(1970,1,1)</f>
        <v>43015.208333333328</v>
      </c>
      <c r="N643">
        <v>1509426000</v>
      </c>
      <c r="O643" s="8">
        <f>(((N643/60)/60)/24)+DATE(1970,1,1)</f>
        <v>43039.208333333328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t="s">
        <v>20</v>
      </c>
      <c r="G644">
        <f>E644-D644</f>
        <v>10055</v>
      </c>
      <c r="H644">
        <v>191</v>
      </c>
      <c r="I644">
        <f>AVERAGE($H$2:H1644)</f>
        <v>727.005</v>
      </c>
      <c r="J644" t="s">
        <v>21</v>
      </c>
      <c r="K644" t="s">
        <v>22</v>
      </c>
      <c r="L644">
        <v>1296108000</v>
      </c>
      <c r="M644" s="8">
        <f>(((L644/60)/60)/24)+DATE(1970,1,1)</f>
        <v>40570.25</v>
      </c>
      <c r="N644">
        <v>1299391200</v>
      </c>
      <c r="O644" s="8">
        <f>(((N644/60)/60)/24)+DATE(1970,1,1)</f>
        <v>40608.25</v>
      </c>
      <c r="P644" t="b">
        <v>0</v>
      </c>
      <c r="Q644" t="b">
        <v>0</v>
      </c>
      <c r="R644" t="s">
        <v>23</v>
      </c>
      <c r="S644" t="s">
        <v>2035</v>
      </c>
      <c r="T644" t="s">
        <v>2036</v>
      </c>
    </row>
    <row r="645" spans="1:20" x14ac:dyDescent="0.35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t="s">
        <v>20</v>
      </c>
      <c r="G645">
        <f>E645-D645</f>
        <v>3130</v>
      </c>
      <c r="H645">
        <v>139</v>
      </c>
      <c r="I645">
        <f>AVERAGE($H$2:H1645)</f>
        <v>727.005</v>
      </c>
      <c r="J645" t="s">
        <v>21</v>
      </c>
      <c r="K645" t="s">
        <v>22</v>
      </c>
      <c r="L645">
        <v>1324965600</v>
      </c>
      <c r="M645" s="8">
        <f>(((L645/60)/60)/24)+DATE(1970,1,1)</f>
        <v>40904.25</v>
      </c>
      <c r="N645">
        <v>1325052000</v>
      </c>
      <c r="O645" s="8">
        <f>(((N645/60)/60)/24)+DATE(1970,1,1)</f>
        <v>40905.25</v>
      </c>
      <c r="P645" t="b">
        <v>0</v>
      </c>
      <c r="Q645" t="b">
        <v>0</v>
      </c>
      <c r="R645" t="s">
        <v>23</v>
      </c>
      <c r="S645" t="s">
        <v>2035</v>
      </c>
      <c r="T645" t="s">
        <v>2036</v>
      </c>
    </row>
    <row r="646" spans="1:20" x14ac:dyDescent="0.35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t="s">
        <v>20</v>
      </c>
      <c r="G646">
        <f>E646-D646</f>
        <v>13647</v>
      </c>
      <c r="H646">
        <v>186</v>
      </c>
      <c r="I646">
        <f>AVERAGE($H$2:H1646)</f>
        <v>727.005</v>
      </c>
      <c r="J646" t="s">
        <v>21</v>
      </c>
      <c r="K646" t="s">
        <v>22</v>
      </c>
      <c r="L646">
        <v>1520229600</v>
      </c>
      <c r="M646" s="8">
        <f>(((L646/60)/60)/24)+DATE(1970,1,1)</f>
        <v>43164.25</v>
      </c>
      <c r="N646">
        <v>1522818000</v>
      </c>
      <c r="O646" s="8">
        <f>(((N646/60)/60)/24)+DATE(1970,1,1)</f>
        <v>43194.208333333328</v>
      </c>
      <c r="P646" t="b">
        <v>0</v>
      </c>
      <c r="Q646" t="b">
        <v>0</v>
      </c>
      <c r="R646" t="s">
        <v>60</v>
      </c>
      <c r="S646" t="s">
        <v>2035</v>
      </c>
      <c r="T646" t="s">
        <v>2045</v>
      </c>
    </row>
    <row r="647" spans="1:20" x14ac:dyDescent="0.35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t="s">
        <v>20</v>
      </c>
      <c r="G647">
        <f>E647-D647</f>
        <v>10135</v>
      </c>
      <c r="H647">
        <v>112</v>
      </c>
      <c r="I647">
        <f>AVERAGE($H$2:H1647)</f>
        <v>727.005</v>
      </c>
      <c r="J647" t="s">
        <v>26</v>
      </c>
      <c r="K647" t="s">
        <v>27</v>
      </c>
      <c r="L647">
        <v>1482991200</v>
      </c>
      <c r="M647" s="8">
        <f>(((L647/60)/60)/24)+DATE(1970,1,1)</f>
        <v>42733.25</v>
      </c>
      <c r="N647">
        <v>1485324000</v>
      </c>
      <c r="O647" s="8">
        <f>(((N647/60)/60)/24)+DATE(1970,1,1)</f>
        <v>42760.25</v>
      </c>
      <c r="P647" t="b">
        <v>0</v>
      </c>
      <c r="Q647" t="b">
        <v>0</v>
      </c>
      <c r="R647" t="s">
        <v>33</v>
      </c>
      <c r="S647" t="s">
        <v>2039</v>
      </c>
      <c r="T647" t="s">
        <v>2040</v>
      </c>
    </row>
    <row r="648" spans="1:20" x14ac:dyDescent="0.35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t="s">
        <v>20</v>
      </c>
      <c r="G648">
        <f>E648-D648</f>
        <v>8858</v>
      </c>
      <c r="H648">
        <v>101</v>
      </c>
      <c r="I648">
        <f>AVERAGE($H$2:H1648)</f>
        <v>727.005</v>
      </c>
      <c r="J648" t="s">
        <v>21</v>
      </c>
      <c r="K648" t="s">
        <v>22</v>
      </c>
      <c r="L648">
        <v>1294034400</v>
      </c>
      <c r="M648" s="8">
        <f>(((L648/60)/60)/24)+DATE(1970,1,1)</f>
        <v>40546.25</v>
      </c>
      <c r="N648">
        <v>1294120800</v>
      </c>
      <c r="O648" s="8">
        <f>(((N648/60)/60)/24)+DATE(1970,1,1)</f>
        <v>40547.25</v>
      </c>
      <c r="P648" t="b">
        <v>0</v>
      </c>
      <c r="Q648" t="b">
        <v>1</v>
      </c>
      <c r="R648" t="s">
        <v>33</v>
      </c>
      <c r="S648" t="s">
        <v>2039</v>
      </c>
      <c r="T648" t="s">
        <v>2040</v>
      </c>
    </row>
    <row r="649" spans="1:20" x14ac:dyDescent="0.35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t="s">
        <v>20</v>
      </c>
      <c r="G649">
        <f>E649-D649</f>
        <v>9194</v>
      </c>
      <c r="H649">
        <v>206</v>
      </c>
      <c r="I649">
        <f>AVERAGE($H$2:H1649)</f>
        <v>727.005</v>
      </c>
      <c r="J649" t="s">
        <v>40</v>
      </c>
      <c r="K649" t="s">
        <v>41</v>
      </c>
      <c r="L649">
        <v>1286946000</v>
      </c>
      <c r="M649" s="8">
        <f>(((L649/60)/60)/24)+DATE(1970,1,1)</f>
        <v>40464.208333333336</v>
      </c>
      <c r="N649">
        <v>1288933200</v>
      </c>
      <c r="O649" s="8">
        <f>(((N649/60)/60)/24)+DATE(1970,1,1)</f>
        <v>40487.208333333336</v>
      </c>
      <c r="P649" t="b">
        <v>0</v>
      </c>
      <c r="Q649" t="b">
        <v>1</v>
      </c>
      <c r="R649" t="s">
        <v>42</v>
      </c>
      <c r="S649" t="s">
        <v>2041</v>
      </c>
      <c r="T649" t="s">
        <v>2042</v>
      </c>
    </row>
    <row r="650" spans="1:20" x14ac:dyDescent="0.35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t="s">
        <v>20</v>
      </c>
      <c r="G650">
        <f>E650-D650</f>
        <v>9343</v>
      </c>
      <c r="H650">
        <v>154</v>
      </c>
      <c r="I650">
        <f>AVERAGE($H$2:H1650)</f>
        <v>727.005</v>
      </c>
      <c r="J650" t="s">
        <v>21</v>
      </c>
      <c r="K650" t="s">
        <v>22</v>
      </c>
      <c r="L650">
        <v>1359871200</v>
      </c>
      <c r="M650" s="8">
        <f>(((L650/60)/60)/24)+DATE(1970,1,1)</f>
        <v>41308.25</v>
      </c>
      <c r="N650">
        <v>1363237200</v>
      </c>
      <c r="O650" s="8">
        <f>(((N650/60)/60)/24)+DATE(1970,1,1)</f>
        <v>41347.208333333336</v>
      </c>
      <c r="P650" t="b">
        <v>0</v>
      </c>
      <c r="Q650" t="b">
        <v>1</v>
      </c>
      <c r="R650" t="s">
        <v>269</v>
      </c>
      <c r="S650" t="s">
        <v>2041</v>
      </c>
      <c r="T650" t="s">
        <v>2060</v>
      </c>
    </row>
    <row r="651" spans="1:20" x14ac:dyDescent="0.35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t="s">
        <v>20</v>
      </c>
      <c r="G651">
        <f>E651-D651</f>
        <v>66665</v>
      </c>
      <c r="H651">
        <v>5966</v>
      </c>
      <c r="I651">
        <f>AVERAGE($H$2:H1651)</f>
        <v>727.005</v>
      </c>
      <c r="J651" t="s">
        <v>21</v>
      </c>
      <c r="K651" t="s">
        <v>22</v>
      </c>
      <c r="L651">
        <v>1555304400</v>
      </c>
      <c r="M651" s="8">
        <f>(((L651/60)/60)/24)+DATE(1970,1,1)</f>
        <v>43570.208333333328</v>
      </c>
      <c r="N651">
        <v>1555822800</v>
      </c>
      <c r="O651" s="8">
        <f>(((N651/60)/60)/24)+DATE(1970,1,1)</f>
        <v>43576.208333333328</v>
      </c>
      <c r="P651" t="b">
        <v>0</v>
      </c>
      <c r="Q651" t="b">
        <v>0</v>
      </c>
      <c r="R651" t="s">
        <v>33</v>
      </c>
      <c r="S651" t="s">
        <v>2039</v>
      </c>
      <c r="T651" t="s">
        <v>2040</v>
      </c>
    </row>
    <row r="652" spans="1:20" ht="31" x14ac:dyDescent="0.35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t="s">
        <v>20</v>
      </c>
      <c r="G652">
        <f>E652-D652</f>
        <v>13424</v>
      </c>
      <c r="H652">
        <v>169</v>
      </c>
      <c r="I652">
        <f>AVERAGE($H$2:H1652)</f>
        <v>727.005</v>
      </c>
      <c r="J652" t="s">
        <v>21</v>
      </c>
      <c r="K652" t="s">
        <v>22</v>
      </c>
      <c r="L652">
        <v>1420696800</v>
      </c>
      <c r="M652" s="8">
        <f>(((L652/60)/60)/24)+DATE(1970,1,1)</f>
        <v>42012.25</v>
      </c>
      <c r="N652">
        <v>1422424800</v>
      </c>
      <c r="O652" s="8">
        <f>(((N652/60)/60)/24)+DATE(1970,1,1)</f>
        <v>42032.25</v>
      </c>
      <c r="P652" t="b">
        <v>0</v>
      </c>
      <c r="Q652" t="b">
        <v>1</v>
      </c>
      <c r="R652" t="s">
        <v>42</v>
      </c>
      <c r="S652" t="s">
        <v>2041</v>
      </c>
      <c r="T652" t="s">
        <v>2042</v>
      </c>
    </row>
    <row r="653" spans="1:20" x14ac:dyDescent="0.35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t="s">
        <v>20</v>
      </c>
      <c r="G653">
        <f>E653-D653</f>
        <v>141791</v>
      </c>
      <c r="H653">
        <v>2106</v>
      </c>
      <c r="I653">
        <f>AVERAGE($H$2:H1653)</f>
        <v>727.005</v>
      </c>
      <c r="J653" t="s">
        <v>21</v>
      </c>
      <c r="K653" t="s">
        <v>22</v>
      </c>
      <c r="L653">
        <v>1502946000</v>
      </c>
      <c r="M653" s="8">
        <f>(((L653/60)/60)/24)+DATE(1970,1,1)</f>
        <v>42964.208333333328</v>
      </c>
      <c r="N653">
        <v>1503637200</v>
      </c>
      <c r="O653" s="8">
        <f>(((N653/60)/60)/24)+DATE(1970,1,1)</f>
        <v>42972.208333333328</v>
      </c>
      <c r="P653" t="b">
        <v>0</v>
      </c>
      <c r="Q653" t="b">
        <v>0</v>
      </c>
      <c r="R653" t="s">
        <v>33</v>
      </c>
      <c r="S653" t="s">
        <v>2039</v>
      </c>
      <c r="T653" t="s">
        <v>2040</v>
      </c>
    </row>
    <row r="654" spans="1:20" x14ac:dyDescent="0.35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t="s">
        <v>20</v>
      </c>
      <c r="G654">
        <f>E654-D654</f>
        <v>8875</v>
      </c>
      <c r="H654">
        <v>131</v>
      </c>
      <c r="I654">
        <f>AVERAGE($H$2:H1654)</f>
        <v>727.005</v>
      </c>
      <c r="J654" t="s">
        <v>21</v>
      </c>
      <c r="K654" t="s">
        <v>22</v>
      </c>
      <c r="L654">
        <v>1404622800</v>
      </c>
      <c r="M654" s="8">
        <f>(((L654/60)/60)/24)+DATE(1970,1,1)</f>
        <v>41826.208333333336</v>
      </c>
      <c r="N654">
        <v>1405141200</v>
      </c>
      <c r="O654" s="8">
        <f>(((N654/60)/60)/24)+DATE(1970,1,1)</f>
        <v>41832.208333333336</v>
      </c>
      <c r="P654" t="b">
        <v>0</v>
      </c>
      <c r="Q654" t="b">
        <v>0</v>
      </c>
      <c r="R654" t="s">
        <v>23</v>
      </c>
      <c r="S654" t="s">
        <v>2035</v>
      </c>
      <c r="T654" t="s">
        <v>2036</v>
      </c>
    </row>
    <row r="655" spans="1:20" ht="31" x14ac:dyDescent="0.35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t="s">
        <v>20</v>
      </c>
      <c r="G655">
        <f>E655-D655</f>
        <v>1508</v>
      </c>
      <c r="H655">
        <v>84</v>
      </c>
      <c r="I655">
        <f>AVERAGE($H$2:H1655)</f>
        <v>727.005</v>
      </c>
      <c r="J655" t="s">
        <v>21</v>
      </c>
      <c r="K655" t="s">
        <v>22</v>
      </c>
      <c r="L655">
        <v>1371963600</v>
      </c>
      <c r="M655" s="8">
        <f>(((L655/60)/60)/24)+DATE(1970,1,1)</f>
        <v>41448.208333333336</v>
      </c>
      <c r="N655">
        <v>1372395600</v>
      </c>
      <c r="O655" s="8">
        <f>(((N655/60)/60)/24)+DATE(1970,1,1)</f>
        <v>41453.208333333336</v>
      </c>
      <c r="P655" t="b">
        <v>0</v>
      </c>
      <c r="Q655" t="b">
        <v>0</v>
      </c>
      <c r="R655" t="s">
        <v>33</v>
      </c>
      <c r="S655" t="s">
        <v>2039</v>
      </c>
      <c r="T655" t="s">
        <v>2040</v>
      </c>
    </row>
    <row r="656" spans="1:20" x14ac:dyDescent="0.35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t="s">
        <v>20</v>
      </c>
      <c r="G656">
        <f>E656-D656</f>
        <v>4449</v>
      </c>
      <c r="H656">
        <v>155</v>
      </c>
      <c r="I656">
        <f>AVERAGE($H$2:H1656)</f>
        <v>727.005</v>
      </c>
      <c r="J656" t="s">
        <v>21</v>
      </c>
      <c r="K656" t="s">
        <v>22</v>
      </c>
      <c r="L656">
        <v>1433739600</v>
      </c>
      <c r="M656" s="8">
        <f>(((L656/60)/60)/24)+DATE(1970,1,1)</f>
        <v>42163.208333333328</v>
      </c>
      <c r="N656">
        <v>1437714000</v>
      </c>
      <c r="O656" s="8">
        <f>(((N656/60)/60)/24)+DATE(1970,1,1)</f>
        <v>42209.208333333328</v>
      </c>
      <c r="P656" t="b">
        <v>0</v>
      </c>
      <c r="Q656" t="b">
        <v>0</v>
      </c>
      <c r="R656" t="s">
        <v>33</v>
      </c>
      <c r="S656" t="s">
        <v>2039</v>
      </c>
      <c r="T656" t="s">
        <v>2040</v>
      </c>
    </row>
    <row r="657" spans="1:20" x14ac:dyDescent="0.35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t="s">
        <v>20</v>
      </c>
      <c r="G657">
        <f>E657-D657</f>
        <v>7899</v>
      </c>
      <c r="H657">
        <v>189</v>
      </c>
      <c r="I657">
        <f>AVERAGE($H$2:H1657)</f>
        <v>727.005</v>
      </c>
      <c r="J657" t="s">
        <v>21</v>
      </c>
      <c r="K657" t="s">
        <v>22</v>
      </c>
      <c r="L657">
        <v>1550037600</v>
      </c>
      <c r="M657" s="8">
        <f>(((L657/60)/60)/24)+DATE(1970,1,1)</f>
        <v>43509.25</v>
      </c>
      <c r="N657">
        <v>1550556000</v>
      </c>
      <c r="O657" s="8">
        <f>(((N657/60)/60)/24)+DATE(1970,1,1)</f>
        <v>43515.25</v>
      </c>
      <c r="P657" t="b">
        <v>0</v>
      </c>
      <c r="Q657" t="b">
        <v>1</v>
      </c>
      <c r="R657" t="s">
        <v>17</v>
      </c>
      <c r="S657" t="s">
        <v>2033</v>
      </c>
      <c r="T657" t="s">
        <v>2034</v>
      </c>
    </row>
    <row r="658" spans="1:20" x14ac:dyDescent="0.35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t="s">
        <v>20</v>
      </c>
      <c r="G658">
        <f>E658-D658</f>
        <v>82379</v>
      </c>
      <c r="H658">
        <v>4799</v>
      </c>
      <c r="I658">
        <f>AVERAGE($H$2:H1658)</f>
        <v>727.005</v>
      </c>
      <c r="J658" t="s">
        <v>21</v>
      </c>
      <c r="K658" t="s">
        <v>22</v>
      </c>
      <c r="L658">
        <v>1486706400</v>
      </c>
      <c r="M658" s="8">
        <f>(((L658/60)/60)/24)+DATE(1970,1,1)</f>
        <v>42776.25</v>
      </c>
      <c r="N658">
        <v>1489039200</v>
      </c>
      <c r="O658" s="8">
        <f>(((N658/60)/60)/24)+DATE(1970,1,1)</f>
        <v>42803.25</v>
      </c>
      <c r="P658" t="b">
        <v>1</v>
      </c>
      <c r="Q658" t="b">
        <v>1</v>
      </c>
      <c r="R658" t="s">
        <v>42</v>
      </c>
      <c r="S658" t="s">
        <v>2041</v>
      </c>
      <c r="T658" t="s">
        <v>2042</v>
      </c>
    </row>
    <row r="659" spans="1:20" ht="31" x14ac:dyDescent="0.35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t="s">
        <v>20</v>
      </c>
      <c r="G659">
        <f>E659-D659</f>
        <v>17959</v>
      </c>
      <c r="H659">
        <v>1137</v>
      </c>
      <c r="I659">
        <f>AVERAGE($H$2:H1659)</f>
        <v>727.005</v>
      </c>
      <c r="J659" t="s">
        <v>21</v>
      </c>
      <c r="K659" t="s">
        <v>22</v>
      </c>
      <c r="L659">
        <v>1553835600</v>
      </c>
      <c r="M659" s="8">
        <f>(((L659/60)/60)/24)+DATE(1970,1,1)</f>
        <v>43553.208333333328</v>
      </c>
      <c r="N659">
        <v>1556600400</v>
      </c>
      <c r="O659" s="8">
        <f>(((N659/60)/60)/24)+DATE(1970,1,1)</f>
        <v>43585.208333333328</v>
      </c>
      <c r="P659" t="b">
        <v>0</v>
      </c>
      <c r="Q659" t="b">
        <v>0</v>
      </c>
      <c r="R659" t="s">
        <v>68</v>
      </c>
      <c r="S659" t="s">
        <v>2047</v>
      </c>
      <c r="T659" t="s">
        <v>2048</v>
      </c>
    </row>
    <row r="660" spans="1:20" x14ac:dyDescent="0.35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t="s">
        <v>20</v>
      </c>
      <c r="G660">
        <f>E660-D660</f>
        <v>18352</v>
      </c>
      <c r="H660">
        <v>1152</v>
      </c>
      <c r="I660">
        <f>AVERAGE($H$2:H1660)</f>
        <v>727.005</v>
      </c>
      <c r="J660" t="s">
        <v>21</v>
      </c>
      <c r="K660" t="s">
        <v>22</v>
      </c>
      <c r="L660">
        <v>1288242000</v>
      </c>
      <c r="M660" s="8">
        <f>(((L660/60)/60)/24)+DATE(1970,1,1)</f>
        <v>40479.208333333336</v>
      </c>
      <c r="N660">
        <v>1290578400</v>
      </c>
      <c r="O660" s="8">
        <f>(((N660/60)/60)/24)+DATE(1970,1,1)</f>
        <v>40506.25</v>
      </c>
      <c r="P660" t="b">
        <v>0</v>
      </c>
      <c r="Q660" t="b">
        <v>0</v>
      </c>
      <c r="R660" t="s">
        <v>33</v>
      </c>
      <c r="S660" t="s">
        <v>2039</v>
      </c>
      <c r="T660" t="s">
        <v>2040</v>
      </c>
    </row>
    <row r="661" spans="1:20" x14ac:dyDescent="0.35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t="s">
        <v>20</v>
      </c>
      <c r="G661">
        <f>E661-D661</f>
        <v>2077</v>
      </c>
      <c r="H661">
        <v>50</v>
      </c>
      <c r="I661">
        <f>AVERAGE($H$2:H1661)</f>
        <v>727.005</v>
      </c>
      <c r="J661" t="s">
        <v>21</v>
      </c>
      <c r="K661" t="s">
        <v>22</v>
      </c>
      <c r="L661">
        <v>1379048400</v>
      </c>
      <c r="M661" s="8">
        <f>(((L661/60)/60)/24)+DATE(1970,1,1)</f>
        <v>41530.208333333336</v>
      </c>
      <c r="N661">
        <v>1380344400</v>
      </c>
      <c r="O661" s="8">
        <f>(((N661/60)/60)/24)+DATE(1970,1,1)</f>
        <v>41545.208333333336</v>
      </c>
      <c r="P661" t="b">
        <v>0</v>
      </c>
      <c r="Q661" t="b">
        <v>0</v>
      </c>
      <c r="R661" t="s">
        <v>122</v>
      </c>
      <c r="S661" t="s">
        <v>2054</v>
      </c>
      <c r="T661" t="s">
        <v>2055</v>
      </c>
    </row>
    <row r="662" spans="1:20" x14ac:dyDescent="0.35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t="s">
        <v>20</v>
      </c>
      <c r="G662">
        <f>E662-D662</f>
        <v>80988</v>
      </c>
      <c r="H662">
        <v>3059</v>
      </c>
      <c r="I662">
        <f>AVERAGE($H$2:H1662)</f>
        <v>727.005</v>
      </c>
      <c r="J662" t="s">
        <v>15</v>
      </c>
      <c r="K662" t="s">
        <v>16</v>
      </c>
      <c r="L662">
        <v>1500267600</v>
      </c>
      <c r="M662" s="8">
        <f>(((L662/60)/60)/24)+DATE(1970,1,1)</f>
        <v>42933.208333333328</v>
      </c>
      <c r="N662">
        <v>1500354000</v>
      </c>
      <c r="O662" s="8">
        <f>(((N662/60)/60)/24)+DATE(1970,1,1)</f>
        <v>42934.208333333328</v>
      </c>
      <c r="P662" t="b">
        <v>0</v>
      </c>
      <c r="Q662" t="b">
        <v>0</v>
      </c>
      <c r="R662" t="s">
        <v>159</v>
      </c>
      <c r="S662" t="s">
        <v>2035</v>
      </c>
      <c r="T662" t="s">
        <v>2058</v>
      </c>
    </row>
    <row r="663" spans="1:20" x14ac:dyDescent="0.35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t="s">
        <v>20</v>
      </c>
      <c r="G663">
        <f>E663-D663</f>
        <v>2955</v>
      </c>
      <c r="H663">
        <v>34</v>
      </c>
      <c r="I663">
        <f>AVERAGE($H$2:H1663)</f>
        <v>727.005</v>
      </c>
      <c r="J663" t="s">
        <v>21</v>
      </c>
      <c r="K663" t="s">
        <v>22</v>
      </c>
      <c r="L663">
        <v>1375074000</v>
      </c>
      <c r="M663" s="8">
        <f>(((L663/60)/60)/24)+DATE(1970,1,1)</f>
        <v>41484.208333333336</v>
      </c>
      <c r="N663">
        <v>1375938000</v>
      </c>
      <c r="O663" s="8">
        <f>(((N663/60)/60)/24)+DATE(1970,1,1)</f>
        <v>41494.208333333336</v>
      </c>
      <c r="P663" t="b">
        <v>0</v>
      </c>
      <c r="Q663" t="b">
        <v>1</v>
      </c>
      <c r="R663" t="s">
        <v>42</v>
      </c>
      <c r="S663" t="s">
        <v>2041</v>
      </c>
      <c r="T663" t="s">
        <v>2042</v>
      </c>
    </row>
    <row r="664" spans="1:20" ht="31" x14ac:dyDescent="0.35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t="s">
        <v>20</v>
      </c>
      <c r="G664">
        <f>E664-D664</f>
        <v>2138</v>
      </c>
      <c r="H664">
        <v>220</v>
      </c>
      <c r="I664">
        <f>AVERAGE($H$2:H1664)</f>
        <v>727.005</v>
      </c>
      <c r="J664" t="s">
        <v>21</v>
      </c>
      <c r="K664" t="s">
        <v>22</v>
      </c>
      <c r="L664">
        <v>1323324000</v>
      </c>
      <c r="M664" s="8">
        <f>(((L664/60)/60)/24)+DATE(1970,1,1)</f>
        <v>40885.25</v>
      </c>
      <c r="N664">
        <v>1323410400</v>
      </c>
      <c r="O664" s="8">
        <f>(((N664/60)/60)/24)+DATE(1970,1,1)</f>
        <v>40886.25</v>
      </c>
      <c r="P664" t="b">
        <v>1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t="s">
        <v>20</v>
      </c>
      <c r="G665">
        <f>E665-D665</f>
        <v>30912</v>
      </c>
      <c r="H665">
        <v>1604</v>
      </c>
      <c r="I665">
        <f>AVERAGE($H$2:H1665)</f>
        <v>727.005</v>
      </c>
      <c r="J665" t="s">
        <v>26</v>
      </c>
      <c r="K665" t="s">
        <v>27</v>
      </c>
      <c r="L665">
        <v>1538715600</v>
      </c>
      <c r="M665" s="8">
        <f>(((L665/60)/60)/24)+DATE(1970,1,1)</f>
        <v>43378.208333333328</v>
      </c>
      <c r="N665">
        <v>1539406800</v>
      </c>
      <c r="O665" s="8">
        <f>(((N665/60)/60)/24)+DATE(1970,1,1)</f>
        <v>43386.208333333328</v>
      </c>
      <c r="P665" t="b">
        <v>0</v>
      </c>
      <c r="Q665" t="b">
        <v>0</v>
      </c>
      <c r="R665" t="s">
        <v>53</v>
      </c>
      <c r="S665" t="s">
        <v>2041</v>
      </c>
      <c r="T665" t="s">
        <v>2044</v>
      </c>
    </row>
    <row r="666" spans="1:20" x14ac:dyDescent="0.35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t="s">
        <v>20</v>
      </c>
      <c r="G666">
        <f>E666-D666</f>
        <v>5983</v>
      </c>
      <c r="H666">
        <v>454</v>
      </c>
      <c r="I666">
        <f>AVERAGE($H$2:H1666)</f>
        <v>727.005</v>
      </c>
      <c r="J666" t="s">
        <v>21</v>
      </c>
      <c r="K666" t="s">
        <v>22</v>
      </c>
      <c r="L666">
        <v>1369285200</v>
      </c>
      <c r="M666" s="8">
        <f>(((L666/60)/60)/24)+DATE(1970,1,1)</f>
        <v>41417.208333333336</v>
      </c>
      <c r="N666">
        <v>1369803600</v>
      </c>
      <c r="O666" s="8">
        <f>(((N666/60)/60)/24)+DATE(1970,1,1)</f>
        <v>41423.208333333336</v>
      </c>
      <c r="P666" t="b">
        <v>0</v>
      </c>
      <c r="Q666" t="b">
        <v>0</v>
      </c>
      <c r="R666" t="s">
        <v>23</v>
      </c>
      <c r="S666" t="s">
        <v>2035</v>
      </c>
      <c r="T666" t="s">
        <v>2036</v>
      </c>
    </row>
    <row r="667" spans="1:20" ht="31" x14ac:dyDescent="0.35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t="s">
        <v>20</v>
      </c>
      <c r="G667">
        <f>E667-D667</f>
        <v>10502</v>
      </c>
      <c r="H667">
        <v>123</v>
      </c>
      <c r="I667">
        <f>AVERAGE($H$2:H1667)</f>
        <v>727.005</v>
      </c>
      <c r="J667" t="s">
        <v>107</v>
      </c>
      <c r="K667" t="s">
        <v>108</v>
      </c>
      <c r="L667">
        <v>1525755600</v>
      </c>
      <c r="M667" s="8">
        <f>(((L667/60)/60)/24)+DATE(1970,1,1)</f>
        <v>43228.208333333328</v>
      </c>
      <c r="N667">
        <v>1525928400</v>
      </c>
      <c r="O667" s="8">
        <f>(((N667/60)/60)/24)+DATE(1970,1,1)</f>
        <v>43230.208333333328</v>
      </c>
      <c r="P667" t="b">
        <v>0</v>
      </c>
      <c r="Q667" t="b">
        <v>1</v>
      </c>
      <c r="R667" t="s">
        <v>71</v>
      </c>
      <c r="S667" t="s">
        <v>2041</v>
      </c>
      <c r="T667" t="s">
        <v>2049</v>
      </c>
    </row>
    <row r="668" spans="1:20" x14ac:dyDescent="0.35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t="s">
        <v>20</v>
      </c>
      <c r="G668">
        <f>E668-D668</f>
        <v>12872</v>
      </c>
      <c r="H668">
        <v>299</v>
      </c>
      <c r="I668">
        <f>AVERAGE($H$2:H1668)</f>
        <v>727.005</v>
      </c>
      <c r="J668" t="s">
        <v>21</v>
      </c>
      <c r="K668" t="s">
        <v>22</v>
      </c>
      <c r="L668">
        <v>1572152400</v>
      </c>
      <c r="M668" s="8">
        <f>(((L668/60)/60)/24)+DATE(1970,1,1)</f>
        <v>43765.208333333328</v>
      </c>
      <c r="N668">
        <v>1572152400</v>
      </c>
      <c r="O668" s="8">
        <f>(((N668/60)/60)/24)+DATE(1970,1,1)</f>
        <v>43765.208333333328</v>
      </c>
      <c r="P668" t="b">
        <v>0</v>
      </c>
      <c r="Q668" t="b">
        <v>0</v>
      </c>
      <c r="R668" t="s">
        <v>33</v>
      </c>
      <c r="S668" t="s">
        <v>2039</v>
      </c>
      <c r="T668" t="s">
        <v>2040</v>
      </c>
    </row>
    <row r="669" spans="1:20" x14ac:dyDescent="0.35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t="s">
        <v>20</v>
      </c>
      <c r="G669">
        <f>E669-D669</f>
        <v>105421</v>
      </c>
      <c r="H669">
        <v>2237</v>
      </c>
      <c r="I669">
        <f>AVERAGE($H$2:H1669)</f>
        <v>727.005</v>
      </c>
      <c r="J669" t="s">
        <v>21</v>
      </c>
      <c r="K669" t="s">
        <v>22</v>
      </c>
      <c r="L669">
        <v>1510639200</v>
      </c>
      <c r="M669" s="8">
        <f>(((L669/60)/60)/24)+DATE(1970,1,1)</f>
        <v>43053.25</v>
      </c>
      <c r="N669">
        <v>1510898400</v>
      </c>
      <c r="O669" s="8">
        <f>(((N669/60)/60)/24)+DATE(1970,1,1)</f>
        <v>43056.25</v>
      </c>
      <c r="P669" t="b">
        <v>0</v>
      </c>
      <c r="Q669" t="b">
        <v>0</v>
      </c>
      <c r="R669" t="s">
        <v>33</v>
      </c>
      <c r="S669" t="s">
        <v>2039</v>
      </c>
      <c r="T669" t="s">
        <v>2040</v>
      </c>
    </row>
    <row r="670" spans="1:20" x14ac:dyDescent="0.35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t="s">
        <v>20</v>
      </c>
      <c r="G670">
        <f>E670-D670</f>
        <v>32283</v>
      </c>
      <c r="H670">
        <v>645</v>
      </c>
      <c r="I670">
        <f>AVERAGE($H$2:H1670)</f>
        <v>727.005</v>
      </c>
      <c r="J670" t="s">
        <v>21</v>
      </c>
      <c r="K670" t="s">
        <v>22</v>
      </c>
      <c r="L670">
        <v>1359525600</v>
      </c>
      <c r="M670" s="8">
        <f>(((L670/60)/60)/24)+DATE(1970,1,1)</f>
        <v>41304.25</v>
      </c>
      <c r="N670">
        <v>1360562400</v>
      </c>
      <c r="O670" s="8">
        <f>(((N670/60)/60)/24)+DATE(1970,1,1)</f>
        <v>41316.25</v>
      </c>
      <c r="P670" t="b">
        <v>1</v>
      </c>
      <c r="Q670" t="b">
        <v>0</v>
      </c>
      <c r="R670" t="s">
        <v>42</v>
      </c>
      <c r="S670" t="s">
        <v>2041</v>
      </c>
      <c r="T670" t="s">
        <v>2042</v>
      </c>
    </row>
    <row r="671" spans="1:20" x14ac:dyDescent="0.35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t="s">
        <v>20</v>
      </c>
      <c r="G671">
        <f>E671-D671</f>
        <v>8700</v>
      </c>
      <c r="H671">
        <v>484</v>
      </c>
      <c r="I671">
        <f>AVERAGE($H$2:H1671)</f>
        <v>727.005</v>
      </c>
      <c r="J671" t="s">
        <v>36</v>
      </c>
      <c r="K671" t="s">
        <v>37</v>
      </c>
      <c r="L671">
        <v>1570942800</v>
      </c>
      <c r="M671" s="8">
        <f>(((L671/60)/60)/24)+DATE(1970,1,1)</f>
        <v>43751.208333333328</v>
      </c>
      <c r="N671">
        <v>1571547600</v>
      </c>
      <c r="O671" s="8">
        <f>(((N671/60)/60)/24)+DATE(1970,1,1)</f>
        <v>43758.208333333328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x14ac:dyDescent="0.35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t="s">
        <v>20</v>
      </c>
      <c r="G672">
        <f>E672-D672</f>
        <v>2929</v>
      </c>
      <c r="H672">
        <v>154</v>
      </c>
      <c r="I672">
        <f>AVERAGE($H$2:H1672)</f>
        <v>727.005</v>
      </c>
      <c r="J672" t="s">
        <v>15</v>
      </c>
      <c r="K672" t="s">
        <v>16</v>
      </c>
      <c r="L672">
        <v>1466398800</v>
      </c>
      <c r="M672" s="8">
        <f>(((L672/60)/60)/24)+DATE(1970,1,1)</f>
        <v>42541.208333333328</v>
      </c>
      <c r="N672">
        <v>1468126800</v>
      </c>
      <c r="O672" s="8">
        <f>(((N672/60)/60)/24)+DATE(1970,1,1)</f>
        <v>42561.208333333328</v>
      </c>
      <c r="P672" t="b">
        <v>0</v>
      </c>
      <c r="Q672" t="b">
        <v>0</v>
      </c>
      <c r="R672" t="s">
        <v>42</v>
      </c>
      <c r="S672" t="s">
        <v>2041</v>
      </c>
      <c r="T672" t="s">
        <v>2042</v>
      </c>
    </row>
    <row r="673" spans="1:20" x14ac:dyDescent="0.35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t="s">
        <v>20</v>
      </c>
      <c r="G673">
        <f>E673-D673</f>
        <v>361</v>
      </c>
      <c r="H673">
        <v>82</v>
      </c>
      <c r="I673">
        <f>AVERAGE($H$2:H1673)</f>
        <v>727.005</v>
      </c>
      <c r="J673" t="s">
        <v>21</v>
      </c>
      <c r="K673" t="s">
        <v>22</v>
      </c>
      <c r="L673">
        <v>1496034000</v>
      </c>
      <c r="M673" s="8">
        <f>(((L673/60)/60)/24)+DATE(1970,1,1)</f>
        <v>42884.208333333328</v>
      </c>
      <c r="N673">
        <v>1496206800</v>
      </c>
      <c r="O673" s="8">
        <f>(((N673/60)/60)/24)+DATE(1970,1,1)</f>
        <v>42886.208333333328</v>
      </c>
      <c r="P673" t="b">
        <v>0</v>
      </c>
      <c r="Q673" t="b">
        <v>0</v>
      </c>
      <c r="R673" t="s">
        <v>33</v>
      </c>
      <c r="S673" t="s">
        <v>2039</v>
      </c>
      <c r="T673" t="s">
        <v>2040</v>
      </c>
    </row>
    <row r="674" spans="1:20" x14ac:dyDescent="0.35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t="s">
        <v>20</v>
      </c>
      <c r="G674">
        <f>E674-D674</f>
        <v>11946</v>
      </c>
      <c r="H674">
        <v>134</v>
      </c>
      <c r="I674">
        <f>AVERAGE($H$2:H1674)</f>
        <v>727.005</v>
      </c>
      <c r="J674" t="s">
        <v>21</v>
      </c>
      <c r="K674" t="s">
        <v>22</v>
      </c>
      <c r="L674">
        <v>1388728800</v>
      </c>
      <c r="M674" s="8">
        <f>(((L674/60)/60)/24)+DATE(1970,1,1)</f>
        <v>41642.25</v>
      </c>
      <c r="N674">
        <v>1389592800</v>
      </c>
      <c r="O674" s="8">
        <f>(((N674/60)/60)/24)+DATE(1970,1,1)</f>
        <v>41652.25</v>
      </c>
      <c r="P674" t="b">
        <v>0</v>
      </c>
      <c r="Q674" t="b">
        <v>0</v>
      </c>
      <c r="R674" t="s">
        <v>119</v>
      </c>
      <c r="S674" t="s">
        <v>2047</v>
      </c>
      <c r="T674" t="s">
        <v>2053</v>
      </c>
    </row>
    <row r="675" spans="1:20" x14ac:dyDescent="0.35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t="s">
        <v>20</v>
      </c>
      <c r="G675">
        <f>E675-D675</f>
        <v>26669</v>
      </c>
      <c r="H675">
        <v>5203</v>
      </c>
      <c r="I675">
        <f>AVERAGE($H$2:H1675)</f>
        <v>727.005</v>
      </c>
      <c r="J675" t="s">
        <v>21</v>
      </c>
      <c r="K675" t="s">
        <v>22</v>
      </c>
      <c r="L675">
        <v>1324533600</v>
      </c>
      <c r="M675" s="8">
        <f>(((L675/60)/60)/24)+DATE(1970,1,1)</f>
        <v>40899.25</v>
      </c>
      <c r="N675">
        <v>1325052000</v>
      </c>
      <c r="O675" s="8">
        <f>(((N675/60)/60)/24)+DATE(1970,1,1)</f>
        <v>40905.25</v>
      </c>
      <c r="P675" t="b">
        <v>0</v>
      </c>
      <c r="Q675" t="b">
        <v>0</v>
      </c>
      <c r="R675" t="s">
        <v>28</v>
      </c>
      <c r="S675" t="s">
        <v>2037</v>
      </c>
      <c r="T675" t="s">
        <v>2038</v>
      </c>
    </row>
    <row r="676" spans="1:20" x14ac:dyDescent="0.35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t="s">
        <v>20</v>
      </c>
      <c r="G676">
        <f>E676-D676</f>
        <v>1423</v>
      </c>
      <c r="H676">
        <v>94</v>
      </c>
      <c r="I676">
        <f>AVERAGE($H$2:H1676)</f>
        <v>727.005</v>
      </c>
      <c r="J676" t="s">
        <v>21</v>
      </c>
      <c r="K676" t="s">
        <v>22</v>
      </c>
      <c r="L676">
        <v>1498366800</v>
      </c>
      <c r="M676" s="8">
        <f>(((L676/60)/60)/24)+DATE(1970,1,1)</f>
        <v>42911.208333333328</v>
      </c>
      <c r="N676">
        <v>1499576400</v>
      </c>
      <c r="O676" s="8">
        <f>(((N676/60)/60)/24)+DATE(1970,1,1)</f>
        <v>42925.208333333328</v>
      </c>
      <c r="P676" t="b">
        <v>0</v>
      </c>
      <c r="Q676" t="b">
        <v>0</v>
      </c>
      <c r="R676" t="s">
        <v>33</v>
      </c>
      <c r="S676" t="s">
        <v>2039</v>
      </c>
      <c r="T676" t="s">
        <v>2040</v>
      </c>
    </row>
    <row r="677" spans="1:20" ht="31" x14ac:dyDescent="0.35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t="s">
        <v>20</v>
      </c>
      <c r="G677">
        <f>E677-D677</f>
        <v>2375</v>
      </c>
      <c r="H677">
        <v>205</v>
      </c>
      <c r="I677">
        <f>AVERAGE($H$2:H1677)</f>
        <v>727.005</v>
      </c>
      <c r="J677" t="s">
        <v>21</v>
      </c>
      <c r="K677" t="s">
        <v>22</v>
      </c>
      <c r="L677">
        <v>1271480400</v>
      </c>
      <c r="M677" s="8">
        <f>(((L677/60)/60)/24)+DATE(1970,1,1)</f>
        <v>40285.208333333336</v>
      </c>
      <c r="N677">
        <v>1273208400</v>
      </c>
      <c r="O677" s="8">
        <f>(((N677/60)/60)/24)+DATE(1970,1,1)</f>
        <v>40305.208333333336</v>
      </c>
      <c r="P677" t="b">
        <v>0</v>
      </c>
      <c r="Q677" t="b">
        <v>1</v>
      </c>
      <c r="R677" t="s">
        <v>33</v>
      </c>
      <c r="S677" t="s">
        <v>2039</v>
      </c>
      <c r="T677" t="s">
        <v>2040</v>
      </c>
    </row>
    <row r="678" spans="1:20" x14ac:dyDescent="0.35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t="s">
        <v>20</v>
      </c>
      <c r="G678">
        <f>E678-D678</f>
        <v>5067</v>
      </c>
      <c r="H678">
        <v>92</v>
      </c>
      <c r="I678">
        <f>AVERAGE($H$2:H1678)</f>
        <v>727.005</v>
      </c>
      <c r="J678" t="s">
        <v>21</v>
      </c>
      <c r="K678" t="s">
        <v>22</v>
      </c>
      <c r="L678">
        <v>1438059600</v>
      </c>
      <c r="M678" s="8">
        <f>(((L678/60)/60)/24)+DATE(1970,1,1)</f>
        <v>42213.208333333328</v>
      </c>
      <c r="N678">
        <v>1438578000</v>
      </c>
      <c r="O678" s="8">
        <f>(((N678/60)/60)/24)+DATE(1970,1,1)</f>
        <v>42219.208333333328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t="s">
        <v>20</v>
      </c>
      <c r="G679">
        <f>E679-D679</f>
        <v>8513</v>
      </c>
      <c r="H679">
        <v>219</v>
      </c>
      <c r="I679">
        <f>AVERAGE($H$2:H1679)</f>
        <v>727.005</v>
      </c>
      <c r="J679" t="s">
        <v>21</v>
      </c>
      <c r="K679" t="s">
        <v>22</v>
      </c>
      <c r="L679">
        <v>1361944800</v>
      </c>
      <c r="M679" s="8">
        <f>(((L679/60)/60)/24)+DATE(1970,1,1)</f>
        <v>41332.25</v>
      </c>
      <c r="N679">
        <v>1362549600</v>
      </c>
      <c r="O679" s="8">
        <f>(((N679/60)/60)/24)+DATE(1970,1,1)</f>
        <v>41339.25</v>
      </c>
      <c r="P679" t="b">
        <v>0</v>
      </c>
      <c r="Q679" t="b">
        <v>0</v>
      </c>
      <c r="R679" t="s">
        <v>33</v>
      </c>
      <c r="S679" t="s">
        <v>2039</v>
      </c>
      <c r="T679" t="s">
        <v>2040</v>
      </c>
    </row>
    <row r="680" spans="1:20" x14ac:dyDescent="0.35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t="s">
        <v>20</v>
      </c>
      <c r="G680">
        <f>E680-D680</f>
        <v>22518</v>
      </c>
      <c r="H680">
        <v>2526</v>
      </c>
      <c r="I680">
        <f>AVERAGE($H$2:H1680)</f>
        <v>727.005</v>
      </c>
      <c r="J680" t="s">
        <v>21</v>
      </c>
      <c r="K680" t="s">
        <v>22</v>
      </c>
      <c r="L680">
        <v>1410584400</v>
      </c>
      <c r="M680" s="8">
        <f>(((L680/60)/60)/24)+DATE(1970,1,1)</f>
        <v>41895.208333333336</v>
      </c>
      <c r="N680">
        <v>1413349200</v>
      </c>
      <c r="O680" s="8">
        <f>(((N680/60)/60)/24)+DATE(1970,1,1)</f>
        <v>41927.208333333336</v>
      </c>
      <c r="P680" t="b">
        <v>0</v>
      </c>
      <c r="Q680" t="b">
        <v>1</v>
      </c>
      <c r="R680" t="s">
        <v>33</v>
      </c>
      <c r="S680" t="s">
        <v>2039</v>
      </c>
      <c r="T680" t="s">
        <v>2040</v>
      </c>
    </row>
    <row r="681" spans="1:20" x14ac:dyDescent="0.35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t="s">
        <v>20</v>
      </c>
      <c r="G681">
        <f>E681-D681</f>
        <v>4717</v>
      </c>
      <c r="H681">
        <v>94</v>
      </c>
      <c r="I681">
        <f>AVERAGE($H$2:H1681)</f>
        <v>727.005</v>
      </c>
      <c r="J681" t="s">
        <v>21</v>
      </c>
      <c r="K681" t="s">
        <v>22</v>
      </c>
      <c r="L681">
        <v>1529643600</v>
      </c>
      <c r="M681" s="8">
        <f>(((L681/60)/60)/24)+DATE(1970,1,1)</f>
        <v>43273.208333333328</v>
      </c>
      <c r="N681">
        <v>1531112400</v>
      </c>
      <c r="O681" s="8">
        <f>(((N681/60)/60)/24)+DATE(1970,1,1)</f>
        <v>43290.208333333328</v>
      </c>
      <c r="P681" t="b">
        <v>1</v>
      </c>
      <c r="Q681" t="b">
        <v>0</v>
      </c>
      <c r="R681" t="s">
        <v>33</v>
      </c>
      <c r="S681" t="s">
        <v>2039</v>
      </c>
      <c r="T681" t="s">
        <v>2040</v>
      </c>
    </row>
    <row r="682" spans="1:20" x14ac:dyDescent="0.35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t="s">
        <v>20</v>
      </c>
      <c r="G682">
        <f>E682-D682</f>
        <v>25720</v>
      </c>
      <c r="H682">
        <v>1713</v>
      </c>
      <c r="I682">
        <f>AVERAGE($H$2:H1682)</f>
        <v>727.005</v>
      </c>
      <c r="J682" t="s">
        <v>107</v>
      </c>
      <c r="K682" t="s">
        <v>108</v>
      </c>
      <c r="L682">
        <v>1418623200</v>
      </c>
      <c r="M682" s="8">
        <f>(((L682/60)/60)/24)+DATE(1970,1,1)</f>
        <v>41988.25</v>
      </c>
      <c r="N682">
        <v>1419660000</v>
      </c>
      <c r="O682" s="8">
        <f>(((N682/60)/60)/24)+DATE(1970,1,1)</f>
        <v>42000.25</v>
      </c>
      <c r="P682" t="b">
        <v>0</v>
      </c>
      <c r="Q682" t="b">
        <v>1</v>
      </c>
      <c r="R682" t="s">
        <v>33</v>
      </c>
      <c r="S682" t="s">
        <v>2039</v>
      </c>
      <c r="T682" t="s">
        <v>2040</v>
      </c>
    </row>
    <row r="683" spans="1:20" x14ac:dyDescent="0.35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t="s">
        <v>20</v>
      </c>
      <c r="G683">
        <f>E683-D683</f>
        <v>12378</v>
      </c>
      <c r="H683">
        <v>249</v>
      </c>
      <c r="I683">
        <f>AVERAGE($H$2:H1683)</f>
        <v>727.005</v>
      </c>
      <c r="J683" t="s">
        <v>21</v>
      </c>
      <c r="K683" t="s">
        <v>22</v>
      </c>
      <c r="L683">
        <v>1555736400</v>
      </c>
      <c r="M683" s="8">
        <f>(((L683/60)/60)/24)+DATE(1970,1,1)</f>
        <v>43575.208333333328</v>
      </c>
      <c r="N683">
        <v>1555822800</v>
      </c>
      <c r="O683" s="8">
        <f>(((N683/60)/60)/24)+DATE(1970,1,1)</f>
        <v>43576.208333333328</v>
      </c>
      <c r="P683" t="b">
        <v>0</v>
      </c>
      <c r="Q683" t="b">
        <v>0</v>
      </c>
      <c r="R683" t="s">
        <v>159</v>
      </c>
      <c r="S683" t="s">
        <v>2035</v>
      </c>
      <c r="T683" t="s">
        <v>2058</v>
      </c>
    </row>
    <row r="684" spans="1:20" x14ac:dyDescent="0.35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t="s">
        <v>20</v>
      </c>
      <c r="G684">
        <f>E684-D684</f>
        <v>1869</v>
      </c>
      <c r="H684">
        <v>192</v>
      </c>
      <c r="I684">
        <f>AVERAGE($H$2:H1684)</f>
        <v>727.005</v>
      </c>
      <c r="J684" t="s">
        <v>21</v>
      </c>
      <c r="K684" t="s">
        <v>22</v>
      </c>
      <c r="L684">
        <v>1442120400</v>
      </c>
      <c r="M684" s="8">
        <f>(((L684/60)/60)/24)+DATE(1970,1,1)</f>
        <v>42260.208333333328</v>
      </c>
      <c r="N684">
        <v>1442379600</v>
      </c>
      <c r="O684" s="8">
        <f>(((N684/60)/60)/24)+DATE(1970,1,1)</f>
        <v>42263.208333333328</v>
      </c>
      <c r="P684" t="b">
        <v>0</v>
      </c>
      <c r="Q684" t="b">
        <v>1</v>
      </c>
      <c r="R684" t="s">
        <v>71</v>
      </c>
      <c r="S684" t="s">
        <v>2041</v>
      </c>
      <c r="T684" t="s">
        <v>2049</v>
      </c>
    </row>
    <row r="685" spans="1:20" ht="31" x14ac:dyDescent="0.35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t="s">
        <v>20</v>
      </c>
      <c r="G685">
        <f>E685-D685</f>
        <v>6527</v>
      </c>
      <c r="H685">
        <v>247</v>
      </c>
      <c r="I685">
        <f>AVERAGE($H$2:H1685)</f>
        <v>727.005</v>
      </c>
      <c r="J685" t="s">
        <v>21</v>
      </c>
      <c r="K685" t="s">
        <v>22</v>
      </c>
      <c r="L685">
        <v>1362376800</v>
      </c>
      <c r="M685" s="8">
        <f>(((L685/60)/60)/24)+DATE(1970,1,1)</f>
        <v>41337.25</v>
      </c>
      <c r="N685">
        <v>1364965200</v>
      </c>
      <c r="O685" s="8">
        <f>(((N685/60)/60)/24)+DATE(1970,1,1)</f>
        <v>41367.208333333336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t="s">
        <v>20</v>
      </c>
      <c r="G686">
        <f>E686-D686</f>
        <v>72500</v>
      </c>
      <c r="H686">
        <v>2293</v>
      </c>
      <c r="I686">
        <f>AVERAGE($H$2:H1686)</f>
        <v>727.005</v>
      </c>
      <c r="J686" t="s">
        <v>21</v>
      </c>
      <c r="K686" t="s">
        <v>22</v>
      </c>
      <c r="L686">
        <v>1478408400</v>
      </c>
      <c r="M686" s="8">
        <f>(((L686/60)/60)/24)+DATE(1970,1,1)</f>
        <v>42680.208333333328</v>
      </c>
      <c r="N686">
        <v>1479016800</v>
      </c>
      <c r="O686" s="8">
        <f>(((N686/60)/60)/24)+DATE(1970,1,1)</f>
        <v>42687.25</v>
      </c>
      <c r="P686" t="b">
        <v>0</v>
      </c>
      <c r="Q686" t="b">
        <v>0</v>
      </c>
      <c r="R686" t="s">
        <v>474</v>
      </c>
      <c r="S686" t="s">
        <v>2041</v>
      </c>
      <c r="T686" t="s">
        <v>2063</v>
      </c>
    </row>
    <row r="687" spans="1:20" x14ac:dyDescent="0.35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t="s">
        <v>20</v>
      </c>
      <c r="G687">
        <f>E687-D687</f>
        <v>63454</v>
      </c>
      <c r="H687">
        <v>3131</v>
      </c>
      <c r="I687">
        <f>AVERAGE($H$2:H1687)</f>
        <v>727.005</v>
      </c>
      <c r="J687" t="s">
        <v>21</v>
      </c>
      <c r="K687" t="s">
        <v>22</v>
      </c>
      <c r="L687">
        <v>1498798800</v>
      </c>
      <c r="M687" s="8">
        <f>(((L687/60)/60)/24)+DATE(1970,1,1)</f>
        <v>42916.208333333328</v>
      </c>
      <c r="N687">
        <v>1499662800</v>
      </c>
      <c r="O687" s="8">
        <f>(((N687/60)/60)/24)+DATE(1970,1,1)</f>
        <v>42926.208333333328</v>
      </c>
      <c r="P687" t="b">
        <v>0</v>
      </c>
      <c r="Q687" t="b">
        <v>0</v>
      </c>
      <c r="R687" t="s">
        <v>269</v>
      </c>
      <c r="S687" t="s">
        <v>2041</v>
      </c>
      <c r="T687" t="s">
        <v>2060</v>
      </c>
    </row>
    <row r="688" spans="1:20" x14ac:dyDescent="0.35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t="s">
        <v>20</v>
      </c>
      <c r="G688">
        <f>E688-D688</f>
        <v>5331</v>
      </c>
      <c r="H688">
        <v>143</v>
      </c>
      <c r="I688">
        <f>AVERAGE($H$2:H1688)</f>
        <v>727.005</v>
      </c>
      <c r="J688" t="s">
        <v>107</v>
      </c>
      <c r="K688" t="s">
        <v>108</v>
      </c>
      <c r="L688">
        <v>1504328400</v>
      </c>
      <c r="M688" s="8">
        <f>(((L688/60)/60)/24)+DATE(1970,1,1)</f>
        <v>42980.208333333328</v>
      </c>
      <c r="N688">
        <v>1505710800</v>
      </c>
      <c r="O688" s="8">
        <f>(((N688/60)/60)/24)+DATE(1970,1,1)</f>
        <v>42996.208333333328</v>
      </c>
      <c r="P688" t="b">
        <v>0</v>
      </c>
      <c r="Q688" t="b">
        <v>0</v>
      </c>
      <c r="R688" t="s">
        <v>33</v>
      </c>
      <c r="S688" t="s">
        <v>2039</v>
      </c>
      <c r="T688" t="s">
        <v>2040</v>
      </c>
    </row>
    <row r="689" spans="1:20" x14ac:dyDescent="0.35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t="s">
        <v>20</v>
      </c>
      <c r="G689">
        <f>E689-D689</f>
        <v>4738</v>
      </c>
      <c r="H689">
        <v>296</v>
      </c>
      <c r="I689">
        <f>AVERAGE($H$2:H1689)</f>
        <v>727.005</v>
      </c>
      <c r="J689" t="s">
        <v>21</v>
      </c>
      <c r="K689" t="s">
        <v>22</v>
      </c>
      <c r="L689">
        <v>1311483600</v>
      </c>
      <c r="M689" s="8">
        <f>(((L689/60)/60)/24)+DATE(1970,1,1)</f>
        <v>40748.208333333336</v>
      </c>
      <c r="N689">
        <v>1311656400</v>
      </c>
      <c r="O689" s="8">
        <f>(((N689/60)/60)/24)+DATE(1970,1,1)</f>
        <v>40750.208333333336</v>
      </c>
      <c r="P689" t="b">
        <v>0</v>
      </c>
      <c r="Q689" t="b">
        <v>1</v>
      </c>
      <c r="R689" t="s">
        <v>60</v>
      </c>
      <c r="S689" t="s">
        <v>2035</v>
      </c>
      <c r="T689" t="s">
        <v>2045</v>
      </c>
    </row>
    <row r="690" spans="1:20" ht="31" x14ac:dyDescent="0.35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t="s">
        <v>20</v>
      </c>
      <c r="G690">
        <f>E690-D690</f>
        <v>8639</v>
      </c>
      <c r="H690">
        <v>170</v>
      </c>
      <c r="I690">
        <f>AVERAGE($H$2:H1690)</f>
        <v>727.005</v>
      </c>
      <c r="J690" t="s">
        <v>21</v>
      </c>
      <c r="K690" t="s">
        <v>22</v>
      </c>
      <c r="L690">
        <v>1291356000</v>
      </c>
      <c r="M690" s="8">
        <f>(((L690/60)/60)/24)+DATE(1970,1,1)</f>
        <v>40515.25</v>
      </c>
      <c r="N690">
        <v>1293170400</v>
      </c>
      <c r="O690" s="8">
        <f>(((N690/60)/60)/24)+DATE(1970,1,1)</f>
        <v>40536.25</v>
      </c>
      <c r="P690" t="b">
        <v>0</v>
      </c>
      <c r="Q690" t="b">
        <v>1</v>
      </c>
      <c r="R690" t="s">
        <v>33</v>
      </c>
      <c r="S690" t="s">
        <v>2039</v>
      </c>
      <c r="T690" t="s">
        <v>2040</v>
      </c>
    </row>
    <row r="691" spans="1:20" x14ac:dyDescent="0.35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t="s">
        <v>20</v>
      </c>
      <c r="G691">
        <f>E691-D691</f>
        <v>7803</v>
      </c>
      <c r="H691">
        <v>86</v>
      </c>
      <c r="I691">
        <f>AVERAGE($H$2:H1691)</f>
        <v>727.005</v>
      </c>
      <c r="J691" t="s">
        <v>36</v>
      </c>
      <c r="K691" t="s">
        <v>37</v>
      </c>
      <c r="L691">
        <v>1551852000</v>
      </c>
      <c r="M691" s="8">
        <f>(((L691/60)/60)/24)+DATE(1970,1,1)</f>
        <v>43530.25</v>
      </c>
      <c r="N691">
        <v>1553317200</v>
      </c>
      <c r="O691" s="8">
        <f>(((N691/60)/60)/24)+DATE(1970,1,1)</f>
        <v>43547.208333333328</v>
      </c>
      <c r="P691" t="b">
        <v>0</v>
      </c>
      <c r="Q691" t="b">
        <v>0</v>
      </c>
      <c r="R691" t="s">
        <v>89</v>
      </c>
      <c r="S691" t="s">
        <v>2050</v>
      </c>
      <c r="T691" t="s">
        <v>2051</v>
      </c>
    </row>
    <row r="692" spans="1:20" x14ac:dyDescent="0.35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t="s">
        <v>20</v>
      </c>
      <c r="G692">
        <f>E692-D692</f>
        <v>33902</v>
      </c>
      <c r="H692">
        <v>6286</v>
      </c>
      <c r="I692">
        <f>AVERAGE($H$2:H1692)</f>
        <v>727.005</v>
      </c>
      <c r="J692" t="s">
        <v>21</v>
      </c>
      <c r="K692" t="s">
        <v>22</v>
      </c>
      <c r="L692">
        <v>1500440400</v>
      </c>
      <c r="M692" s="8">
        <f>(((L692/60)/60)/24)+DATE(1970,1,1)</f>
        <v>42935.208333333328</v>
      </c>
      <c r="N692">
        <v>1503118800</v>
      </c>
      <c r="O692" s="8">
        <f>(((N692/60)/60)/24)+DATE(1970,1,1)</f>
        <v>42966.208333333328</v>
      </c>
      <c r="P692" t="b">
        <v>0</v>
      </c>
      <c r="Q692" t="b">
        <v>0</v>
      </c>
      <c r="R692" t="s">
        <v>23</v>
      </c>
      <c r="S692" t="s">
        <v>2035</v>
      </c>
      <c r="T692" t="s">
        <v>2036</v>
      </c>
    </row>
    <row r="693" spans="1:20" x14ac:dyDescent="0.35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t="s">
        <v>20</v>
      </c>
      <c r="G693">
        <f>E693-D693</f>
        <v>21404</v>
      </c>
      <c r="H693">
        <v>3727</v>
      </c>
      <c r="I693">
        <f>AVERAGE($H$2:H1693)</f>
        <v>727.005</v>
      </c>
      <c r="J693" t="s">
        <v>21</v>
      </c>
      <c r="K693" t="s">
        <v>22</v>
      </c>
      <c r="L693">
        <v>1316754000</v>
      </c>
      <c r="M693" s="8">
        <f>(((L693/60)/60)/24)+DATE(1970,1,1)</f>
        <v>40809.208333333336</v>
      </c>
      <c r="N693">
        <v>1318741200</v>
      </c>
      <c r="O693" s="8">
        <f>(((N693/60)/60)/24)+DATE(1970,1,1)</f>
        <v>40832.208333333336</v>
      </c>
      <c r="P693" t="b">
        <v>0</v>
      </c>
      <c r="Q693" t="b">
        <v>0</v>
      </c>
      <c r="R693" t="s">
        <v>33</v>
      </c>
      <c r="S693" t="s">
        <v>2039</v>
      </c>
      <c r="T693" t="s">
        <v>2040</v>
      </c>
    </row>
    <row r="694" spans="1:20" ht="31" x14ac:dyDescent="0.35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t="s">
        <v>20</v>
      </c>
      <c r="G694">
        <f>E694-D694</f>
        <v>6038</v>
      </c>
      <c r="H694">
        <v>1605</v>
      </c>
      <c r="I694">
        <f>AVERAGE($H$2:H1694)</f>
        <v>727.005</v>
      </c>
      <c r="J694" t="s">
        <v>21</v>
      </c>
      <c r="K694" t="s">
        <v>22</v>
      </c>
      <c r="L694">
        <v>1518242400</v>
      </c>
      <c r="M694" s="8">
        <f>(((L694/60)/60)/24)+DATE(1970,1,1)</f>
        <v>43141.25</v>
      </c>
      <c r="N694">
        <v>1518242400</v>
      </c>
      <c r="O694" s="8">
        <f>(((N694/60)/60)/24)+DATE(1970,1,1)</f>
        <v>43141.25</v>
      </c>
      <c r="P694" t="b">
        <v>0</v>
      </c>
      <c r="Q694" t="b">
        <v>1</v>
      </c>
      <c r="R694" t="s">
        <v>60</v>
      </c>
      <c r="S694" t="s">
        <v>2035</v>
      </c>
      <c r="T694" t="s">
        <v>2045</v>
      </c>
    </row>
    <row r="695" spans="1:20" x14ac:dyDescent="0.35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t="s">
        <v>20</v>
      </c>
      <c r="G695">
        <f>E695-D695</f>
        <v>84906</v>
      </c>
      <c r="H695">
        <v>2120</v>
      </c>
      <c r="I695">
        <f>AVERAGE($H$2:H1695)</f>
        <v>727.005</v>
      </c>
      <c r="J695" t="s">
        <v>21</v>
      </c>
      <c r="K695" t="s">
        <v>22</v>
      </c>
      <c r="L695">
        <v>1269752400</v>
      </c>
      <c r="M695" s="8">
        <f>(((L695/60)/60)/24)+DATE(1970,1,1)</f>
        <v>40265.208333333336</v>
      </c>
      <c r="N695">
        <v>1273554000</v>
      </c>
      <c r="O695" s="8">
        <f>(((N695/60)/60)/24)+DATE(1970,1,1)</f>
        <v>40309.208333333336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t="s">
        <v>20</v>
      </c>
      <c r="G696">
        <f>E696-D696</f>
        <v>1719</v>
      </c>
      <c r="H696">
        <v>50</v>
      </c>
      <c r="I696">
        <f>AVERAGE($H$2:H1696)</f>
        <v>727.005</v>
      </c>
      <c r="J696" t="s">
        <v>21</v>
      </c>
      <c r="K696" t="s">
        <v>22</v>
      </c>
      <c r="L696">
        <v>1281330000</v>
      </c>
      <c r="M696" s="8">
        <f>(((L696/60)/60)/24)+DATE(1970,1,1)</f>
        <v>40399.208333333336</v>
      </c>
      <c r="N696">
        <v>1281589200</v>
      </c>
      <c r="O696" s="8">
        <f>(((N696/60)/60)/24)+DATE(1970,1,1)</f>
        <v>40402.208333333336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t="s">
        <v>20</v>
      </c>
      <c r="G697">
        <f>E697-D697</f>
        <v>40554</v>
      </c>
      <c r="H697">
        <v>2080</v>
      </c>
      <c r="I697">
        <f>AVERAGE($H$2:H1697)</f>
        <v>727.005</v>
      </c>
      <c r="J697" t="s">
        <v>21</v>
      </c>
      <c r="K697" t="s">
        <v>22</v>
      </c>
      <c r="L697">
        <v>1398661200</v>
      </c>
      <c r="M697" s="8">
        <f>(((L697/60)/60)/24)+DATE(1970,1,1)</f>
        <v>41757.208333333336</v>
      </c>
      <c r="N697">
        <v>1400389200</v>
      </c>
      <c r="O697" s="8">
        <f>(((N697/60)/60)/24)+DATE(1970,1,1)</f>
        <v>41777.208333333336</v>
      </c>
      <c r="P697" t="b">
        <v>0</v>
      </c>
      <c r="Q697" t="b">
        <v>0</v>
      </c>
      <c r="R697" t="s">
        <v>53</v>
      </c>
      <c r="S697" t="s">
        <v>2041</v>
      </c>
      <c r="T697" t="s">
        <v>2044</v>
      </c>
    </row>
    <row r="698" spans="1:20" ht="31" x14ac:dyDescent="0.35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t="s">
        <v>20</v>
      </c>
      <c r="G698">
        <f>E698-D698</f>
        <v>10965</v>
      </c>
      <c r="H698">
        <v>2105</v>
      </c>
      <c r="I698">
        <f>AVERAGE($H$2:H1698)</f>
        <v>727.005</v>
      </c>
      <c r="J698" t="s">
        <v>21</v>
      </c>
      <c r="K698" t="s">
        <v>22</v>
      </c>
      <c r="L698">
        <v>1388469600</v>
      </c>
      <c r="M698" s="8">
        <f>(((L698/60)/60)/24)+DATE(1970,1,1)</f>
        <v>41639.25</v>
      </c>
      <c r="N698">
        <v>1388815200</v>
      </c>
      <c r="O698" s="8">
        <f>(((N698/60)/60)/24)+DATE(1970,1,1)</f>
        <v>41643.25</v>
      </c>
      <c r="P698" t="b">
        <v>0</v>
      </c>
      <c r="Q698" t="b">
        <v>0</v>
      </c>
      <c r="R698" t="s">
        <v>71</v>
      </c>
      <c r="S698" t="s">
        <v>2041</v>
      </c>
      <c r="T698" t="s">
        <v>2049</v>
      </c>
    </row>
    <row r="699" spans="1:20" x14ac:dyDescent="0.35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t="s">
        <v>20</v>
      </c>
      <c r="G699">
        <f>E699-D699</f>
        <v>23820</v>
      </c>
      <c r="H699">
        <v>2436</v>
      </c>
      <c r="I699">
        <f>AVERAGE($H$2:H1699)</f>
        <v>727.005</v>
      </c>
      <c r="J699" t="s">
        <v>21</v>
      </c>
      <c r="K699" t="s">
        <v>22</v>
      </c>
      <c r="L699">
        <v>1518328800</v>
      </c>
      <c r="M699" s="8">
        <f>(((L699/60)/60)/24)+DATE(1970,1,1)</f>
        <v>43142.25</v>
      </c>
      <c r="N699">
        <v>1519538400</v>
      </c>
      <c r="O699" s="8">
        <f>(((N699/60)/60)/24)+DATE(1970,1,1)</f>
        <v>43156.25</v>
      </c>
      <c r="P699" t="b">
        <v>0</v>
      </c>
      <c r="Q699" t="b">
        <v>0</v>
      </c>
      <c r="R699" t="s">
        <v>33</v>
      </c>
      <c r="S699" t="s">
        <v>2039</v>
      </c>
      <c r="T699" t="s">
        <v>2040</v>
      </c>
    </row>
    <row r="700" spans="1:20" x14ac:dyDescent="0.35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t="s">
        <v>20</v>
      </c>
      <c r="G700">
        <f>E700-D700</f>
        <v>4129</v>
      </c>
      <c r="H700">
        <v>80</v>
      </c>
      <c r="I700">
        <f>AVERAGE($H$2:H1700)</f>
        <v>727.005</v>
      </c>
      <c r="J700" t="s">
        <v>21</v>
      </c>
      <c r="K700" t="s">
        <v>22</v>
      </c>
      <c r="L700">
        <v>1517032800</v>
      </c>
      <c r="M700" s="8">
        <f>(((L700/60)/60)/24)+DATE(1970,1,1)</f>
        <v>43127.25</v>
      </c>
      <c r="N700">
        <v>1517810400</v>
      </c>
      <c r="O700" s="8">
        <f>(((N700/60)/60)/24)+DATE(1970,1,1)</f>
        <v>43136.25</v>
      </c>
      <c r="P700" t="b">
        <v>0</v>
      </c>
      <c r="Q700" t="b">
        <v>0</v>
      </c>
      <c r="R700" t="s">
        <v>206</v>
      </c>
      <c r="S700" t="s">
        <v>2047</v>
      </c>
      <c r="T700" t="s">
        <v>2059</v>
      </c>
    </row>
    <row r="701" spans="1:20" x14ac:dyDescent="0.35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t="s">
        <v>20</v>
      </c>
      <c r="G701">
        <f>E701-D701</f>
        <v>2784</v>
      </c>
      <c r="H701">
        <v>42</v>
      </c>
      <c r="I701">
        <f>AVERAGE($H$2:H1701)</f>
        <v>727.005</v>
      </c>
      <c r="J701" t="s">
        <v>21</v>
      </c>
      <c r="K701" t="s">
        <v>22</v>
      </c>
      <c r="L701">
        <v>1368594000</v>
      </c>
      <c r="M701" s="8">
        <f>(((L701/60)/60)/24)+DATE(1970,1,1)</f>
        <v>41409.208333333336</v>
      </c>
      <c r="N701">
        <v>1370581200</v>
      </c>
      <c r="O701" s="8">
        <f>(((N701/60)/60)/24)+DATE(1970,1,1)</f>
        <v>41432.208333333336</v>
      </c>
      <c r="P701" t="b">
        <v>0</v>
      </c>
      <c r="Q701" t="b">
        <v>1</v>
      </c>
      <c r="R701" t="s">
        <v>65</v>
      </c>
      <c r="S701" t="s">
        <v>2037</v>
      </c>
      <c r="T701" t="s">
        <v>2046</v>
      </c>
    </row>
    <row r="702" spans="1:20" ht="31" x14ac:dyDescent="0.35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t="s">
        <v>20</v>
      </c>
      <c r="G702">
        <f>E702-D702</f>
        <v>6653</v>
      </c>
      <c r="H702">
        <v>139</v>
      </c>
      <c r="I702">
        <f>AVERAGE($H$2:H1702)</f>
        <v>727.005</v>
      </c>
      <c r="J702" t="s">
        <v>15</v>
      </c>
      <c r="K702" t="s">
        <v>16</v>
      </c>
      <c r="L702">
        <v>1448258400</v>
      </c>
      <c r="M702" s="8">
        <f>(((L702/60)/60)/24)+DATE(1970,1,1)</f>
        <v>42331.25</v>
      </c>
      <c r="N702">
        <v>1448863200</v>
      </c>
      <c r="O702" s="8">
        <f>(((N702/60)/60)/24)+DATE(1970,1,1)</f>
        <v>42338.25</v>
      </c>
      <c r="P702" t="b">
        <v>0</v>
      </c>
      <c r="Q702" t="b">
        <v>1</v>
      </c>
      <c r="R702" t="s">
        <v>28</v>
      </c>
      <c r="S702" t="s">
        <v>2037</v>
      </c>
      <c r="T702" t="s">
        <v>2038</v>
      </c>
    </row>
    <row r="703" spans="1:20" x14ac:dyDescent="0.35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t="s">
        <v>20</v>
      </c>
      <c r="G703">
        <f>E703-D703</f>
        <v>4728</v>
      </c>
      <c r="H703">
        <v>159</v>
      </c>
      <c r="I703">
        <f>AVERAGE($H$2:H1703)</f>
        <v>727.005</v>
      </c>
      <c r="J703" t="s">
        <v>21</v>
      </c>
      <c r="K703" t="s">
        <v>22</v>
      </c>
      <c r="L703">
        <v>1431925200</v>
      </c>
      <c r="M703" s="8">
        <f>(((L703/60)/60)/24)+DATE(1970,1,1)</f>
        <v>42142.208333333328</v>
      </c>
      <c r="N703">
        <v>1432098000</v>
      </c>
      <c r="O703" s="8">
        <f>(((N703/60)/60)/24)+DATE(1970,1,1)</f>
        <v>42144.208333333328</v>
      </c>
      <c r="P703" t="b">
        <v>0</v>
      </c>
      <c r="Q703" t="b">
        <v>0</v>
      </c>
      <c r="R703" t="s">
        <v>53</v>
      </c>
      <c r="S703" t="s">
        <v>2041</v>
      </c>
      <c r="T703" t="s">
        <v>2044</v>
      </c>
    </row>
    <row r="704" spans="1:20" x14ac:dyDescent="0.35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t="s">
        <v>20</v>
      </c>
      <c r="G704">
        <f>E704-D704</f>
        <v>6689</v>
      </c>
      <c r="H704">
        <v>381</v>
      </c>
      <c r="I704">
        <f>AVERAGE($H$2:H1704)</f>
        <v>727.005</v>
      </c>
      <c r="J704" t="s">
        <v>21</v>
      </c>
      <c r="K704" t="s">
        <v>22</v>
      </c>
      <c r="L704">
        <v>1481522400</v>
      </c>
      <c r="M704" s="8">
        <f>(((L704/60)/60)/24)+DATE(1970,1,1)</f>
        <v>42716.25</v>
      </c>
      <c r="N704">
        <v>1482127200</v>
      </c>
      <c r="O704" s="8">
        <f>(((N704/60)/60)/24)+DATE(1970,1,1)</f>
        <v>42723.25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t="s">
        <v>20</v>
      </c>
      <c r="G705">
        <f>E705-D705</f>
        <v>6789</v>
      </c>
      <c r="H705">
        <v>194</v>
      </c>
      <c r="I705">
        <f>AVERAGE($H$2:H1705)</f>
        <v>727.005</v>
      </c>
      <c r="J705" t="s">
        <v>40</v>
      </c>
      <c r="K705" t="s">
        <v>41</v>
      </c>
      <c r="L705">
        <v>1335934800</v>
      </c>
      <c r="M705" s="8">
        <f>(((L705/60)/60)/24)+DATE(1970,1,1)</f>
        <v>41031.208333333336</v>
      </c>
      <c r="N705">
        <v>1335934800</v>
      </c>
      <c r="O705" s="8">
        <f>(((N705/60)/60)/24)+DATE(1970,1,1)</f>
        <v>41031.208333333336</v>
      </c>
      <c r="P705" t="b">
        <v>0</v>
      </c>
      <c r="Q705" t="b">
        <v>1</v>
      </c>
      <c r="R705" t="s">
        <v>17</v>
      </c>
      <c r="S705" t="s">
        <v>2033</v>
      </c>
      <c r="T705" t="s">
        <v>2034</v>
      </c>
    </row>
    <row r="706" spans="1:20" x14ac:dyDescent="0.35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t="s">
        <v>20</v>
      </c>
      <c r="G706">
        <f>E706-D706</f>
        <v>3907</v>
      </c>
      <c r="H706">
        <v>106</v>
      </c>
      <c r="I706">
        <f>AVERAGE($H$2:H1706)</f>
        <v>727.005</v>
      </c>
      <c r="J706" t="s">
        <v>21</v>
      </c>
      <c r="K706" t="s">
        <v>22</v>
      </c>
      <c r="L706">
        <v>1529989200</v>
      </c>
      <c r="M706" s="8">
        <f>(((L706/60)/60)/24)+DATE(1970,1,1)</f>
        <v>43277.208333333328</v>
      </c>
      <c r="N706">
        <v>1530075600</v>
      </c>
      <c r="O706" s="8">
        <f>(((N706/60)/60)/24)+DATE(1970,1,1)</f>
        <v>43278.208333333328</v>
      </c>
      <c r="P706" t="b">
        <v>0</v>
      </c>
      <c r="Q706" t="b">
        <v>0</v>
      </c>
      <c r="R706" t="s">
        <v>50</v>
      </c>
      <c r="S706" t="s">
        <v>2035</v>
      </c>
      <c r="T706" t="s">
        <v>2043</v>
      </c>
    </row>
    <row r="707" spans="1:20" x14ac:dyDescent="0.35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t="s">
        <v>20</v>
      </c>
      <c r="G707">
        <f>E707-D707</f>
        <v>10606</v>
      </c>
      <c r="H707">
        <v>142</v>
      </c>
      <c r="I707">
        <f>AVERAGE($H$2:H1707)</f>
        <v>727.005</v>
      </c>
      <c r="J707" t="s">
        <v>21</v>
      </c>
      <c r="K707" t="s">
        <v>22</v>
      </c>
      <c r="L707">
        <v>1418709600</v>
      </c>
      <c r="M707" s="8">
        <f>(((L707/60)/60)/24)+DATE(1970,1,1)</f>
        <v>41989.25</v>
      </c>
      <c r="N707">
        <v>1418796000</v>
      </c>
      <c r="O707" s="8">
        <f>(((N707/60)/60)/24)+DATE(1970,1,1)</f>
        <v>41990.25</v>
      </c>
      <c r="P707" t="b">
        <v>0</v>
      </c>
      <c r="Q707" t="b">
        <v>0</v>
      </c>
      <c r="R707" t="s">
        <v>269</v>
      </c>
      <c r="S707" t="s">
        <v>2041</v>
      </c>
      <c r="T707" t="s">
        <v>2060</v>
      </c>
    </row>
    <row r="708" spans="1:20" ht="31" x14ac:dyDescent="0.35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t="s">
        <v>20</v>
      </c>
      <c r="G708">
        <f>E708-D708</f>
        <v>1032</v>
      </c>
      <c r="H708">
        <v>211</v>
      </c>
      <c r="I708">
        <f>AVERAGE($H$2:H1708)</f>
        <v>727.005</v>
      </c>
      <c r="J708" t="s">
        <v>21</v>
      </c>
      <c r="K708" t="s">
        <v>22</v>
      </c>
      <c r="L708">
        <v>1372136400</v>
      </c>
      <c r="M708" s="8">
        <f>(((L708/60)/60)/24)+DATE(1970,1,1)</f>
        <v>41450.208333333336</v>
      </c>
      <c r="N708">
        <v>1372482000</v>
      </c>
      <c r="O708" s="8">
        <f>(((N708/60)/60)/24)+DATE(1970,1,1)</f>
        <v>41454.208333333336</v>
      </c>
      <c r="P708" t="b">
        <v>0</v>
      </c>
      <c r="Q708" t="b">
        <v>1</v>
      </c>
      <c r="R708" t="s">
        <v>206</v>
      </c>
      <c r="S708" t="s">
        <v>2047</v>
      </c>
      <c r="T708" t="s">
        <v>2059</v>
      </c>
    </row>
    <row r="709" spans="1:20" x14ac:dyDescent="0.35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t="s">
        <v>20</v>
      </c>
      <c r="G709">
        <f>E709-D709</f>
        <v>93803</v>
      </c>
      <c r="H709">
        <v>2756</v>
      </c>
      <c r="I709">
        <f>AVERAGE($H$2:H1709)</f>
        <v>727.005</v>
      </c>
      <c r="J709" t="s">
        <v>21</v>
      </c>
      <c r="K709" t="s">
        <v>22</v>
      </c>
      <c r="L709">
        <v>1425877200</v>
      </c>
      <c r="M709" s="8">
        <f>(((L709/60)/60)/24)+DATE(1970,1,1)</f>
        <v>42072.208333333328</v>
      </c>
      <c r="N709">
        <v>1426914000</v>
      </c>
      <c r="O709" s="8">
        <f>(((N709/60)/60)/24)+DATE(1970,1,1)</f>
        <v>42084.208333333328</v>
      </c>
      <c r="P709" t="b">
        <v>0</v>
      </c>
      <c r="Q709" t="b">
        <v>0</v>
      </c>
      <c r="R709" t="s">
        <v>65</v>
      </c>
      <c r="S709" t="s">
        <v>2037</v>
      </c>
      <c r="T709" t="s">
        <v>2046</v>
      </c>
    </row>
    <row r="710" spans="1:20" x14ac:dyDescent="0.35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t="s">
        <v>20</v>
      </c>
      <c r="G710">
        <f>E710-D710</f>
        <v>9910</v>
      </c>
      <c r="H710">
        <v>173</v>
      </c>
      <c r="I710">
        <f>AVERAGE($H$2:H1710)</f>
        <v>727.005</v>
      </c>
      <c r="J710" t="s">
        <v>40</v>
      </c>
      <c r="K710" t="s">
        <v>41</v>
      </c>
      <c r="L710">
        <v>1501304400</v>
      </c>
      <c r="M710" s="8">
        <f>(((L710/60)/60)/24)+DATE(1970,1,1)</f>
        <v>42945.208333333328</v>
      </c>
      <c r="N710">
        <v>1501477200</v>
      </c>
      <c r="O710" s="8">
        <f>(((N710/60)/60)/24)+DATE(1970,1,1)</f>
        <v>42947.208333333328</v>
      </c>
      <c r="P710" t="b">
        <v>0</v>
      </c>
      <c r="Q710" t="b">
        <v>0</v>
      </c>
      <c r="R710" t="s">
        <v>17</v>
      </c>
      <c r="S710" t="s">
        <v>2033</v>
      </c>
      <c r="T710" t="s">
        <v>2034</v>
      </c>
    </row>
    <row r="711" spans="1:20" x14ac:dyDescent="0.35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t="s">
        <v>20</v>
      </c>
      <c r="G711">
        <f>E711-D711</f>
        <v>56</v>
      </c>
      <c r="H711">
        <v>87</v>
      </c>
      <c r="I711">
        <f>AVERAGE($H$2:H1711)</f>
        <v>727.005</v>
      </c>
      <c r="J711" t="s">
        <v>21</v>
      </c>
      <c r="K711" t="s">
        <v>22</v>
      </c>
      <c r="L711">
        <v>1268287200</v>
      </c>
      <c r="M711" s="8">
        <f>(((L711/60)/60)/24)+DATE(1970,1,1)</f>
        <v>40248.25</v>
      </c>
      <c r="N711">
        <v>1269061200</v>
      </c>
      <c r="O711" s="8">
        <f>(((N711/60)/60)/24)+DATE(1970,1,1)</f>
        <v>40257.208333333336</v>
      </c>
      <c r="P711" t="b">
        <v>0</v>
      </c>
      <c r="Q711" t="b">
        <v>1</v>
      </c>
      <c r="R711" t="s">
        <v>122</v>
      </c>
      <c r="S711" t="s">
        <v>2054</v>
      </c>
      <c r="T711" t="s">
        <v>2055</v>
      </c>
    </row>
    <row r="712" spans="1:20" x14ac:dyDescent="0.35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t="s">
        <v>20</v>
      </c>
      <c r="G712">
        <f>E712-D712</f>
        <v>47421</v>
      </c>
      <c r="H712">
        <v>1572</v>
      </c>
      <c r="I712">
        <f>AVERAGE($H$2:H1712)</f>
        <v>727.005</v>
      </c>
      <c r="J712" t="s">
        <v>40</v>
      </c>
      <c r="K712" t="s">
        <v>41</v>
      </c>
      <c r="L712">
        <v>1407128400</v>
      </c>
      <c r="M712" s="8">
        <f>(((L712/60)/60)/24)+DATE(1970,1,1)</f>
        <v>41855.208333333336</v>
      </c>
      <c r="N712">
        <v>1411362000</v>
      </c>
      <c r="O712" s="8">
        <f>(((N712/60)/60)/24)+DATE(1970,1,1)</f>
        <v>41904.208333333336</v>
      </c>
      <c r="P712" t="b">
        <v>0</v>
      </c>
      <c r="Q712" t="b">
        <v>1</v>
      </c>
      <c r="R712" t="s">
        <v>17</v>
      </c>
      <c r="S712" t="s">
        <v>2033</v>
      </c>
      <c r="T712" t="s">
        <v>2034</v>
      </c>
    </row>
    <row r="713" spans="1:20" x14ac:dyDescent="0.35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t="s">
        <v>20</v>
      </c>
      <c r="G713">
        <f>E713-D713</f>
        <v>86724</v>
      </c>
      <c r="H713">
        <v>2346</v>
      </c>
      <c r="I713">
        <f>AVERAGE($H$2:H1713)</f>
        <v>727.005</v>
      </c>
      <c r="J713" t="s">
        <v>21</v>
      </c>
      <c r="K713" t="s">
        <v>22</v>
      </c>
      <c r="L713">
        <v>1492664400</v>
      </c>
      <c r="M713" s="8">
        <f>(((L713/60)/60)/24)+DATE(1970,1,1)</f>
        <v>42845.208333333328</v>
      </c>
      <c r="N713">
        <v>1495515600</v>
      </c>
      <c r="O713" s="8">
        <f>(((N713/60)/60)/24)+DATE(1970,1,1)</f>
        <v>42878.208333333328</v>
      </c>
      <c r="P713" t="b">
        <v>0</v>
      </c>
      <c r="Q713" t="b">
        <v>0</v>
      </c>
      <c r="R713" t="s">
        <v>33</v>
      </c>
      <c r="S713" t="s">
        <v>2039</v>
      </c>
      <c r="T713" t="s">
        <v>2040</v>
      </c>
    </row>
    <row r="714" spans="1:20" x14ac:dyDescent="0.35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t="s">
        <v>20</v>
      </c>
      <c r="G714">
        <f>E714-D714</f>
        <v>6363</v>
      </c>
      <c r="H714">
        <v>115</v>
      </c>
      <c r="I714">
        <f>AVERAGE($H$2:H1714)</f>
        <v>727.005</v>
      </c>
      <c r="J714" t="s">
        <v>21</v>
      </c>
      <c r="K714" t="s">
        <v>22</v>
      </c>
      <c r="L714">
        <v>1454479200</v>
      </c>
      <c r="M714" s="8">
        <f>(((L714/60)/60)/24)+DATE(1970,1,1)</f>
        <v>42403.25</v>
      </c>
      <c r="N714">
        <v>1455948000</v>
      </c>
      <c r="O714" s="8">
        <f>(((N714/60)/60)/24)+DATE(1970,1,1)</f>
        <v>42420.25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t="s">
        <v>20</v>
      </c>
      <c r="G715">
        <f>E715-D715</f>
        <v>139</v>
      </c>
      <c r="H715">
        <v>85</v>
      </c>
      <c r="I715">
        <f>AVERAGE($H$2:H1715)</f>
        <v>727.005</v>
      </c>
      <c r="J715" t="s">
        <v>107</v>
      </c>
      <c r="K715" t="s">
        <v>108</v>
      </c>
      <c r="L715">
        <v>1281934800</v>
      </c>
      <c r="M715" s="8">
        <f>(((L715/60)/60)/24)+DATE(1970,1,1)</f>
        <v>40406.208333333336</v>
      </c>
      <c r="N715">
        <v>1282366800</v>
      </c>
      <c r="O715" s="8">
        <f>(((N715/60)/60)/24)+DATE(1970,1,1)</f>
        <v>40411.208333333336</v>
      </c>
      <c r="P715" t="b">
        <v>0</v>
      </c>
      <c r="Q715" t="b">
        <v>0</v>
      </c>
      <c r="R715" t="s">
        <v>65</v>
      </c>
      <c r="S715" t="s">
        <v>2037</v>
      </c>
      <c r="T715" t="s">
        <v>2046</v>
      </c>
    </row>
    <row r="716" spans="1:20" x14ac:dyDescent="0.35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t="s">
        <v>20</v>
      </c>
      <c r="G716">
        <f>E716-D716</f>
        <v>2196</v>
      </c>
      <c r="H716">
        <v>144</v>
      </c>
      <c r="I716">
        <f>AVERAGE($H$2:H1716)</f>
        <v>727.005</v>
      </c>
      <c r="J716" t="s">
        <v>21</v>
      </c>
      <c r="K716" t="s">
        <v>22</v>
      </c>
      <c r="L716">
        <v>1573970400</v>
      </c>
      <c r="M716" s="8">
        <f>(((L716/60)/60)/24)+DATE(1970,1,1)</f>
        <v>43786.25</v>
      </c>
      <c r="N716">
        <v>1574575200</v>
      </c>
      <c r="O716" s="8">
        <f>(((N716/60)/60)/24)+DATE(1970,1,1)</f>
        <v>43793.25</v>
      </c>
      <c r="P716" t="b">
        <v>0</v>
      </c>
      <c r="Q716" t="b">
        <v>0</v>
      </c>
      <c r="R716" t="s">
        <v>1029</v>
      </c>
      <c r="S716" t="s">
        <v>2064</v>
      </c>
      <c r="T716" t="s">
        <v>2065</v>
      </c>
    </row>
    <row r="717" spans="1:20" ht="31" x14ac:dyDescent="0.35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t="s">
        <v>20</v>
      </c>
      <c r="G717">
        <f>E717-D717</f>
        <v>116637</v>
      </c>
      <c r="H717">
        <v>2443</v>
      </c>
      <c r="I717">
        <f>AVERAGE($H$2:H1717)</f>
        <v>727.005</v>
      </c>
      <c r="J717" t="s">
        <v>21</v>
      </c>
      <c r="K717" t="s">
        <v>22</v>
      </c>
      <c r="L717">
        <v>1372654800</v>
      </c>
      <c r="M717" s="8">
        <f>(((L717/60)/60)/24)+DATE(1970,1,1)</f>
        <v>41456.208333333336</v>
      </c>
      <c r="N717">
        <v>1374901200</v>
      </c>
      <c r="O717" s="8">
        <f>(((N717/60)/60)/24)+DATE(1970,1,1)</f>
        <v>41482.208333333336</v>
      </c>
      <c r="P717" t="b">
        <v>0</v>
      </c>
      <c r="Q717" t="b">
        <v>1</v>
      </c>
      <c r="R717" t="s">
        <v>17</v>
      </c>
      <c r="S717" t="s">
        <v>2033</v>
      </c>
      <c r="T717" t="s">
        <v>2034</v>
      </c>
    </row>
    <row r="718" spans="1:20" x14ac:dyDescent="0.35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t="s">
        <v>20</v>
      </c>
      <c r="G718">
        <f>E718-D718</f>
        <v>5614</v>
      </c>
      <c r="H718">
        <v>64</v>
      </c>
      <c r="I718">
        <f>AVERAGE($H$2:H1718)</f>
        <v>727.005</v>
      </c>
      <c r="J718" t="s">
        <v>21</v>
      </c>
      <c r="K718" t="s">
        <v>22</v>
      </c>
      <c r="L718">
        <v>1561784400</v>
      </c>
      <c r="M718" s="8">
        <f>(((L718/60)/60)/24)+DATE(1970,1,1)</f>
        <v>43645.208333333328</v>
      </c>
      <c r="N718">
        <v>1562907600</v>
      </c>
      <c r="O718" s="8">
        <f>(((N718/60)/60)/24)+DATE(1970,1,1)</f>
        <v>43658.208333333328</v>
      </c>
      <c r="P718" t="b">
        <v>0</v>
      </c>
      <c r="Q718" t="b">
        <v>0</v>
      </c>
      <c r="R718" t="s">
        <v>122</v>
      </c>
      <c r="S718" t="s">
        <v>2054</v>
      </c>
      <c r="T718" t="s">
        <v>2055</v>
      </c>
    </row>
    <row r="719" spans="1:20" ht="31" x14ac:dyDescent="0.35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t="s">
        <v>20</v>
      </c>
      <c r="G719">
        <f>E719-D719</f>
        <v>11184</v>
      </c>
      <c r="H719">
        <v>268</v>
      </c>
      <c r="I719">
        <f>AVERAGE($H$2:H1719)</f>
        <v>727.005</v>
      </c>
      <c r="J719" t="s">
        <v>21</v>
      </c>
      <c r="K719" t="s">
        <v>22</v>
      </c>
      <c r="L719">
        <v>1332392400</v>
      </c>
      <c r="M719" s="8">
        <f>(((L719/60)/60)/24)+DATE(1970,1,1)</f>
        <v>40990.208333333336</v>
      </c>
      <c r="N719">
        <v>1332478800</v>
      </c>
      <c r="O719" s="8">
        <f>(((N719/60)/60)/24)+DATE(1970,1,1)</f>
        <v>40991.208333333336</v>
      </c>
      <c r="P719" t="b">
        <v>0</v>
      </c>
      <c r="Q719" t="b">
        <v>0</v>
      </c>
      <c r="R719" t="s">
        <v>65</v>
      </c>
      <c r="S719" t="s">
        <v>2037</v>
      </c>
      <c r="T719" t="s">
        <v>2046</v>
      </c>
    </row>
    <row r="720" spans="1:20" x14ac:dyDescent="0.35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t="s">
        <v>20</v>
      </c>
      <c r="G720">
        <f>E720-D720</f>
        <v>10064</v>
      </c>
      <c r="H720">
        <v>195</v>
      </c>
      <c r="I720">
        <f>AVERAGE($H$2:H1720)</f>
        <v>727.005</v>
      </c>
      <c r="J720" t="s">
        <v>36</v>
      </c>
      <c r="K720" t="s">
        <v>37</v>
      </c>
      <c r="L720">
        <v>1402376400</v>
      </c>
      <c r="M720" s="8">
        <f>(((L720/60)/60)/24)+DATE(1970,1,1)</f>
        <v>41800.208333333336</v>
      </c>
      <c r="N720">
        <v>1402722000</v>
      </c>
      <c r="O720" s="8">
        <f>(((N720/60)/60)/24)+DATE(1970,1,1)</f>
        <v>41804.208333333336</v>
      </c>
      <c r="P720" t="b">
        <v>0</v>
      </c>
      <c r="Q720" t="b">
        <v>0</v>
      </c>
      <c r="R720" t="s">
        <v>33</v>
      </c>
      <c r="S720" t="s">
        <v>2039</v>
      </c>
      <c r="T720" t="s">
        <v>2040</v>
      </c>
    </row>
    <row r="721" spans="1:20" x14ac:dyDescent="0.35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t="s">
        <v>20</v>
      </c>
      <c r="G721">
        <f>E721-D721</f>
        <v>5589</v>
      </c>
      <c r="H721">
        <v>186</v>
      </c>
      <c r="I721">
        <f>AVERAGE($H$2:H1721)</f>
        <v>727.005</v>
      </c>
      <c r="J721" t="s">
        <v>26</v>
      </c>
      <c r="K721" t="s">
        <v>27</v>
      </c>
      <c r="L721">
        <v>1343365200</v>
      </c>
      <c r="M721" s="8">
        <f>(((L721/60)/60)/24)+DATE(1970,1,1)</f>
        <v>41117.208333333336</v>
      </c>
      <c r="N721">
        <v>1345870800</v>
      </c>
      <c r="O721" s="8">
        <f>(((N721/60)/60)/24)+DATE(1970,1,1)</f>
        <v>41146.208333333336</v>
      </c>
      <c r="P721" t="b">
        <v>0</v>
      </c>
      <c r="Q721" t="b">
        <v>1</v>
      </c>
      <c r="R721" t="s">
        <v>89</v>
      </c>
      <c r="S721" t="s">
        <v>2050</v>
      </c>
      <c r="T721" t="s">
        <v>2051</v>
      </c>
    </row>
    <row r="722" spans="1:20" ht="31" x14ac:dyDescent="0.35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t="s">
        <v>20</v>
      </c>
      <c r="G722">
        <f>E722-D722</f>
        <v>20483</v>
      </c>
      <c r="H722">
        <v>460</v>
      </c>
      <c r="I722">
        <f>AVERAGE($H$2:H1722)</f>
        <v>727.005</v>
      </c>
      <c r="J722" t="s">
        <v>21</v>
      </c>
      <c r="K722" t="s">
        <v>22</v>
      </c>
      <c r="L722">
        <v>1435726800</v>
      </c>
      <c r="M722" s="8">
        <f>(((L722/60)/60)/24)+DATE(1970,1,1)</f>
        <v>42186.208333333328</v>
      </c>
      <c r="N722">
        <v>1437454800</v>
      </c>
      <c r="O722" s="8">
        <f>(((N722/60)/60)/24)+DATE(1970,1,1)</f>
        <v>42206.208333333328</v>
      </c>
      <c r="P722" t="b">
        <v>0</v>
      </c>
      <c r="Q722" t="b">
        <v>0</v>
      </c>
      <c r="R722" t="s">
        <v>53</v>
      </c>
      <c r="S722" t="s">
        <v>2041</v>
      </c>
      <c r="T722" t="s">
        <v>2044</v>
      </c>
    </row>
    <row r="723" spans="1:20" x14ac:dyDescent="0.35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t="s">
        <v>20</v>
      </c>
      <c r="G723">
        <f>E723-D723</f>
        <v>148874</v>
      </c>
      <c r="H723">
        <v>2528</v>
      </c>
      <c r="I723">
        <f>AVERAGE($H$2:H1723)</f>
        <v>727.005</v>
      </c>
      <c r="J723" t="s">
        <v>21</v>
      </c>
      <c r="K723" t="s">
        <v>22</v>
      </c>
      <c r="L723">
        <v>1511416800</v>
      </c>
      <c r="M723" s="8">
        <f>(((L723/60)/60)/24)+DATE(1970,1,1)</f>
        <v>43062.25</v>
      </c>
      <c r="N723">
        <v>1512885600</v>
      </c>
      <c r="O723" s="8">
        <f>(((N723/60)/60)/24)+DATE(1970,1,1)</f>
        <v>43079.25</v>
      </c>
      <c r="P723" t="b">
        <v>0</v>
      </c>
      <c r="Q723" t="b">
        <v>1</v>
      </c>
      <c r="R723" t="s">
        <v>33</v>
      </c>
      <c r="S723" t="s">
        <v>2039</v>
      </c>
      <c r="T723" t="s">
        <v>2040</v>
      </c>
    </row>
    <row r="724" spans="1:20" x14ac:dyDescent="0.35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t="s">
        <v>20</v>
      </c>
      <c r="G724">
        <f>E724-D724</f>
        <v>21120</v>
      </c>
      <c r="H724">
        <v>3657</v>
      </c>
      <c r="I724">
        <f>AVERAGE($H$2:H1724)</f>
        <v>727.005</v>
      </c>
      <c r="J724" t="s">
        <v>21</v>
      </c>
      <c r="K724" t="s">
        <v>22</v>
      </c>
      <c r="L724">
        <v>1532840400</v>
      </c>
      <c r="M724" s="8">
        <f>(((L724/60)/60)/24)+DATE(1970,1,1)</f>
        <v>43310.208333333328</v>
      </c>
      <c r="N724">
        <v>1534654800</v>
      </c>
      <c r="O724" s="8">
        <f>(((N724/60)/60)/24)+DATE(1970,1,1)</f>
        <v>43331.208333333328</v>
      </c>
      <c r="P724" t="b">
        <v>0</v>
      </c>
      <c r="Q724" t="b">
        <v>0</v>
      </c>
      <c r="R724" t="s">
        <v>33</v>
      </c>
      <c r="S724" t="s">
        <v>2039</v>
      </c>
      <c r="T724" t="s">
        <v>2040</v>
      </c>
    </row>
    <row r="725" spans="1:20" x14ac:dyDescent="0.35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t="s">
        <v>20</v>
      </c>
      <c r="G725">
        <f>E725-D725</f>
        <v>1489</v>
      </c>
      <c r="H725">
        <v>131</v>
      </c>
      <c r="I725">
        <f>AVERAGE($H$2:H1725)</f>
        <v>727.005</v>
      </c>
      <c r="J725" t="s">
        <v>26</v>
      </c>
      <c r="K725" t="s">
        <v>27</v>
      </c>
      <c r="L725">
        <v>1527742800</v>
      </c>
      <c r="M725" s="8">
        <f>(((L725/60)/60)/24)+DATE(1970,1,1)</f>
        <v>43251.208333333328</v>
      </c>
      <c r="N725">
        <v>1529816400</v>
      </c>
      <c r="O725" s="8">
        <f>(((N725/60)/60)/24)+DATE(1970,1,1)</f>
        <v>43275.208333333328</v>
      </c>
      <c r="P725" t="b">
        <v>0</v>
      </c>
      <c r="Q725" t="b">
        <v>0</v>
      </c>
      <c r="R725" t="s">
        <v>53</v>
      </c>
      <c r="S725" t="s">
        <v>2041</v>
      </c>
      <c r="T725" t="s">
        <v>2044</v>
      </c>
    </row>
    <row r="726" spans="1:20" x14ac:dyDescent="0.35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t="s">
        <v>20</v>
      </c>
      <c r="G726">
        <f>E726-D726</f>
        <v>3578</v>
      </c>
      <c r="H726">
        <v>239</v>
      </c>
      <c r="I726">
        <f>AVERAGE($H$2:H1726)</f>
        <v>727.005</v>
      </c>
      <c r="J726" t="s">
        <v>21</v>
      </c>
      <c r="K726" t="s">
        <v>22</v>
      </c>
      <c r="L726">
        <v>1404536400</v>
      </c>
      <c r="M726" s="8">
        <f>(((L726/60)/60)/24)+DATE(1970,1,1)</f>
        <v>41825.208333333336</v>
      </c>
      <c r="N726">
        <v>1404622800</v>
      </c>
      <c r="O726" s="8">
        <f>(((N726/60)/60)/24)+DATE(1970,1,1)</f>
        <v>41826.208333333336</v>
      </c>
      <c r="P726" t="b">
        <v>0</v>
      </c>
      <c r="Q726" t="b">
        <v>1</v>
      </c>
      <c r="R726" t="s">
        <v>89</v>
      </c>
      <c r="S726" t="s">
        <v>2050</v>
      </c>
      <c r="T726" t="s">
        <v>2051</v>
      </c>
    </row>
    <row r="727" spans="1:20" x14ac:dyDescent="0.35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t="s">
        <v>20</v>
      </c>
      <c r="G727">
        <f>E727-D727</f>
        <v>708</v>
      </c>
      <c r="H727">
        <v>78</v>
      </c>
      <c r="I727">
        <f>AVERAGE($H$2:H1727)</f>
        <v>727.005</v>
      </c>
      <c r="J727" t="s">
        <v>21</v>
      </c>
      <c r="K727" t="s">
        <v>22</v>
      </c>
      <c r="L727">
        <v>1493960400</v>
      </c>
      <c r="M727" s="8">
        <f>(((L727/60)/60)/24)+DATE(1970,1,1)</f>
        <v>42860.208333333328</v>
      </c>
      <c r="N727">
        <v>1494392400</v>
      </c>
      <c r="O727" s="8">
        <f>(((N727/60)/60)/24)+DATE(1970,1,1)</f>
        <v>42865.208333333328</v>
      </c>
      <c r="P727" t="b">
        <v>0</v>
      </c>
      <c r="Q727" t="b">
        <v>0</v>
      </c>
      <c r="R727" t="s">
        <v>17</v>
      </c>
      <c r="S727" t="s">
        <v>2033</v>
      </c>
      <c r="T727" t="s">
        <v>2034</v>
      </c>
    </row>
    <row r="728" spans="1:20" x14ac:dyDescent="0.35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t="s">
        <v>20</v>
      </c>
      <c r="G728">
        <f>E728-D728</f>
        <v>3102</v>
      </c>
      <c r="H728">
        <v>1773</v>
      </c>
      <c r="I728">
        <f>AVERAGE($H$2:H1728)</f>
        <v>727.005</v>
      </c>
      <c r="J728" t="s">
        <v>21</v>
      </c>
      <c r="K728" t="s">
        <v>22</v>
      </c>
      <c r="L728">
        <v>1420696800</v>
      </c>
      <c r="M728" s="8">
        <f>(((L728/60)/60)/24)+DATE(1970,1,1)</f>
        <v>42012.25</v>
      </c>
      <c r="N728">
        <v>1421906400</v>
      </c>
      <c r="O728" s="8">
        <f>(((N728/60)/60)/24)+DATE(1970,1,1)</f>
        <v>42026.25</v>
      </c>
      <c r="P728" t="b">
        <v>0</v>
      </c>
      <c r="Q728" t="b">
        <v>1</v>
      </c>
      <c r="R728" t="s">
        <v>23</v>
      </c>
      <c r="S728" t="s">
        <v>2035</v>
      </c>
      <c r="T728" t="s">
        <v>2036</v>
      </c>
    </row>
    <row r="729" spans="1:20" x14ac:dyDescent="0.35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t="s">
        <v>20</v>
      </c>
      <c r="G729">
        <f>E729-D729</f>
        <v>2606</v>
      </c>
      <c r="H729">
        <v>32</v>
      </c>
      <c r="I729">
        <f>AVERAGE($H$2:H1729)</f>
        <v>727.005</v>
      </c>
      <c r="J729" t="s">
        <v>21</v>
      </c>
      <c r="K729" t="s">
        <v>22</v>
      </c>
      <c r="L729">
        <v>1555650000</v>
      </c>
      <c r="M729" s="8">
        <f>(((L729/60)/60)/24)+DATE(1970,1,1)</f>
        <v>43574.208333333328</v>
      </c>
      <c r="N729">
        <v>1555909200</v>
      </c>
      <c r="O729" s="8">
        <f>(((N729/60)/60)/24)+DATE(1970,1,1)</f>
        <v>43577.208333333328</v>
      </c>
      <c r="P729" t="b">
        <v>0</v>
      </c>
      <c r="Q729" t="b">
        <v>0</v>
      </c>
      <c r="R729" t="s">
        <v>33</v>
      </c>
      <c r="S729" t="s">
        <v>2039</v>
      </c>
      <c r="T729" t="s">
        <v>2040</v>
      </c>
    </row>
    <row r="730" spans="1:20" x14ac:dyDescent="0.35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t="s">
        <v>20</v>
      </c>
      <c r="G730">
        <f>E730-D730</f>
        <v>3461</v>
      </c>
      <c r="H730">
        <v>369</v>
      </c>
      <c r="I730">
        <f>AVERAGE($H$2:H1730)</f>
        <v>727.005</v>
      </c>
      <c r="J730" t="s">
        <v>21</v>
      </c>
      <c r="K730" t="s">
        <v>22</v>
      </c>
      <c r="L730">
        <v>1471928400</v>
      </c>
      <c r="M730" s="8">
        <f>(((L730/60)/60)/24)+DATE(1970,1,1)</f>
        <v>42605.208333333328</v>
      </c>
      <c r="N730">
        <v>1472446800</v>
      </c>
      <c r="O730" s="8">
        <f>(((N730/60)/60)/24)+DATE(1970,1,1)</f>
        <v>42611.208333333328</v>
      </c>
      <c r="P730" t="b">
        <v>0</v>
      </c>
      <c r="Q730" t="b">
        <v>1</v>
      </c>
      <c r="R730" t="s">
        <v>53</v>
      </c>
      <c r="S730" t="s">
        <v>2041</v>
      </c>
      <c r="T730" t="s">
        <v>2044</v>
      </c>
    </row>
    <row r="731" spans="1:20" x14ac:dyDescent="0.35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t="s">
        <v>20</v>
      </c>
      <c r="G731">
        <f>E731-D731</f>
        <v>5403</v>
      </c>
      <c r="H731">
        <v>89</v>
      </c>
      <c r="I731">
        <f>AVERAGE($H$2:H1731)</f>
        <v>727.005</v>
      </c>
      <c r="J731" t="s">
        <v>21</v>
      </c>
      <c r="K731" t="s">
        <v>22</v>
      </c>
      <c r="L731">
        <v>1267682400</v>
      </c>
      <c r="M731" s="8">
        <f>(((L731/60)/60)/24)+DATE(1970,1,1)</f>
        <v>40241.25</v>
      </c>
      <c r="N731">
        <v>1268114400</v>
      </c>
      <c r="O731" s="8">
        <f>(((N731/60)/60)/24)+DATE(1970,1,1)</f>
        <v>40246.25</v>
      </c>
      <c r="P731" t="b">
        <v>0</v>
      </c>
      <c r="Q731" t="b">
        <v>0</v>
      </c>
      <c r="R731" t="s">
        <v>100</v>
      </c>
      <c r="S731" t="s">
        <v>2041</v>
      </c>
      <c r="T731" t="s">
        <v>2052</v>
      </c>
    </row>
    <row r="732" spans="1:20" ht="31" x14ac:dyDescent="0.35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t="s">
        <v>20</v>
      </c>
      <c r="G732">
        <f>E732-D732</f>
        <v>4644</v>
      </c>
      <c r="H732">
        <v>147</v>
      </c>
      <c r="I732">
        <f>AVERAGE($H$2:H1732)</f>
        <v>727.005</v>
      </c>
      <c r="J732" t="s">
        <v>21</v>
      </c>
      <c r="K732" t="s">
        <v>22</v>
      </c>
      <c r="L732">
        <v>1451109600</v>
      </c>
      <c r="M732" s="8">
        <f>(((L732/60)/60)/24)+DATE(1970,1,1)</f>
        <v>42364.25</v>
      </c>
      <c r="N732">
        <v>1454306400</v>
      </c>
      <c r="O732" s="8">
        <f>(((N732/60)/60)/24)+DATE(1970,1,1)</f>
        <v>42401.25</v>
      </c>
      <c r="P732" t="b">
        <v>0</v>
      </c>
      <c r="Q732" t="b">
        <v>1</v>
      </c>
      <c r="R732" t="s">
        <v>33</v>
      </c>
      <c r="S732" t="s">
        <v>2039</v>
      </c>
      <c r="T732" t="s">
        <v>2040</v>
      </c>
    </row>
    <row r="733" spans="1:20" x14ac:dyDescent="0.35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t="s">
        <v>20</v>
      </c>
      <c r="G733">
        <f>E733-D733</f>
        <v>6446</v>
      </c>
      <c r="H733">
        <v>126</v>
      </c>
      <c r="I733">
        <f>AVERAGE($H$2:H1733)</f>
        <v>727.005</v>
      </c>
      <c r="J733" t="s">
        <v>15</v>
      </c>
      <c r="K733" t="s">
        <v>16</v>
      </c>
      <c r="L733">
        <v>1516860000</v>
      </c>
      <c r="M733" s="8">
        <f>(((L733/60)/60)/24)+DATE(1970,1,1)</f>
        <v>43125.25</v>
      </c>
      <c r="N733">
        <v>1516946400</v>
      </c>
      <c r="O733" s="8">
        <f>(((N733/60)/60)/24)+DATE(1970,1,1)</f>
        <v>43126.25</v>
      </c>
      <c r="P733" t="b">
        <v>0</v>
      </c>
      <c r="Q733" t="b">
        <v>0</v>
      </c>
      <c r="R733" t="s">
        <v>33</v>
      </c>
      <c r="S733" t="s">
        <v>2039</v>
      </c>
      <c r="T733" t="s">
        <v>2040</v>
      </c>
    </row>
    <row r="734" spans="1:20" x14ac:dyDescent="0.35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t="s">
        <v>20</v>
      </c>
      <c r="G734">
        <f>E734-D734</f>
        <v>68486</v>
      </c>
      <c r="H734">
        <v>2218</v>
      </c>
      <c r="I734">
        <f>AVERAGE($H$2:H1734)</f>
        <v>727.005</v>
      </c>
      <c r="J734" t="s">
        <v>40</v>
      </c>
      <c r="K734" t="s">
        <v>41</v>
      </c>
      <c r="L734">
        <v>1374642000</v>
      </c>
      <c r="M734" s="8">
        <f>(((L734/60)/60)/24)+DATE(1970,1,1)</f>
        <v>41479.208333333336</v>
      </c>
      <c r="N734">
        <v>1377752400</v>
      </c>
      <c r="O734" s="8">
        <f>(((N734/60)/60)/24)+DATE(1970,1,1)</f>
        <v>41515.208333333336</v>
      </c>
      <c r="P734" t="b">
        <v>0</v>
      </c>
      <c r="Q734" t="b">
        <v>0</v>
      </c>
      <c r="R734" t="s">
        <v>60</v>
      </c>
      <c r="S734" t="s">
        <v>2035</v>
      </c>
      <c r="T734" t="s">
        <v>2045</v>
      </c>
    </row>
    <row r="735" spans="1:20" x14ac:dyDescent="0.35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t="s">
        <v>20</v>
      </c>
      <c r="G735">
        <f>E735-D735</f>
        <v>9933</v>
      </c>
      <c r="H735">
        <v>202</v>
      </c>
      <c r="I735">
        <f>AVERAGE($H$2:H1735)</f>
        <v>727.005</v>
      </c>
      <c r="J735" t="s">
        <v>107</v>
      </c>
      <c r="K735" t="s">
        <v>108</v>
      </c>
      <c r="L735">
        <v>1528434000</v>
      </c>
      <c r="M735" s="8">
        <f>(((L735/60)/60)/24)+DATE(1970,1,1)</f>
        <v>43259.208333333328</v>
      </c>
      <c r="N735">
        <v>1528606800</v>
      </c>
      <c r="O735" s="8">
        <f>(((N735/60)/60)/24)+DATE(1970,1,1)</f>
        <v>43261.208333333328</v>
      </c>
      <c r="P735" t="b">
        <v>0</v>
      </c>
      <c r="Q735" t="b">
        <v>1</v>
      </c>
      <c r="R735" t="s">
        <v>33</v>
      </c>
      <c r="S735" t="s">
        <v>2039</v>
      </c>
      <c r="T735" t="s">
        <v>2040</v>
      </c>
    </row>
    <row r="736" spans="1:20" x14ac:dyDescent="0.35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t="s">
        <v>20</v>
      </c>
      <c r="G736">
        <f>E736-D736</f>
        <v>4897</v>
      </c>
      <c r="H736">
        <v>140</v>
      </c>
      <c r="I736">
        <f>AVERAGE($H$2:H1736)</f>
        <v>727.005</v>
      </c>
      <c r="J736" t="s">
        <v>107</v>
      </c>
      <c r="K736" t="s">
        <v>108</v>
      </c>
      <c r="L736">
        <v>1282626000</v>
      </c>
      <c r="M736" s="8">
        <f>(((L736/60)/60)/24)+DATE(1970,1,1)</f>
        <v>40414.208333333336</v>
      </c>
      <c r="N736">
        <v>1284872400</v>
      </c>
      <c r="O736" s="8">
        <f>(((N736/60)/60)/24)+DATE(1970,1,1)</f>
        <v>40440.208333333336</v>
      </c>
      <c r="P736" t="b">
        <v>0</v>
      </c>
      <c r="Q736" t="b">
        <v>0</v>
      </c>
      <c r="R736" t="s">
        <v>119</v>
      </c>
      <c r="S736" t="s">
        <v>2047</v>
      </c>
      <c r="T736" t="s">
        <v>2053</v>
      </c>
    </row>
    <row r="737" spans="1:20" x14ac:dyDescent="0.35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t="s">
        <v>20</v>
      </c>
      <c r="G737">
        <f>E737-D737</f>
        <v>14535</v>
      </c>
      <c r="H737">
        <v>1052</v>
      </c>
      <c r="I737">
        <f>AVERAGE($H$2:H1737)</f>
        <v>727.005</v>
      </c>
      <c r="J737" t="s">
        <v>36</v>
      </c>
      <c r="K737" t="s">
        <v>37</v>
      </c>
      <c r="L737">
        <v>1535605200</v>
      </c>
      <c r="M737" s="8">
        <f>(((L737/60)/60)/24)+DATE(1970,1,1)</f>
        <v>43342.208333333328</v>
      </c>
      <c r="N737">
        <v>1537592400</v>
      </c>
      <c r="O737" s="8">
        <f>(((N737/60)/60)/24)+DATE(1970,1,1)</f>
        <v>43365.208333333328</v>
      </c>
      <c r="P737" t="b">
        <v>1</v>
      </c>
      <c r="Q737" t="b">
        <v>1</v>
      </c>
      <c r="R737" t="s">
        <v>42</v>
      </c>
      <c r="S737" t="s">
        <v>2041</v>
      </c>
      <c r="T737" t="s">
        <v>2042</v>
      </c>
    </row>
    <row r="738" spans="1:20" x14ac:dyDescent="0.35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t="s">
        <v>20</v>
      </c>
      <c r="G738">
        <f>E738-D738</f>
        <v>8797</v>
      </c>
      <c r="H738">
        <v>247</v>
      </c>
      <c r="I738">
        <f>AVERAGE($H$2:H1738)</f>
        <v>727.005</v>
      </c>
      <c r="J738" t="s">
        <v>21</v>
      </c>
      <c r="K738" t="s">
        <v>22</v>
      </c>
      <c r="L738">
        <v>1525496400</v>
      </c>
      <c r="M738" s="8">
        <f>(((L738/60)/60)/24)+DATE(1970,1,1)</f>
        <v>43225.208333333328</v>
      </c>
      <c r="N738">
        <v>1527397200</v>
      </c>
      <c r="O738" s="8">
        <f>(((N738/60)/60)/24)+DATE(1970,1,1)</f>
        <v>43247.208333333328</v>
      </c>
      <c r="P738" t="b">
        <v>0</v>
      </c>
      <c r="Q738" t="b">
        <v>0</v>
      </c>
      <c r="R738" t="s">
        <v>122</v>
      </c>
      <c r="S738" t="s">
        <v>2054</v>
      </c>
      <c r="T738" t="s">
        <v>2055</v>
      </c>
    </row>
    <row r="739" spans="1:20" ht="31" x14ac:dyDescent="0.35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t="s">
        <v>20</v>
      </c>
      <c r="G739">
        <f>E739-D739</f>
        <v>4942</v>
      </c>
      <c r="H739">
        <v>84</v>
      </c>
      <c r="I739">
        <f>AVERAGE($H$2:H1739)</f>
        <v>727.005</v>
      </c>
      <c r="J739" t="s">
        <v>21</v>
      </c>
      <c r="K739" t="s">
        <v>22</v>
      </c>
      <c r="L739">
        <v>1452232800</v>
      </c>
      <c r="M739" s="8">
        <f>(((L739/60)/60)/24)+DATE(1970,1,1)</f>
        <v>42377.25</v>
      </c>
      <c r="N739">
        <v>1453356000</v>
      </c>
      <c r="O739" s="8">
        <f>(((N739/60)/60)/24)+DATE(1970,1,1)</f>
        <v>42390.25</v>
      </c>
      <c r="P739" t="b">
        <v>0</v>
      </c>
      <c r="Q739" t="b">
        <v>0</v>
      </c>
      <c r="R739" t="s">
        <v>23</v>
      </c>
      <c r="S739" t="s">
        <v>2035</v>
      </c>
      <c r="T739" t="s">
        <v>2036</v>
      </c>
    </row>
    <row r="740" spans="1:20" x14ac:dyDescent="0.35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t="s">
        <v>20</v>
      </c>
      <c r="G740">
        <f>E740-D740</f>
        <v>2670</v>
      </c>
      <c r="H740">
        <v>88</v>
      </c>
      <c r="I740">
        <f>AVERAGE($H$2:H1740)</f>
        <v>727.005</v>
      </c>
      <c r="J740" t="s">
        <v>21</v>
      </c>
      <c r="K740" t="s">
        <v>22</v>
      </c>
      <c r="L740">
        <v>1537160400</v>
      </c>
      <c r="M740" s="8">
        <f>(((L740/60)/60)/24)+DATE(1970,1,1)</f>
        <v>43360.208333333328</v>
      </c>
      <c r="N740">
        <v>1537419600</v>
      </c>
      <c r="O740" s="8">
        <f>(((N740/60)/60)/24)+DATE(1970,1,1)</f>
        <v>43363.208333333328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t="s">
        <v>20</v>
      </c>
      <c r="G741">
        <f>E741-D741</f>
        <v>11297</v>
      </c>
      <c r="H741">
        <v>156</v>
      </c>
      <c r="I741">
        <f>AVERAGE($H$2:H1741)</f>
        <v>727.005</v>
      </c>
      <c r="J741" t="s">
        <v>21</v>
      </c>
      <c r="K741" t="s">
        <v>22</v>
      </c>
      <c r="L741">
        <v>1422165600</v>
      </c>
      <c r="M741" s="8">
        <f>(((L741/60)/60)/24)+DATE(1970,1,1)</f>
        <v>42029.25</v>
      </c>
      <c r="N741">
        <v>1423202400</v>
      </c>
      <c r="O741" s="8">
        <f>(((N741/60)/60)/24)+DATE(1970,1,1)</f>
        <v>42041.25</v>
      </c>
      <c r="P741" t="b">
        <v>0</v>
      </c>
      <c r="Q741" t="b">
        <v>0</v>
      </c>
      <c r="R741" t="s">
        <v>53</v>
      </c>
      <c r="S741" t="s">
        <v>2041</v>
      </c>
      <c r="T741" t="s">
        <v>2044</v>
      </c>
    </row>
    <row r="742" spans="1:20" x14ac:dyDescent="0.35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t="s">
        <v>20</v>
      </c>
      <c r="G742">
        <f>E742-D742</f>
        <v>112974</v>
      </c>
      <c r="H742">
        <v>2985</v>
      </c>
      <c r="I742">
        <f>AVERAGE($H$2:H1742)</f>
        <v>727.005</v>
      </c>
      <c r="J742" t="s">
        <v>21</v>
      </c>
      <c r="K742" t="s">
        <v>22</v>
      </c>
      <c r="L742">
        <v>1459486800</v>
      </c>
      <c r="M742" s="8">
        <f>(((L742/60)/60)/24)+DATE(1970,1,1)</f>
        <v>42461.208333333328</v>
      </c>
      <c r="N742">
        <v>1460610000</v>
      </c>
      <c r="O742" s="8">
        <f>(((N742/60)/60)/24)+DATE(1970,1,1)</f>
        <v>42474.208333333328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31" x14ac:dyDescent="0.35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t="s">
        <v>20</v>
      </c>
      <c r="G743">
        <f>E743-D743</f>
        <v>54343</v>
      </c>
      <c r="H743">
        <v>762</v>
      </c>
      <c r="I743">
        <f>AVERAGE($H$2:H1743)</f>
        <v>727.005</v>
      </c>
      <c r="J743" t="s">
        <v>21</v>
      </c>
      <c r="K743" t="s">
        <v>22</v>
      </c>
      <c r="L743">
        <v>1369717200</v>
      </c>
      <c r="M743" s="8">
        <f>(((L743/60)/60)/24)+DATE(1970,1,1)</f>
        <v>41422.208333333336</v>
      </c>
      <c r="N743">
        <v>1370494800</v>
      </c>
      <c r="O743" s="8">
        <f>(((N743/60)/60)/24)+DATE(1970,1,1)</f>
        <v>41431.208333333336</v>
      </c>
      <c r="P743" t="b">
        <v>0</v>
      </c>
      <c r="Q743" t="b">
        <v>0</v>
      </c>
      <c r="R743" t="s">
        <v>65</v>
      </c>
      <c r="S743" t="s">
        <v>2037</v>
      </c>
      <c r="T743" t="s">
        <v>2046</v>
      </c>
    </row>
    <row r="744" spans="1:20" ht="31" x14ac:dyDescent="0.35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t="s">
        <v>20</v>
      </c>
      <c r="G744">
        <f>E744-D744</f>
        <v>4908</v>
      </c>
      <c r="H744">
        <v>554</v>
      </c>
      <c r="I744">
        <f>AVERAGE($H$2:H1744)</f>
        <v>727.005</v>
      </c>
      <c r="J744" t="s">
        <v>15</v>
      </c>
      <c r="K744" t="s">
        <v>16</v>
      </c>
      <c r="L744">
        <v>1482127200</v>
      </c>
      <c r="M744" s="8">
        <f>(((L744/60)/60)/24)+DATE(1970,1,1)</f>
        <v>42723.25</v>
      </c>
      <c r="N744">
        <v>1482645600</v>
      </c>
      <c r="O744" s="8">
        <f>(((N744/60)/60)/24)+DATE(1970,1,1)</f>
        <v>42729.25</v>
      </c>
      <c r="P744" t="b">
        <v>0</v>
      </c>
      <c r="Q744" t="b">
        <v>0</v>
      </c>
      <c r="R744" t="s">
        <v>60</v>
      </c>
      <c r="S744" t="s">
        <v>2035</v>
      </c>
      <c r="T744" t="s">
        <v>2045</v>
      </c>
    </row>
    <row r="745" spans="1:20" x14ac:dyDescent="0.35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t="s">
        <v>20</v>
      </c>
      <c r="G745">
        <f>E745-D745</f>
        <v>7789</v>
      </c>
      <c r="H745">
        <v>135</v>
      </c>
      <c r="I745">
        <f>AVERAGE($H$2:H1745)</f>
        <v>727.005</v>
      </c>
      <c r="J745" t="s">
        <v>36</v>
      </c>
      <c r="K745" t="s">
        <v>37</v>
      </c>
      <c r="L745">
        <v>1396414800</v>
      </c>
      <c r="M745" s="8">
        <f>(((L745/60)/60)/24)+DATE(1970,1,1)</f>
        <v>41731.208333333336</v>
      </c>
      <c r="N745">
        <v>1399093200</v>
      </c>
      <c r="O745" s="8">
        <f>(((N745/60)/60)/24)+DATE(1970,1,1)</f>
        <v>41762.208333333336</v>
      </c>
      <c r="P745" t="b">
        <v>0</v>
      </c>
      <c r="Q745" t="b">
        <v>0</v>
      </c>
      <c r="R745" t="s">
        <v>23</v>
      </c>
      <c r="S745" t="s">
        <v>2035</v>
      </c>
      <c r="T745" t="s">
        <v>2036</v>
      </c>
    </row>
    <row r="746" spans="1:20" x14ac:dyDescent="0.35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t="s">
        <v>20</v>
      </c>
      <c r="G746">
        <f>E746-D746</f>
        <v>7267</v>
      </c>
      <c r="H746">
        <v>122</v>
      </c>
      <c r="I746">
        <f>AVERAGE($H$2:H1746)</f>
        <v>727.005</v>
      </c>
      <c r="J746" t="s">
        <v>21</v>
      </c>
      <c r="K746" t="s">
        <v>22</v>
      </c>
      <c r="L746">
        <v>1315285200</v>
      </c>
      <c r="M746" s="8">
        <f>(((L746/60)/60)/24)+DATE(1970,1,1)</f>
        <v>40792.208333333336</v>
      </c>
      <c r="N746">
        <v>1315890000</v>
      </c>
      <c r="O746" s="8">
        <f>(((N746/60)/60)/24)+DATE(1970,1,1)</f>
        <v>40799.208333333336</v>
      </c>
      <c r="P746" t="b">
        <v>0</v>
      </c>
      <c r="Q746" t="b">
        <v>1</v>
      </c>
      <c r="R746" t="s">
        <v>206</v>
      </c>
      <c r="S746" t="s">
        <v>2047</v>
      </c>
      <c r="T746" t="s">
        <v>2059</v>
      </c>
    </row>
    <row r="747" spans="1:20" x14ac:dyDescent="0.35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t="s">
        <v>20</v>
      </c>
      <c r="G747">
        <f>E747-D747</f>
        <v>5960</v>
      </c>
      <c r="H747">
        <v>221</v>
      </c>
      <c r="I747">
        <f>AVERAGE($H$2:H1747)</f>
        <v>727.005</v>
      </c>
      <c r="J747" t="s">
        <v>21</v>
      </c>
      <c r="K747" t="s">
        <v>22</v>
      </c>
      <c r="L747">
        <v>1443762000</v>
      </c>
      <c r="M747" s="8">
        <f>(((L747/60)/60)/24)+DATE(1970,1,1)</f>
        <v>42279.208333333328</v>
      </c>
      <c r="N747">
        <v>1444021200</v>
      </c>
      <c r="O747" s="8">
        <f>(((N747/60)/60)/24)+DATE(1970,1,1)</f>
        <v>42282.208333333328</v>
      </c>
      <c r="P747" t="b">
        <v>0</v>
      </c>
      <c r="Q747" t="b">
        <v>1</v>
      </c>
      <c r="R747" t="s">
        <v>474</v>
      </c>
      <c r="S747" t="s">
        <v>2041</v>
      </c>
      <c r="T747" t="s">
        <v>2063</v>
      </c>
    </row>
    <row r="748" spans="1:20" x14ac:dyDescent="0.35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t="s">
        <v>20</v>
      </c>
      <c r="G748">
        <f>E748-D748</f>
        <v>2166</v>
      </c>
      <c r="H748">
        <v>126</v>
      </c>
      <c r="I748">
        <f>AVERAGE($H$2:H1748)</f>
        <v>727.005</v>
      </c>
      <c r="J748" t="s">
        <v>21</v>
      </c>
      <c r="K748" t="s">
        <v>22</v>
      </c>
      <c r="L748">
        <v>1456293600</v>
      </c>
      <c r="M748" s="8">
        <f>(((L748/60)/60)/24)+DATE(1970,1,1)</f>
        <v>42424.25</v>
      </c>
      <c r="N748">
        <v>1460005200</v>
      </c>
      <c r="O748" s="8">
        <f>(((N748/60)/60)/24)+DATE(1970,1,1)</f>
        <v>42467.208333333328</v>
      </c>
      <c r="P748" t="b">
        <v>0</v>
      </c>
      <c r="Q748" t="b">
        <v>0</v>
      </c>
      <c r="R748" t="s">
        <v>33</v>
      </c>
      <c r="S748" t="s">
        <v>2039</v>
      </c>
      <c r="T748" t="s">
        <v>2040</v>
      </c>
    </row>
    <row r="749" spans="1:20" x14ac:dyDescent="0.35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t="s">
        <v>20</v>
      </c>
      <c r="G749">
        <f>E749-D749</f>
        <v>1021</v>
      </c>
      <c r="H749">
        <v>1022</v>
      </c>
      <c r="I749">
        <f>AVERAGE($H$2:H1749)</f>
        <v>727.005</v>
      </c>
      <c r="J749" t="s">
        <v>21</v>
      </c>
      <c r="K749" t="s">
        <v>22</v>
      </c>
      <c r="L749">
        <v>1470114000</v>
      </c>
      <c r="M749" s="8">
        <f>(((L749/60)/60)/24)+DATE(1970,1,1)</f>
        <v>42584.208333333328</v>
      </c>
      <c r="N749">
        <v>1470718800</v>
      </c>
      <c r="O749" s="8">
        <f>(((N749/60)/60)/24)+DATE(1970,1,1)</f>
        <v>42591.208333333328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t="s">
        <v>20</v>
      </c>
      <c r="G750">
        <f>E750-D750</f>
        <v>138832</v>
      </c>
      <c r="H750">
        <v>3177</v>
      </c>
      <c r="I750">
        <f>AVERAGE($H$2:H1750)</f>
        <v>727.005</v>
      </c>
      <c r="J750" t="s">
        <v>21</v>
      </c>
      <c r="K750" t="s">
        <v>22</v>
      </c>
      <c r="L750">
        <v>1321596000</v>
      </c>
      <c r="M750" s="8">
        <f>(((L750/60)/60)/24)+DATE(1970,1,1)</f>
        <v>40865.25</v>
      </c>
      <c r="N750">
        <v>1325052000</v>
      </c>
      <c r="O750" s="8">
        <f>(((N750/60)/60)/24)+DATE(1970,1,1)</f>
        <v>40905.25</v>
      </c>
      <c r="P750" t="b">
        <v>0</v>
      </c>
      <c r="Q750" t="b">
        <v>0</v>
      </c>
      <c r="R750" t="s">
        <v>71</v>
      </c>
      <c r="S750" t="s">
        <v>2041</v>
      </c>
      <c r="T750" t="s">
        <v>2049</v>
      </c>
    </row>
    <row r="751" spans="1:20" x14ac:dyDescent="0.35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t="s">
        <v>20</v>
      </c>
      <c r="G751">
        <f>E751-D751</f>
        <v>8091</v>
      </c>
      <c r="H751">
        <v>198</v>
      </c>
      <c r="I751">
        <f>AVERAGE($H$2:H1751)</f>
        <v>727.005</v>
      </c>
      <c r="J751" t="s">
        <v>98</v>
      </c>
      <c r="K751" t="s">
        <v>99</v>
      </c>
      <c r="L751">
        <v>1318827600</v>
      </c>
      <c r="M751" s="8">
        <f>(((L751/60)/60)/24)+DATE(1970,1,1)</f>
        <v>40833.208333333336</v>
      </c>
      <c r="N751">
        <v>1319000400</v>
      </c>
      <c r="O751" s="8">
        <f>(((N751/60)/60)/24)+DATE(1970,1,1)</f>
        <v>40835.208333333336</v>
      </c>
      <c r="P751" t="b">
        <v>0</v>
      </c>
      <c r="Q751" t="b">
        <v>0</v>
      </c>
      <c r="R751" t="s">
        <v>33</v>
      </c>
      <c r="S751" t="s">
        <v>2039</v>
      </c>
      <c r="T751" t="s">
        <v>2040</v>
      </c>
    </row>
    <row r="752" spans="1:20" x14ac:dyDescent="0.35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t="s">
        <v>20</v>
      </c>
      <c r="G752">
        <f>E752-D752</f>
        <v>1407</v>
      </c>
      <c r="H752">
        <v>85</v>
      </c>
      <c r="I752">
        <f>AVERAGE($H$2:H1752)</f>
        <v>727.005</v>
      </c>
      <c r="J752" t="s">
        <v>26</v>
      </c>
      <c r="K752" t="s">
        <v>27</v>
      </c>
      <c r="L752">
        <v>1542088800</v>
      </c>
      <c r="M752" s="8">
        <f>(((L752/60)/60)/24)+DATE(1970,1,1)</f>
        <v>43417.25</v>
      </c>
      <c r="N752">
        <v>1543816800</v>
      </c>
      <c r="O752" s="8">
        <f>(((N752/60)/60)/24)+DATE(1970,1,1)</f>
        <v>43437.25</v>
      </c>
      <c r="P752" t="b">
        <v>0</v>
      </c>
      <c r="Q752" t="b">
        <v>0</v>
      </c>
      <c r="R752" t="s">
        <v>42</v>
      </c>
      <c r="S752" t="s">
        <v>2041</v>
      </c>
      <c r="T752" t="s">
        <v>2042</v>
      </c>
    </row>
    <row r="753" spans="1:20" x14ac:dyDescent="0.35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t="s">
        <v>20</v>
      </c>
      <c r="G753">
        <f>E753-D753</f>
        <v>99266</v>
      </c>
      <c r="H753">
        <v>3596</v>
      </c>
      <c r="I753">
        <f>AVERAGE($H$2:H1753)</f>
        <v>727.005</v>
      </c>
      <c r="J753" t="s">
        <v>21</v>
      </c>
      <c r="K753" t="s">
        <v>22</v>
      </c>
      <c r="L753">
        <v>1321336800</v>
      </c>
      <c r="M753" s="8">
        <f>(((L753/60)/60)/24)+DATE(1970,1,1)</f>
        <v>40862.25</v>
      </c>
      <c r="N753">
        <v>1323064800</v>
      </c>
      <c r="O753" s="8">
        <f>(((N753/60)/60)/24)+DATE(1970,1,1)</f>
        <v>40882.25</v>
      </c>
      <c r="P753" t="b">
        <v>0</v>
      </c>
      <c r="Q753" t="b">
        <v>0</v>
      </c>
      <c r="R753" t="s">
        <v>33</v>
      </c>
      <c r="S753" t="s">
        <v>2039</v>
      </c>
      <c r="T753" t="s">
        <v>2040</v>
      </c>
    </row>
    <row r="754" spans="1:20" ht="31" x14ac:dyDescent="0.35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t="s">
        <v>20</v>
      </c>
      <c r="G754">
        <f>E754-D754</f>
        <v>8065</v>
      </c>
      <c r="H754">
        <v>244</v>
      </c>
      <c r="I754">
        <f>AVERAGE($H$2:H1754)</f>
        <v>727.005</v>
      </c>
      <c r="J754" t="s">
        <v>21</v>
      </c>
      <c r="K754" t="s">
        <v>22</v>
      </c>
      <c r="L754">
        <v>1404968400</v>
      </c>
      <c r="M754" s="8">
        <f>(((L754/60)/60)/24)+DATE(1970,1,1)</f>
        <v>41830.208333333336</v>
      </c>
      <c r="N754">
        <v>1405141200</v>
      </c>
      <c r="O754" s="8">
        <f>(((N754/60)/60)/24)+DATE(1970,1,1)</f>
        <v>41832.208333333336</v>
      </c>
      <c r="P754" t="b">
        <v>0</v>
      </c>
      <c r="Q754" t="b">
        <v>0</v>
      </c>
      <c r="R754" t="s">
        <v>23</v>
      </c>
      <c r="S754" t="s">
        <v>2035</v>
      </c>
      <c r="T754" t="s">
        <v>2036</v>
      </c>
    </row>
    <row r="755" spans="1:20" x14ac:dyDescent="0.35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t="s">
        <v>20</v>
      </c>
      <c r="G755">
        <f>E755-D755</f>
        <v>62288</v>
      </c>
      <c r="H755">
        <v>5180</v>
      </c>
      <c r="I755">
        <f>AVERAGE($H$2:H1755)</f>
        <v>727.005</v>
      </c>
      <c r="J755" t="s">
        <v>21</v>
      </c>
      <c r="K755" t="s">
        <v>22</v>
      </c>
      <c r="L755">
        <v>1279170000</v>
      </c>
      <c r="M755" s="8">
        <f>(((L755/60)/60)/24)+DATE(1970,1,1)</f>
        <v>40374.208333333336</v>
      </c>
      <c r="N755">
        <v>1283058000</v>
      </c>
      <c r="O755" s="8">
        <f>(((N755/60)/60)/24)+DATE(1970,1,1)</f>
        <v>40419.208333333336</v>
      </c>
      <c r="P755" t="b">
        <v>0</v>
      </c>
      <c r="Q755" t="b">
        <v>0</v>
      </c>
      <c r="R755" t="s">
        <v>33</v>
      </c>
      <c r="S755" t="s">
        <v>2039</v>
      </c>
      <c r="T755" t="s">
        <v>2040</v>
      </c>
    </row>
    <row r="756" spans="1:20" x14ac:dyDescent="0.35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t="s">
        <v>20</v>
      </c>
      <c r="G756">
        <f>E756-D756</f>
        <v>27605</v>
      </c>
      <c r="H756">
        <v>589</v>
      </c>
      <c r="I756">
        <f>AVERAGE($H$2:H1756)</f>
        <v>727.005</v>
      </c>
      <c r="J756" t="s">
        <v>107</v>
      </c>
      <c r="K756" t="s">
        <v>108</v>
      </c>
      <c r="L756">
        <v>1294725600</v>
      </c>
      <c r="M756" s="8">
        <f>(((L756/60)/60)/24)+DATE(1970,1,1)</f>
        <v>40554.25</v>
      </c>
      <c r="N756">
        <v>1295762400</v>
      </c>
      <c r="O756" s="8">
        <f>(((N756/60)/60)/24)+DATE(1970,1,1)</f>
        <v>40566.25</v>
      </c>
      <c r="P756" t="b">
        <v>0</v>
      </c>
      <c r="Q756" t="b">
        <v>0</v>
      </c>
      <c r="R756" t="s">
        <v>71</v>
      </c>
      <c r="S756" t="s">
        <v>2041</v>
      </c>
      <c r="T756" t="s">
        <v>2049</v>
      </c>
    </row>
    <row r="757" spans="1:20" x14ac:dyDescent="0.35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t="s">
        <v>20</v>
      </c>
      <c r="G757">
        <f>E757-D757</f>
        <v>64164</v>
      </c>
      <c r="H757">
        <v>2725</v>
      </c>
      <c r="I757">
        <f>AVERAGE($H$2:H1757)</f>
        <v>727.005</v>
      </c>
      <c r="J757" t="s">
        <v>21</v>
      </c>
      <c r="K757" t="s">
        <v>22</v>
      </c>
      <c r="L757">
        <v>1419055200</v>
      </c>
      <c r="M757" s="8">
        <f>(((L757/60)/60)/24)+DATE(1970,1,1)</f>
        <v>41993.25</v>
      </c>
      <c r="N757">
        <v>1419573600</v>
      </c>
      <c r="O757" s="8">
        <f>(((N757/60)/60)/24)+DATE(1970,1,1)</f>
        <v>41999.25</v>
      </c>
      <c r="P757" t="b">
        <v>0</v>
      </c>
      <c r="Q757" t="b">
        <v>1</v>
      </c>
      <c r="R757" t="s">
        <v>23</v>
      </c>
      <c r="S757" t="s">
        <v>2035</v>
      </c>
      <c r="T757" t="s">
        <v>2036</v>
      </c>
    </row>
    <row r="758" spans="1:20" x14ac:dyDescent="0.35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t="s">
        <v>20</v>
      </c>
      <c r="G758">
        <f>E758-D758</f>
        <v>796</v>
      </c>
      <c r="H758">
        <v>300</v>
      </c>
      <c r="I758">
        <f>AVERAGE($H$2:H1758)</f>
        <v>727.005</v>
      </c>
      <c r="J758" t="s">
        <v>21</v>
      </c>
      <c r="K758" t="s">
        <v>22</v>
      </c>
      <c r="L758">
        <v>1399006800</v>
      </c>
      <c r="M758" s="8">
        <f>(((L758/60)/60)/24)+DATE(1970,1,1)</f>
        <v>41761.208333333336</v>
      </c>
      <c r="N758">
        <v>1399179600</v>
      </c>
      <c r="O758" s="8">
        <f>(((N758/60)/60)/24)+DATE(1970,1,1)</f>
        <v>41763.208333333336</v>
      </c>
      <c r="P758" t="b">
        <v>0</v>
      </c>
      <c r="Q758" t="b">
        <v>0</v>
      </c>
      <c r="R758" t="s">
        <v>1029</v>
      </c>
      <c r="S758" t="s">
        <v>2064</v>
      </c>
      <c r="T758" t="s">
        <v>2065</v>
      </c>
    </row>
    <row r="759" spans="1:20" x14ac:dyDescent="0.35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t="s">
        <v>20</v>
      </c>
      <c r="G759">
        <f>E759-D759</f>
        <v>7267</v>
      </c>
      <c r="H759">
        <v>144</v>
      </c>
      <c r="I759">
        <f>AVERAGE($H$2:H1759)</f>
        <v>727.005</v>
      </c>
      <c r="J759" t="s">
        <v>21</v>
      </c>
      <c r="K759" t="s">
        <v>22</v>
      </c>
      <c r="L759">
        <v>1575698400</v>
      </c>
      <c r="M759" s="8">
        <f>(((L759/60)/60)/24)+DATE(1970,1,1)</f>
        <v>43806.25</v>
      </c>
      <c r="N759">
        <v>1576562400</v>
      </c>
      <c r="O759" s="8">
        <f>(((N759/60)/60)/24)+DATE(1970,1,1)</f>
        <v>43816.25</v>
      </c>
      <c r="P759" t="b">
        <v>0</v>
      </c>
      <c r="Q759" t="b">
        <v>1</v>
      </c>
      <c r="R759" t="s">
        <v>17</v>
      </c>
      <c r="S759" t="s">
        <v>2033</v>
      </c>
      <c r="T759" t="s">
        <v>2034</v>
      </c>
    </row>
    <row r="760" spans="1:20" x14ac:dyDescent="0.35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t="s">
        <v>20</v>
      </c>
      <c r="G760">
        <f>E760-D760</f>
        <v>69</v>
      </c>
      <c r="H760">
        <v>87</v>
      </c>
      <c r="I760">
        <f>AVERAGE($H$2:H1760)</f>
        <v>727.005</v>
      </c>
      <c r="J760" t="s">
        <v>21</v>
      </c>
      <c r="K760" t="s">
        <v>22</v>
      </c>
      <c r="L760">
        <v>1312693200</v>
      </c>
      <c r="M760" s="8">
        <f>(((L760/60)/60)/24)+DATE(1970,1,1)</f>
        <v>40762.208333333336</v>
      </c>
      <c r="N760">
        <v>1313730000</v>
      </c>
      <c r="O760" s="8">
        <f>(((N760/60)/60)/24)+DATE(1970,1,1)</f>
        <v>40774.208333333336</v>
      </c>
      <c r="P760" t="b">
        <v>0</v>
      </c>
      <c r="Q760" t="b">
        <v>0</v>
      </c>
      <c r="R760" t="s">
        <v>159</v>
      </c>
      <c r="S760" t="s">
        <v>2035</v>
      </c>
      <c r="T760" t="s">
        <v>2058</v>
      </c>
    </row>
    <row r="761" spans="1:20" x14ac:dyDescent="0.35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t="s">
        <v>20</v>
      </c>
      <c r="G761">
        <f>E761-D761</f>
        <v>105778</v>
      </c>
      <c r="H761">
        <v>3116</v>
      </c>
      <c r="I761">
        <f>AVERAGE($H$2:H1761)</f>
        <v>727.005</v>
      </c>
      <c r="J761" t="s">
        <v>21</v>
      </c>
      <c r="K761" t="s">
        <v>22</v>
      </c>
      <c r="L761">
        <v>1393394400</v>
      </c>
      <c r="M761" s="8">
        <f>(((L761/60)/60)/24)+DATE(1970,1,1)</f>
        <v>41696.25</v>
      </c>
      <c r="N761">
        <v>1394085600</v>
      </c>
      <c r="O761" s="8">
        <f>(((N761/60)/60)/24)+DATE(1970,1,1)</f>
        <v>41704.25</v>
      </c>
      <c r="P761" t="b">
        <v>0</v>
      </c>
      <c r="Q761" t="b">
        <v>0</v>
      </c>
      <c r="R761" t="s">
        <v>33</v>
      </c>
      <c r="S761" t="s">
        <v>2039</v>
      </c>
      <c r="T761" t="s">
        <v>2040</v>
      </c>
    </row>
    <row r="762" spans="1:20" ht="31" x14ac:dyDescent="0.35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t="s">
        <v>20</v>
      </c>
      <c r="G762">
        <f>E762-D762</f>
        <v>42034</v>
      </c>
      <c r="H762">
        <v>909</v>
      </c>
      <c r="I762">
        <f>AVERAGE($H$2:H1762)</f>
        <v>727.005</v>
      </c>
      <c r="J762" t="s">
        <v>21</v>
      </c>
      <c r="K762" t="s">
        <v>22</v>
      </c>
      <c r="L762">
        <v>1329717600</v>
      </c>
      <c r="M762" s="8">
        <f>(((L762/60)/60)/24)+DATE(1970,1,1)</f>
        <v>40959.25</v>
      </c>
      <c r="N762">
        <v>1331186400</v>
      </c>
      <c r="O762" s="8">
        <f>(((N762/60)/60)/24)+DATE(1970,1,1)</f>
        <v>40976.25</v>
      </c>
      <c r="P762" t="b">
        <v>0</v>
      </c>
      <c r="Q762" t="b">
        <v>0</v>
      </c>
      <c r="R762" t="s">
        <v>42</v>
      </c>
      <c r="S762" t="s">
        <v>2041</v>
      </c>
      <c r="T762" t="s">
        <v>2042</v>
      </c>
    </row>
    <row r="763" spans="1:20" x14ac:dyDescent="0.35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t="s">
        <v>20</v>
      </c>
      <c r="G763">
        <f>E763-D763</f>
        <v>16855</v>
      </c>
      <c r="H763">
        <v>1613</v>
      </c>
      <c r="I763">
        <f>AVERAGE($H$2:H1763)</f>
        <v>727.005</v>
      </c>
      <c r="J763" t="s">
        <v>21</v>
      </c>
      <c r="K763" t="s">
        <v>22</v>
      </c>
      <c r="L763">
        <v>1335330000</v>
      </c>
      <c r="M763" s="8">
        <f>(((L763/60)/60)/24)+DATE(1970,1,1)</f>
        <v>41024.208333333336</v>
      </c>
      <c r="N763">
        <v>1336539600</v>
      </c>
      <c r="O763" s="8">
        <f>(((N763/60)/60)/24)+DATE(1970,1,1)</f>
        <v>41038.208333333336</v>
      </c>
      <c r="P763" t="b">
        <v>0</v>
      </c>
      <c r="Q763" t="b">
        <v>0</v>
      </c>
      <c r="R763" t="s">
        <v>28</v>
      </c>
      <c r="S763" t="s">
        <v>2037</v>
      </c>
      <c r="T763" t="s">
        <v>2038</v>
      </c>
    </row>
    <row r="764" spans="1:20" x14ac:dyDescent="0.35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t="s">
        <v>20</v>
      </c>
      <c r="G764">
        <f>E764-D764</f>
        <v>4165</v>
      </c>
      <c r="H764">
        <v>136</v>
      </c>
      <c r="I764">
        <f>AVERAGE($H$2:H1764)</f>
        <v>727.005</v>
      </c>
      <c r="J764" t="s">
        <v>21</v>
      </c>
      <c r="K764" t="s">
        <v>22</v>
      </c>
      <c r="L764">
        <v>1268888400</v>
      </c>
      <c r="M764" s="8">
        <f>(((L764/60)/60)/24)+DATE(1970,1,1)</f>
        <v>40255.208333333336</v>
      </c>
      <c r="N764">
        <v>1269752400</v>
      </c>
      <c r="O764" s="8">
        <f>(((N764/60)/60)/24)+DATE(1970,1,1)</f>
        <v>40265.208333333336</v>
      </c>
      <c r="P764" t="b">
        <v>0</v>
      </c>
      <c r="Q764" t="b">
        <v>0</v>
      </c>
      <c r="R764" t="s">
        <v>206</v>
      </c>
      <c r="S764" t="s">
        <v>2047</v>
      </c>
      <c r="T764" t="s">
        <v>2059</v>
      </c>
    </row>
    <row r="765" spans="1:20" x14ac:dyDescent="0.35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t="s">
        <v>20</v>
      </c>
      <c r="G765">
        <f>E765-D765</f>
        <v>5954</v>
      </c>
      <c r="H765">
        <v>130</v>
      </c>
      <c r="I765">
        <f>AVERAGE($H$2:H1765)</f>
        <v>727.005</v>
      </c>
      <c r="J765" t="s">
        <v>21</v>
      </c>
      <c r="K765" t="s">
        <v>22</v>
      </c>
      <c r="L765">
        <v>1289973600</v>
      </c>
      <c r="M765" s="8">
        <f>(((L765/60)/60)/24)+DATE(1970,1,1)</f>
        <v>40499.25</v>
      </c>
      <c r="N765">
        <v>1291615200</v>
      </c>
      <c r="O765" s="8">
        <f>(((N765/60)/60)/24)+DATE(1970,1,1)</f>
        <v>40518.25</v>
      </c>
      <c r="P765" t="b">
        <v>0</v>
      </c>
      <c r="Q765" t="b">
        <v>0</v>
      </c>
      <c r="R765" t="s">
        <v>23</v>
      </c>
      <c r="S765" t="s">
        <v>2035</v>
      </c>
      <c r="T765" t="s">
        <v>2036</v>
      </c>
    </row>
    <row r="766" spans="1:20" x14ac:dyDescent="0.35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t="s">
        <v>20</v>
      </c>
      <c r="G766">
        <f>E766-D766</f>
        <v>5626</v>
      </c>
      <c r="H766">
        <v>102</v>
      </c>
      <c r="I766">
        <f>AVERAGE($H$2:H1766)</f>
        <v>727.005</v>
      </c>
      <c r="J766" t="s">
        <v>21</v>
      </c>
      <c r="K766" t="s">
        <v>22</v>
      </c>
      <c r="L766">
        <v>1279083600</v>
      </c>
      <c r="M766" s="8">
        <f>(((L766/60)/60)/24)+DATE(1970,1,1)</f>
        <v>40373.208333333336</v>
      </c>
      <c r="N766">
        <v>1279947600</v>
      </c>
      <c r="O766" s="8">
        <f>(((N766/60)/60)/24)+DATE(1970,1,1)</f>
        <v>40383.208333333336</v>
      </c>
      <c r="P766" t="b">
        <v>0</v>
      </c>
      <c r="Q766" t="b">
        <v>0</v>
      </c>
      <c r="R766" t="s">
        <v>89</v>
      </c>
      <c r="S766" t="s">
        <v>2050</v>
      </c>
      <c r="T766" t="s">
        <v>2051</v>
      </c>
    </row>
    <row r="767" spans="1:20" x14ac:dyDescent="0.35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t="s">
        <v>20</v>
      </c>
      <c r="G767">
        <f>E767-D767</f>
        <v>66688</v>
      </c>
      <c r="H767">
        <v>4006</v>
      </c>
      <c r="I767">
        <f>AVERAGE($H$2:H1767)</f>
        <v>727.005</v>
      </c>
      <c r="J767" t="s">
        <v>21</v>
      </c>
      <c r="K767" t="s">
        <v>22</v>
      </c>
      <c r="L767">
        <v>1395810000</v>
      </c>
      <c r="M767" s="8">
        <f>(((L767/60)/60)/24)+DATE(1970,1,1)</f>
        <v>41724.208333333336</v>
      </c>
      <c r="N767">
        <v>1396933200</v>
      </c>
      <c r="O767" s="8">
        <f>(((N767/60)/60)/24)+DATE(1970,1,1)</f>
        <v>41737.208333333336</v>
      </c>
      <c r="P767" t="b">
        <v>0</v>
      </c>
      <c r="Q767" t="b">
        <v>0</v>
      </c>
      <c r="R767" t="s">
        <v>71</v>
      </c>
      <c r="S767" t="s">
        <v>2041</v>
      </c>
      <c r="T767" t="s">
        <v>2049</v>
      </c>
    </row>
    <row r="768" spans="1:20" ht="31" x14ac:dyDescent="0.35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t="s">
        <v>20</v>
      </c>
      <c r="G768">
        <f>E768-D768</f>
        <v>76295</v>
      </c>
      <c r="H768">
        <v>1629</v>
      </c>
      <c r="I768">
        <f>AVERAGE($H$2:H1768)</f>
        <v>727.005</v>
      </c>
      <c r="J768" t="s">
        <v>21</v>
      </c>
      <c r="K768" t="s">
        <v>22</v>
      </c>
      <c r="L768">
        <v>1268715600</v>
      </c>
      <c r="M768" s="8">
        <f>(((L768/60)/60)/24)+DATE(1970,1,1)</f>
        <v>40253.208333333336</v>
      </c>
      <c r="N768">
        <v>1270530000</v>
      </c>
      <c r="O768" s="8">
        <f>(((N768/60)/60)/24)+DATE(1970,1,1)</f>
        <v>40274.208333333336</v>
      </c>
      <c r="P768" t="b">
        <v>0</v>
      </c>
      <c r="Q768" t="b">
        <v>1</v>
      </c>
      <c r="R768" t="s">
        <v>33</v>
      </c>
      <c r="S768" t="s">
        <v>2039</v>
      </c>
      <c r="T768" t="s">
        <v>2040</v>
      </c>
    </row>
    <row r="769" spans="1:20" x14ac:dyDescent="0.35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t="s">
        <v>20</v>
      </c>
      <c r="G769">
        <f>E769-D769</f>
        <v>74979</v>
      </c>
      <c r="H769">
        <v>2188</v>
      </c>
      <c r="I769">
        <f>AVERAGE($H$2:H1769)</f>
        <v>727.005</v>
      </c>
      <c r="J769" t="s">
        <v>21</v>
      </c>
      <c r="K769" t="s">
        <v>22</v>
      </c>
      <c r="L769">
        <v>1573970400</v>
      </c>
      <c r="M769" s="8">
        <f>(((L769/60)/60)/24)+DATE(1970,1,1)</f>
        <v>43786.25</v>
      </c>
      <c r="N769">
        <v>1575525600</v>
      </c>
      <c r="O769" s="8">
        <f>(((N769/60)/60)/24)+DATE(1970,1,1)</f>
        <v>43804.25</v>
      </c>
      <c r="P769" t="b">
        <v>0</v>
      </c>
      <c r="Q769" t="b">
        <v>0</v>
      </c>
      <c r="R769" t="s">
        <v>33</v>
      </c>
      <c r="S769" t="s">
        <v>2039</v>
      </c>
      <c r="T769" t="s">
        <v>2040</v>
      </c>
    </row>
    <row r="770" spans="1:20" x14ac:dyDescent="0.35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t="s">
        <v>20</v>
      </c>
      <c r="G770">
        <f>E770-D770</f>
        <v>67368</v>
      </c>
      <c r="H770">
        <v>2409</v>
      </c>
      <c r="I770">
        <f>AVERAGE($H$2:H1770)</f>
        <v>727.005</v>
      </c>
      <c r="J770" t="s">
        <v>107</v>
      </c>
      <c r="K770" t="s">
        <v>108</v>
      </c>
      <c r="L770">
        <v>1276578000</v>
      </c>
      <c r="M770" s="8">
        <f>(((L770/60)/60)/24)+DATE(1970,1,1)</f>
        <v>40344.208333333336</v>
      </c>
      <c r="N770">
        <v>1279083600</v>
      </c>
      <c r="O770" s="8">
        <f>(((N770/60)/60)/24)+DATE(1970,1,1)</f>
        <v>40373.208333333336</v>
      </c>
      <c r="P770" t="b">
        <v>0</v>
      </c>
      <c r="Q770" t="b">
        <v>0</v>
      </c>
      <c r="R770" t="s">
        <v>23</v>
      </c>
      <c r="S770" t="s">
        <v>2035</v>
      </c>
      <c r="T770" t="s">
        <v>2036</v>
      </c>
    </row>
    <row r="771" spans="1:20" x14ac:dyDescent="0.35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t="s">
        <v>20</v>
      </c>
      <c r="G771">
        <f>E771-D771</f>
        <v>6718</v>
      </c>
      <c r="H771">
        <v>194</v>
      </c>
      <c r="I771">
        <f>AVERAGE($H$2:H1771)</f>
        <v>727.005</v>
      </c>
      <c r="J771" t="s">
        <v>21</v>
      </c>
      <c r="K771" t="s">
        <v>22</v>
      </c>
      <c r="L771">
        <v>1401426000</v>
      </c>
      <c r="M771" s="8">
        <f>(((L771/60)/60)/24)+DATE(1970,1,1)</f>
        <v>41789.208333333336</v>
      </c>
      <c r="N771">
        <v>1402894800</v>
      </c>
      <c r="O771" s="8">
        <f>(((N771/60)/60)/24)+DATE(1970,1,1)</f>
        <v>41806.208333333336</v>
      </c>
      <c r="P771" t="b">
        <v>1</v>
      </c>
      <c r="Q771" t="b">
        <v>0</v>
      </c>
      <c r="R771" t="s">
        <v>65</v>
      </c>
      <c r="S771" t="s">
        <v>2037</v>
      </c>
      <c r="T771" t="s">
        <v>2046</v>
      </c>
    </row>
    <row r="772" spans="1:20" ht="31" x14ac:dyDescent="0.35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t="s">
        <v>20</v>
      </c>
      <c r="G772">
        <f>E772-D772</f>
        <v>20076</v>
      </c>
      <c r="H772">
        <v>1140</v>
      </c>
      <c r="I772">
        <f>AVERAGE($H$2:H1772)</f>
        <v>727.005</v>
      </c>
      <c r="J772" t="s">
        <v>21</v>
      </c>
      <c r="K772" t="s">
        <v>22</v>
      </c>
      <c r="L772">
        <v>1433480400</v>
      </c>
      <c r="M772" s="8">
        <f>(((L772/60)/60)/24)+DATE(1970,1,1)</f>
        <v>42160.208333333328</v>
      </c>
      <c r="N772">
        <v>1434430800</v>
      </c>
      <c r="O772" s="8">
        <f>(((N772/60)/60)/24)+DATE(1970,1,1)</f>
        <v>42171.208333333328</v>
      </c>
      <c r="P772" t="b">
        <v>0</v>
      </c>
      <c r="Q772" t="b">
        <v>0</v>
      </c>
      <c r="R772" t="s">
        <v>33</v>
      </c>
      <c r="S772" t="s">
        <v>2039</v>
      </c>
      <c r="T772" t="s">
        <v>2040</v>
      </c>
    </row>
    <row r="773" spans="1:20" x14ac:dyDescent="0.35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t="s">
        <v>20</v>
      </c>
      <c r="G773">
        <f>E773-D773</f>
        <v>1042</v>
      </c>
      <c r="H773">
        <v>102</v>
      </c>
      <c r="I773">
        <f>AVERAGE($H$2:H1773)</f>
        <v>727.005</v>
      </c>
      <c r="J773" t="s">
        <v>21</v>
      </c>
      <c r="K773" t="s">
        <v>22</v>
      </c>
      <c r="L773">
        <v>1555563600</v>
      </c>
      <c r="M773" s="8">
        <f>(((L773/60)/60)/24)+DATE(1970,1,1)</f>
        <v>43573.208333333328</v>
      </c>
      <c r="N773">
        <v>1557896400</v>
      </c>
      <c r="O773" s="8">
        <f>(((N773/60)/60)/24)+DATE(1970,1,1)</f>
        <v>43600.208333333328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t="s">
        <v>20</v>
      </c>
      <c r="G774">
        <f>E774-D774</f>
        <v>62738</v>
      </c>
      <c r="H774">
        <v>2857</v>
      </c>
      <c r="I774">
        <f>AVERAGE($H$2:H1774)</f>
        <v>727.005</v>
      </c>
      <c r="J774" t="s">
        <v>21</v>
      </c>
      <c r="K774" t="s">
        <v>22</v>
      </c>
      <c r="L774">
        <v>1295676000</v>
      </c>
      <c r="M774" s="8">
        <f>(((L774/60)/60)/24)+DATE(1970,1,1)</f>
        <v>40565.25</v>
      </c>
      <c r="N774">
        <v>1297490400</v>
      </c>
      <c r="O774" s="8">
        <f>(((N774/60)/60)/24)+DATE(1970,1,1)</f>
        <v>40586.25</v>
      </c>
      <c r="P774" t="b">
        <v>0</v>
      </c>
      <c r="Q774" t="b">
        <v>0</v>
      </c>
      <c r="R774" t="s">
        <v>33</v>
      </c>
      <c r="S774" t="s">
        <v>2039</v>
      </c>
      <c r="T774" t="s">
        <v>2040</v>
      </c>
    </row>
    <row r="775" spans="1:20" x14ac:dyDescent="0.35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t="s">
        <v>20</v>
      </c>
      <c r="G775">
        <f>E775-D775</f>
        <v>2878</v>
      </c>
      <c r="H775">
        <v>107</v>
      </c>
      <c r="I775">
        <f>AVERAGE($H$2:H1775)</f>
        <v>727.005</v>
      </c>
      <c r="J775" t="s">
        <v>21</v>
      </c>
      <c r="K775" t="s">
        <v>22</v>
      </c>
      <c r="L775">
        <v>1443848400</v>
      </c>
      <c r="M775" s="8">
        <f>(((L775/60)/60)/24)+DATE(1970,1,1)</f>
        <v>42280.208333333328</v>
      </c>
      <c r="N775">
        <v>1447394400</v>
      </c>
      <c r="O775" s="8">
        <f>(((N775/60)/60)/24)+DATE(1970,1,1)</f>
        <v>42321.25</v>
      </c>
      <c r="P775" t="b">
        <v>0</v>
      </c>
      <c r="Q775" t="b">
        <v>0</v>
      </c>
      <c r="R775" t="s">
        <v>68</v>
      </c>
      <c r="S775" t="s">
        <v>2047</v>
      </c>
      <c r="T775" t="s">
        <v>2048</v>
      </c>
    </row>
    <row r="776" spans="1:20" x14ac:dyDescent="0.35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t="s">
        <v>20</v>
      </c>
      <c r="G776">
        <f>E776-D776</f>
        <v>3005</v>
      </c>
      <c r="H776">
        <v>160</v>
      </c>
      <c r="I776">
        <f>AVERAGE($H$2:H1776)</f>
        <v>727.005</v>
      </c>
      <c r="J776" t="s">
        <v>40</v>
      </c>
      <c r="K776" t="s">
        <v>41</v>
      </c>
      <c r="L776">
        <v>1457330400</v>
      </c>
      <c r="M776" s="8">
        <f>(((L776/60)/60)/24)+DATE(1970,1,1)</f>
        <v>42436.25</v>
      </c>
      <c r="N776">
        <v>1458277200</v>
      </c>
      <c r="O776" s="8">
        <f>(((N776/60)/60)/24)+DATE(1970,1,1)</f>
        <v>42447.208333333328</v>
      </c>
      <c r="P776" t="b">
        <v>0</v>
      </c>
      <c r="Q776" t="b">
        <v>0</v>
      </c>
      <c r="R776" t="s">
        <v>23</v>
      </c>
      <c r="S776" t="s">
        <v>2035</v>
      </c>
      <c r="T776" t="s">
        <v>2036</v>
      </c>
    </row>
    <row r="777" spans="1:20" x14ac:dyDescent="0.35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t="s">
        <v>20</v>
      </c>
      <c r="G777">
        <f>E777-D777</f>
        <v>43067</v>
      </c>
      <c r="H777">
        <v>2230</v>
      </c>
      <c r="I777">
        <f>AVERAGE($H$2:H1777)</f>
        <v>727.005</v>
      </c>
      <c r="J777" t="s">
        <v>21</v>
      </c>
      <c r="K777" t="s">
        <v>22</v>
      </c>
      <c r="L777">
        <v>1395550800</v>
      </c>
      <c r="M777" s="8">
        <f>(((L777/60)/60)/24)+DATE(1970,1,1)</f>
        <v>41721.208333333336</v>
      </c>
      <c r="N777">
        <v>1395723600</v>
      </c>
      <c r="O777" s="8">
        <f>(((N777/60)/60)/24)+DATE(1970,1,1)</f>
        <v>41723.208333333336</v>
      </c>
      <c r="P777" t="b">
        <v>0</v>
      </c>
      <c r="Q777" t="b">
        <v>0</v>
      </c>
      <c r="R777" t="s">
        <v>17</v>
      </c>
      <c r="S777" t="s">
        <v>2033</v>
      </c>
      <c r="T777" t="s">
        <v>2034</v>
      </c>
    </row>
    <row r="778" spans="1:20" x14ac:dyDescent="0.35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t="s">
        <v>20</v>
      </c>
      <c r="G778">
        <f>E778-D778</f>
        <v>7175</v>
      </c>
      <c r="H778">
        <v>316</v>
      </c>
      <c r="I778">
        <f>AVERAGE($H$2:H1778)</f>
        <v>727.005</v>
      </c>
      <c r="J778" t="s">
        <v>21</v>
      </c>
      <c r="K778" t="s">
        <v>22</v>
      </c>
      <c r="L778">
        <v>1551852000</v>
      </c>
      <c r="M778" s="8">
        <f>(((L778/60)/60)/24)+DATE(1970,1,1)</f>
        <v>43530.25</v>
      </c>
      <c r="N778">
        <v>1552197600</v>
      </c>
      <c r="O778" s="8">
        <f>(((N778/60)/60)/24)+DATE(1970,1,1)</f>
        <v>43534.25</v>
      </c>
      <c r="P778" t="b">
        <v>0</v>
      </c>
      <c r="Q778" t="b">
        <v>1</v>
      </c>
      <c r="R778" t="s">
        <v>159</v>
      </c>
      <c r="S778" t="s">
        <v>2035</v>
      </c>
      <c r="T778" t="s">
        <v>2058</v>
      </c>
    </row>
    <row r="779" spans="1:20" x14ac:dyDescent="0.35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t="s">
        <v>20</v>
      </c>
      <c r="G779">
        <f>E779-D779</f>
        <v>2042</v>
      </c>
      <c r="H779">
        <v>117</v>
      </c>
      <c r="I779">
        <f>AVERAGE($H$2:H1779)</f>
        <v>727.005</v>
      </c>
      <c r="J779" t="s">
        <v>21</v>
      </c>
      <c r="K779" t="s">
        <v>22</v>
      </c>
      <c r="L779">
        <v>1547618400</v>
      </c>
      <c r="M779" s="8">
        <f>(((L779/60)/60)/24)+DATE(1970,1,1)</f>
        <v>43481.25</v>
      </c>
      <c r="N779">
        <v>1549087200</v>
      </c>
      <c r="O779" s="8">
        <f>(((N779/60)/60)/24)+DATE(1970,1,1)</f>
        <v>43498.25</v>
      </c>
      <c r="P779" t="b">
        <v>0</v>
      </c>
      <c r="Q779" t="b">
        <v>0</v>
      </c>
      <c r="R779" t="s">
        <v>474</v>
      </c>
      <c r="S779" t="s">
        <v>2041</v>
      </c>
      <c r="T779" t="s">
        <v>2063</v>
      </c>
    </row>
    <row r="780" spans="1:20" ht="31" x14ac:dyDescent="0.35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t="s">
        <v>20</v>
      </c>
      <c r="G780">
        <f>E780-D780</f>
        <v>136556</v>
      </c>
      <c r="H780">
        <v>6406</v>
      </c>
      <c r="I780">
        <f>AVERAGE($H$2:H1780)</f>
        <v>727.005</v>
      </c>
      <c r="J780" t="s">
        <v>21</v>
      </c>
      <c r="K780" t="s">
        <v>22</v>
      </c>
      <c r="L780">
        <v>1355637600</v>
      </c>
      <c r="M780" s="8">
        <f>(((L780/60)/60)/24)+DATE(1970,1,1)</f>
        <v>41259.25</v>
      </c>
      <c r="N780">
        <v>1356847200</v>
      </c>
      <c r="O780" s="8">
        <f>(((N780/60)/60)/24)+DATE(1970,1,1)</f>
        <v>41273.25</v>
      </c>
      <c r="P780" t="b">
        <v>0</v>
      </c>
      <c r="Q780" t="b">
        <v>0</v>
      </c>
      <c r="R780" t="s">
        <v>33</v>
      </c>
      <c r="S780" t="s">
        <v>2039</v>
      </c>
      <c r="T780" t="s">
        <v>2040</v>
      </c>
    </row>
    <row r="781" spans="1:20" x14ac:dyDescent="0.35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t="s">
        <v>20</v>
      </c>
      <c r="G781">
        <f>E781-D781</f>
        <v>2445</v>
      </c>
      <c r="H781">
        <v>192</v>
      </c>
      <c r="I781">
        <f>AVERAGE($H$2:H1781)</f>
        <v>727.005</v>
      </c>
      <c r="J781" t="s">
        <v>21</v>
      </c>
      <c r="K781" t="s">
        <v>22</v>
      </c>
      <c r="L781">
        <v>1287810000</v>
      </c>
      <c r="M781" s="8">
        <f>(((L781/60)/60)/24)+DATE(1970,1,1)</f>
        <v>40474.208333333336</v>
      </c>
      <c r="N781">
        <v>1289800800</v>
      </c>
      <c r="O781" s="8">
        <f>(((N781/60)/60)/24)+DATE(1970,1,1)</f>
        <v>40497.25</v>
      </c>
      <c r="P781" t="b">
        <v>0</v>
      </c>
      <c r="Q781" t="b">
        <v>0</v>
      </c>
      <c r="R781" t="s">
        <v>50</v>
      </c>
      <c r="S781" t="s">
        <v>2035</v>
      </c>
      <c r="T781" t="s">
        <v>2043</v>
      </c>
    </row>
    <row r="782" spans="1:20" x14ac:dyDescent="0.35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t="s">
        <v>20</v>
      </c>
      <c r="G782">
        <f>E782-D782</f>
        <v>814</v>
      </c>
      <c r="H782">
        <v>26</v>
      </c>
      <c r="I782">
        <f>AVERAGE($H$2:H1782)</f>
        <v>727.005</v>
      </c>
      <c r="J782" t="s">
        <v>15</v>
      </c>
      <c r="K782" t="s">
        <v>16</v>
      </c>
      <c r="L782">
        <v>1503723600</v>
      </c>
      <c r="M782" s="8">
        <f>(((L782/60)/60)/24)+DATE(1970,1,1)</f>
        <v>42973.208333333328</v>
      </c>
      <c r="N782">
        <v>1504501200</v>
      </c>
      <c r="O782" s="8">
        <f>(((N782/60)/60)/24)+DATE(1970,1,1)</f>
        <v>42982.208333333328</v>
      </c>
      <c r="P782" t="b">
        <v>0</v>
      </c>
      <c r="Q782" t="b">
        <v>0</v>
      </c>
      <c r="R782" t="s">
        <v>33</v>
      </c>
      <c r="S782" t="s">
        <v>2039</v>
      </c>
      <c r="T782" t="s">
        <v>2040</v>
      </c>
    </row>
    <row r="783" spans="1:20" ht="31" x14ac:dyDescent="0.35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t="s">
        <v>20</v>
      </c>
      <c r="G783">
        <f>E783-D783</f>
        <v>14705</v>
      </c>
      <c r="H783">
        <v>723</v>
      </c>
      <c r="I783">
        <f>AVERAGE($H$2:H1783)</f>
        <v>727.005</v>
      </c>
      <c r="J783" t="s">
        <v>21</v>
      </c>
      <c r="K783" t="s">
        <v>22</v>
      </c>
      <c r="L783">
        <v>1484114400</v>
      </c>
      <c r="M783" s="8">
        <f>(((L783/60)/60)/24)+DATE(1970,1,1)</f>
        <v>42746.25</v>
      </c>
      <c r="N783">
        <v>1485669600</v>
      </c>
      <c r="O783" s="8">
        <f>(((N783/60)/60)/24)+DATE(1970,1,1)</f>
        <v>42764.25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t="s">
        <v>20</v>
      </c>
      <c r="G784">
        <f>E784-D784</f>
        <v>5988</v>
      </c>
      <c r="H784">
        <v>170</v>
      </c>
      <c r="I784">
        <f>AVERAGE($H$2:H1784)</f>
        <v>727.005</v>
      </c>
      <c r="J784" t="s">
        <v>107</v>
      </c>
      <c r="K784" t="s">
        <v>108</v>
      </c>
      <c r="L784">
        <v>1461906000</v>
      </c>
      <c r="M784" s="8">
        <f>(((L784/60)/60)/24)+DATE(1970,1,1)</f>
        <v>42489.208333333328</v>
      </c>
      <c r="N784">
        <v>1462770000</v>
      </c>
      <c r="O784" s="8">
        <f>(((N784/60)/60)/24)+DATE(1970,1,1)</f>
        <v>42499.208333333328</v>
      </c>
      <c r="P784" t="b">
        <v>0</v>
      </c>
      <c r="Q784" t="b">
        <v>0</v>
      </c>
      <c r="R784" t="s">
        <v>33</v>
      </c>
      <c r="S784" t="s">
        <v>2039</v>
      </c>
      <c r="T784" t="s">
        <v>2040</v>
      </c>
    </row>
    <row r="785" spans="1:20" x14ac:dyDescent="0.35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t="s">
        <v>20</v>
      </c>
      <c r="G785">
        <f>E785-D785</f>
        <v>5729</v>
      </c>
      <c r="H785">
        <v>238</v>
      </c>
      <c r="I785">
        <f>AVERAGE($H$2:H1785)</f>
        <v>727.005</v>
      </c>
      <c r="J785" t="s">
        <v>40</v>
      </c>
      <c r="K785" t="s">
        <v>41</v>
      </c>
      <c r="L785">
        <v>1379653200</v>
      </c>
      <c r="M785" s="8">
        <f>(((L785/60)/60)/24)+DATE(1970,1,1)</f>
        <v>41537.208333333336</v>
      </c>
      <c r="N785">
        <v>1379739600</v>
      </c>
      <c r="O785" s="8">
        <f>(((N785/60)/60)/24)+DATE(1970,1,1)</f>
        <v>41538.208333333336</v>
      </c>
      <c r="P785" t="b">
        <v>0</v>
      </c>
      <c r="Q785" t="b">
        <v>1</v>
      </c>
      <c r="R785" t="s">
        <v>60</v>
      </c>
      <c r="S785" t="s">
        <v>2035</v>
      </c>
      <c r="T785" t="s">
        <v>2045</v>
      </c>
    </row>
    <row r="786" spans="1:20" x14ac:dyDescent="0.35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t="s">
        <v>20</v>
      </c>
      <c r="G786">
        <f>E786-D786</f>
        <v>2096</v>
      </c>
      <c r="H786">
        <v>55</v>
      </c>
      <c r="I786">
        <f>AVERAGE($H$2:H1786)</f>
        <v>727.005</v>
      </c>
      <c r="J786" t="s">
        <v>21</v>
      </c>
      <c r="K786" t="s">
        <v>22</v>
      </c>
      <c r="L786">
        <v>1401858000</v>
      </c>
      <c r="M786" s="8">
        <f>(((L786/60)/60)/24)+DATE(1970,1,1)</f>
        <v>41794.208333333336</v>
      </c>
      <c r="N786">
        <v>1402722000</v>
      </c>
      <c r="O786" s="8">
        <f>(((N786/60)/60)/24)+DATE(1970,1,1)</f>
        <v>41804.208333333336</v>
      </c>
      <c r="P786" t="b">
        <v>0</v>
      </c>
      <c r="Q786" t="b">
        <v>0</v>
      </c>
      <c r="R786" t="s">
        <v>33</v>
      </c>
      <c r="S786" t="s">
        <v>2039</v>
      </c>
      <c r="T786" t="s">
        <v>2040</v>
      </c>
    </row>
    <row r="787" spans="1:20" x14ac:dyDescent="0.35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t="s">
        <v>20</v>
      </c>
      <c r="G787">
        <f>E787-D787</f>
        <v>7225</v>
      </c>
      <c r="H787">
        <v>128</v>
      </c>
      <c r="I787">
        <f>AVERAGE($H$2:H1787)</f>
        <v>727.005</v>
      </c>
      <c r="J787" t="s">
        <v>26</v>
      </c>
      <c r="K787" t="s">
        <v>27</v>
      </c>
      <c r="L787">
        <v>1467954000</v>
      </c>
      <c r="M787" s="8">
        <f>(((L787/60)/60)/24)+DATE(1970,1,1)</f>
        <v>42559.208333333328</v>
      </c>
      <c r="N787">
        <v>1468299600</v>
      </c>
      <c r="O787" s="8">
        <f>(((N787/60)/60)/24)+DATE(1970,1,1)</f>
        <v>42563.208333333328</v>
      </c>
      <c r="P787" t="b">
        <v>0</v>
      </c>
      <c r="Q787" t="b">
        <v>0</v>
      </c>
      <c r="R787" t="s">
        <v>122</v>
      </c>
      <c r="S787" t="s">
        <v>2054</v>
      </c>
      <c r="T787" t="s">
        <v>2055</v>
      </c>
    </row>
    <row r="788" spans="1:20" x14ac:dyDescent="0.35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t="s">
        <v>20</v>
      </c>
      <c r="G788">
        <f>E788-D788</f>
        <v>133069</v>
      </c>
      <c r="H788">
        <v>2144</v>
      </c>
      <c r="I788">
        <f>AVERAGE($H$2:H1788)</f>
        <v>727.005</v>
      </c>
      <c r="J788" t="s">
        <v>21</v>
      </c>
      <c r="K788" t="s">
        <v>22</v>
      </c>
      <c r="L788">
        <v>1473742800</v>
      </c>
      <c r="M788" s="8">
        <f>(((L788/60)/60)/24)+DATE(1970,1,1)</f>
        <v>42626.208333333328</v>
      </c>
      <c r="N788">
        <v>1474174800</v>
      </c>
      <c r="O788" s="8">
        <f>(((N788/60)/60)/24)+DATE(1970,1,1)</f>
        <v>42631.208333333328</v>
      </c>
      <c r="P788" t="b">
        <v>0</v>
      </c>
      <c r="Q788" t="b">
        <v>0</v>
      </c>
      <c r="R788" t="s">
        <v>33</v>
      </c>
      <c r="S788" t="s">
        <v>2039</v>
      </c>
      <c r="T788" t="s">
        <v>2040</v>
      </c>
    </row>
    <row r="789" spans="1:20" x14ac:dyDescent="0.35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t="s">
        <v>20</v>
      </c>
      <c r="G789">
        <f>E789-D789</f>
        <v>56506</v>
      </c>
      <c r="H789">
        <v>2693</v>
      </c>
      <c r="I789">
        <f>AVERAGE($H$2:H1789)</f>
        <v>727.005</v>
      </c>
      <c r="J789" t="s">
        <v>40</v>
      </c>
      <c r="K789" t="s">
        <v>41</v>
      </c>
      <c r="L789">
        <v>1437022800</v>
      </c>
      <c r="M789" s="8">
        <f>(((L789/60)/60)/24)+DATE(1970,1,1)</f>
        <v>42201.208333333328</v>
      </c>
      <c r="N789">
        <v>1437454800</v>
      </c>
      <c r="O789" s="8">
        <f>(((N789/60)/60)/24)+DATE(1970,1,1)</f>
        <v>42206.208333333328</v>
      </c>
      <c r="P789" t="b">
        <v>0</v>
      </c>
      <c r="Q789" t="b">
        <v>0</v>
      </c>
      <c r="R789" t="s">
        <v>33</v>
      </c>
      <c r="S789" t="s">
        <v>2039</v>
      </c>
      <c r="T789" t="s">
        <v>2040</v>
      </c>
    </row>
    <row r="790" spans="1:20" x14ac:dyDescent="0.35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t="s">
        <v>20</v>
      </c>
      <c r="G790">
        <f>E790-D790</f>
        <v>9149</v>
      </c>
      <c r="H790">
        <v>432</v>
      </c>
      <c r="I790">
        <f>AVERAGE($H$2:H1790)</f>
        <v>727.005</v>
      </c>
      <c r="J790" t="s">
        <v>21</v>
      </c>
      <c r="K790" t="s">
        <v>22</v>
      </c>
      <c r="L790">
        <v>1422165600</v>
      </c>
      <c r="M790" s="8">
        <f>(((L790/60)/60)/24)+DATE(1970,1,1)</f>
        <v>42029.25</v>
      </c>
      <c r="N790">
        <v>1422684000</v>
      </c>
      <c r="O790" s="8">
        <f>(((N790/60)/60)/24)+DATE(1970,1,1)</f>
        <v>42035.25</v>
      </c>
      <c r="P790" t="b">
        <v>0</v>
      </c>
      <c r="Q790" t="b">
        <v>0</v>
      </c>
      <c r="R790" t="s">
        <v>122</v>
      </c>
      <c r="S790" t="s">
        <v>2054</v>
      </c>
      <c r="T790" t="s">
        <v>2055</v>
      </c>
    </row>
    <row r="791" spans="1:20" ht="31" x14ac:dyDescent="0.35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t="s">
        <v>20</v>
      </c>
      <c r="G791">
        <f>E791-D791</f>
        <v>6805</v>
      </c>
      <c r="H791">
        <v>189</v>
      </c>
      <c r="I791">
        <f>AVERAGE($H$2:H1791)</f>
        <v>727.005</v>
      </c>
      <c r="J791" t="s">
        <v>21</v>
      </c>
      <c r="K791" t="s">
        <v>22</v>
      </c>
      <c r="L791">
        <v>1285650000</v>
      </c>
      <c r="M791" s="8">
        <f>(((L791/60)/60)/24)+DATE(1970,1,1)</f>
        <v>40449.208333333336</v>
      </c>
      <c r="N791">
        <v>1286427600</v>
      </c>
      <c r="O791" s="8">
        <f>(((N791/60)/60)/24)+DATE(1970,1,1)</f>
        <v>40458.208333333336</v>
      </c>
      <c r="P791" t="b">
        <v>0</v>
      </c>
      <c r="Q791" t="b">
        <v>1</v>
      </c>
      <c r="R791" t="s">
        <v>33</v>
      </c>
      <c r="S791" t="s">
        <v>2039</v>
      </c>
      <c r="T791" t="s">
        <v>2040</v>
      </c>
    </row>
    <row r="792" spans="1:20" x14ac:dyDescent="0.35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t="s">
        <v>20</v>
      </c>
      <c r="G792">
        <f>E792-D792</f>
        <v>9508</v>
      </c>
      <c r="H792">
        <v>154</v>
      </c>
      <c r="I792">
        <f>AVERAGE($H$2:H1792)</f>
        <v>727.005</v>
      </c>
      <c r="J792" t="s">
        <v>40</v>
      </c>
      <c r="K792" t="s">
        <v>41</v>
      </c>
      <c r="L792">
        <v>1276664400</v>
      </c>
      <c r="M792" s="8">
        <f>(((L792/60)/60)/24)+DATE(1970,1,1)</f>
        <v>40345.208333333336</v>
      </c>
      <c r="N792">
        <v>1278738000</v>
      </c>
      <c r="O792" s="8">
        <f>(((N792/60)/60)/24)+DATE(1970,1,1)</f>
        <v>40369.208333333336</v>
      </c>
      <c r="P792" t="b">
        <v>1</v>
      </c>
      <c r="Q792" t="b">
        <v>0</v>
      </c>
      <c r="R792" t="s">
        <v>17</v>
      </c>
      <c r="S792" t="s">
        <v>2033</v>
      </c>
      <c r="T792" t="s">
        <v>2034</v>
      </c>
    </row>
    <row r="793" spans="1:20" x14ac:dyDescent="0.35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t="s">
        <v>20</v>
      </c>
      <c r="G793">
        <f>E793-D793</f>
        <v>984</v>
      </c>
      <c r="H793">
        <v>96</v>
      </c>
      <c r="I793">
        <f>AVERAGE($H$2:H1793)</f>
        <v>727.005</v>
      </c>
      <c r="J793" t="s">
        <v>21</v>
      </c>
      <c r="K793" t="s">
        <v>22</v>
      </c>
      <c r="L793">
        <v>1286168400</v>
      </c>
      <c r="M793" s="8">
        <f>(((L793/60)/60)/24)+DATE(1970,1,1)</f>
        <v>40455.208333333336</v>
      </c>
      <c r="N793">
        <v>1286427600</v>
      </c>
      <c r="O793" s="8">
        <f>(((N793/60)/60)/24)+DATE(1970,1,1)</f>
        <v>40458.208333333336</v>
      </c>
      <c r="P793" t="b">
        <v>0</v>
      </c>
      <c r="Q793" t="b">
        <v>0</v>
      </c>
      <c r="R793" t="s">
        <v>60</v>
      </c>
      <c r="S793" t="s">
        <v>2035</v>
      </c>
      <c r="T793" t="s">
        <v>2045</v>
      </c>
    </row>
    <row r="794" spans="1:20" x14ac:dyDescent="0.35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t="s">
        <v>20</v>
      </c>
      <c r="G794">
        <f>E794-D794</f>
        <v>124556</v>
      </c>
      <c r="H794">
        <v>3063</v>
      </c>
      <c r="I794">
        <f>AVERAGE($H$2:H1794)</f>
        <v>727.005</v>
      </c>
      <c r="J794" t="s">
        <v>21</v>
      </c>
      <c r="K794" t="s">
        <v>22</v>
      </c>
      <c r="L794">
        <v>1553576400</v>
      </c>
      <c r="M794" s="8">
        <f>(((L794/60)/60)/24)+DATE(1970,1,1)</f>
        <v>43550.208333333328</v>
      </c>
      <c r="N794">
        <v>1553922000</v>
      </c>
      <c r="O794" s="8">
        <f>(((N794/60)/60)/24)+DATE(1970,1,1)</f>
        <v>43554.208333333328</v>
      </c>
      <c r="P794" t="b">
        <v>0</v>
      </c>
      <c r="Q794" t="b">
        <v>0</v>
      </c>
      <c r="R794" t="s">
        <v>33</v>
      </c>
      <c r="S794" t="s">
        <v>2039</v>
      </c>
      <c r="T794" t="s">
        <v>2040</v>
      </c>
    </row>
    <row r="795" spans="1:20" x14ac:dyDescent="0.35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t="s">
        <v>20</v>
      </c>
      <c r="G795">
        <f>E795-D795</f>
        <v>19590</v>
      </c>
      <c r="H795">
        <v>2266</v>
      </c>
      <c r="I795">
        <f>AVERAGE($H$2:H1795)</f>
        <v>727.005</v>
      </c>
      <c r="J795" t="s">
        <v>21</v>
      </c>
      <c r="K795" t="s">
        <v>22</v>
      </c>
      <c r="L795">
        <v>1360389600</v>
      </c>
      <c r="M795" s="8">
        <f>(((L795/60)/60)/24)+DATE(1970,1,1)</f>
        <v>41314.25</v>
      </c>
      <c r="N795">
        <v>1363150800</v>
      </c>
      <c r="O795" s="8">
        <f>(((N795/60)/60)/24)+DATE(1970,1,1)</f>
        <v>41346.208333333336</v>
      </c>
      <c r="P795" t="b">
        <v>0</v>
      </c>
      <c r="Q795" t="b">
        <v>0</v>
      </c>
      <c r="R795" t="s">
        <v>269</v>
      </c>
      <c r="S795" t="s">
        <v>2041</v>
      </c>
      <c r="T795" t="s">
        <v>2060</v>
      </c>
    </row>
    <row r="796" spans="1:20" ht="31" x14ac:dyDescent="0.35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t="s">
        <v>20</v>
      </c>
      <c r="G796">
        <f>E796-D796</f>
        <v>1877</v>
      </c>
      <c r="H796">
        <v>194</v>
      </c>
      <c r="I796">
        <f>AVERAGE($H$2:H1796)</f>
        <v>727.005</v>
      </c>
      <c r="J796" t="s">
        <v>98</v>
      </c>
      <c r="K796" t="s">
        <v>99</v>
      </c>
      <c r="L796">
        <v>1487570400</v>
      </c>
      <c r="M796" s="8">
        <f>(((L796/60)/60)/24)+DATE(1970,1,1)</f>
        <v>42786.25</v>
      </c>
      <c r="N796">
        <v>1489986000</v>
      </c>
      <c r="O796" s="8">
        <f>(((N796/60)/60)/24)+DATE(1970,1,1)</f>
        <v>42814.208333333328</v>
      </c>
      <c r="P796" t="b">
        <v>0</v>
      </c>
      <c r="Q796" t="b">
        <v>0</v>
      </c>
      <c r="R796" t="s">
        <v>33</v>
      </c>
      <c r="S796" t="s">
        <v>2039</v>
      </c>
      <c r="T796" t="s">
        <v>2040</v>
      </c>
    </row>
    <row r="797" spans="1:20" x14ac:dyDescent="0.35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t="s">
        <v>20</v>
      </c>
      <c r="G797">
        <f>E797-D797</f>
        <v>4182</v>
      </c>
      <c r="H797">
        <v>129</v>
      </c>
      <c r="I797">
        <f>AVERAGE($H$2:H1797)</f>
        <v>727.005</v>
      </c>
      <c r="J797" t="s">
        <v>15</v>
      </c>
      <c r="K797" t="s">
        <v>16</v>
      </c>
      <c r="L797">
        <v>1545026400</v>
      </c>
      <c r="M797" s="8">
        <f>(((L797/60)/60)/24)+DATE(1970,1,1)</f>
        <v>43451.25</v>
      </c>
      <c r="N797">
        <v>1545804000</v>
      </c>
      <c r="O797" s="8">
        <f>(((N797/60)/60)/24)+DATE(1970,1,1)</f>
        <v>43460.25</v>
      </c>
      <c r="P797" t="b">
        <v>0</v>
      </c>
      <c r="Q797" t="b">
        <v>0</v>
      </c>
      <c r="R797" t="s">
        <v>65</v>
      </c>
      <c r="S797" t="s">
        <v>2037</v>
      </c>
      <c r="T797" t="s">
        <v>2046</v>
      </c>
    </row>
    <row r="798" spans="1:20" x14ac:dyDescent="0.35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t="s">
        <v>20</v>
      </c>
      <c r="G798">
        <f>E798-D798</f>
        <v>18086</v>
      </c>
      <c r="H798">
        <v>375</v>
      </c>
      <c r="I798">
        <f>AVERAGE($H$2:H1798)</f>
        <v>727.005</v>
      </c>
      <c r="J798" t="s">
        <v>21</v>
      </c>
      <c r="K798" t="s">
        <v>22</v>
      </c>
      <c r="L798">
        <v>1488348000</v>
      </c>
      <c r="M798" s="8">
        <f>(((L798/60)/60)/24)+DATE(1970,1,1)</f>
        <v>42795.25</v>
      </c>
      <c r="N798">
        <v>1489899600</v>
      </c>
      <c r="O798" s="8">
        <f>(((N798/60)/60)/24)+DATE(1970,1,1)</f>
        <v>42813.208333333328</v>
      </c>
      <c r="P798" t="b">
        <v>0</v>
      </c>
      <c r="Q798" t="b">
        <v>0</v>
      </c>
      <c r="R798" t="s">
        <v>33</v>
      </c>
      <c r="S798" t="s">
        <v>2039</v>
      </c>
      <c r="T798" t="s">
        <v>2040</v>
      </c>
    </row>
    <row r="799" spans="1:20" x14ac:dyDescent="0.35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t="s">
        <v>20</v>
      </c>
      <c r="G799">
        <f>E799-D799</f>
        <v>2684</v>
      </c>
      <c r="H799">
        <v>409</v>
      </c>
      <c r="I799">
        <f>AVERAGE($H$2:H1799)</f>
        <v>727.005</v>
      </c>
      <c r="J799" t="s">
        <v>21</v>
      </c>
      <c r="K799" t="s">
        <v>22</v>
      </c>
      <c r="L799">
        <v>1470373200</v>
      </c>
      <c r="M799" s="8">
        <f>(((L799/60)/60)/24)+DATE(1970,1,1)</f>
        <v>42587.208333333328</v>
      </c>
      <c r="N799">
        <v>1474088400</v>
      </c>
      <c r="O799" s="8">
        <f>(((N799/60)/60)/24)+DATE(1970,1,1)</f>
        <v>42630.208333333328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t="s">
        <v>20</v>
      </c>
      <c r="G800">
        <f>E800-D800</f>
        <v>13433</v>
      </c>
      <c r="H800">
        <v>234</v>
      </c>
      <c r="I800">
        <f>AVERAGE($H$2:H1800)</f>
        <v>727.005</v>
      </c>
      <c r="J800" t="s">
        <v>21</v>
      </c>
      <c r="K800" t="s">
        <v>22</v>
      </c>
      <c r="L800">
        <v>1460091600</v>
      </c>
      <c r="M800" s="8">
        <f>(((L800/60)/60)/24)+DATE(1970,1,1)</f>
        <v>42468.208333333328</v>
      </c>
      <c r="N800">
        <v>1460264400</v>
      </c>
      <c r="O800" s="8">
        <f>(((N800/60)/60)/24)+DATE(1970,1,1)</f>
        <v>42470.208333333328</v>
      </c>
      <c r="P800" t="b">
        <v>0</v>
      </c>
      <c r="Q800" t="b">
        <v>0</v>
      </c>
      <c r="R800" t="s">
        <v>28</v>
      </c>
      <c r="S800" t="s">
        <v>2037</v>
      </c>
      <c r="T800" t="s">
        <v>2038</v>
      </c>
    </row>
    <row r="801" spans="1:20" x14ac:dyDescent="0.35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t="s">
        <v>20</v>
      </c>
      <c r="G801">
        <f>E801-D801</f>
        <v>142936</v>
      </c>
      <c r="H801">
        <v>3016</v>
      </c>
      <c r="I801">
        <f>AVERAGE($H$2:H1801)</f>
        <v>727.005</v>
      </c>
      <c r="J801" t="s">
        <v>21</v>
      </c>
      <c r="K801" t="s">
        <v>22</v>
      </c>
      <c r="L801">
        <v>1440392400</v>
      </c>
      <c r="M801" s="8">
        <f>(((L801/60)/60)/24)+DATE(1970,1,1)</f>
        <v>42240.208333333328</v>
      </c>
      <c r="N801">
        <v>1440824400</v>
      </c>
      <c r="O801" s="8">
        <f>(((N801/60)/60)/24)+DATE(1970,1,1)</f>
        <v>42245.208333333328</v>
      </c>
      <c r="P801" t="b">
        <v>0</v>
      </c>
      <c r="Q801" t="b">
        <v>0</v>
      </c>
      <c r="R801" t="s">
        <v>148</v>
      </c>
      <c r="S801" t="s">
        <v>2035</v>
      </c>
      <c r="T801" t="s">
        <v>2057</v>
      </c>
    </row>
    <row r="802" spans="1:20" x14ac:dyDescent="0.35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t="s">
        <v>20</v>
      </c>
      <c r="G802">
        <f>E802-D802</f>
        <v>6312</v>
      </c>
      <c r="H802">
        <v>264</v>
      </c>
      <c r="I802">
        <f>AVERAGE($H$2:H1802)</f>
        <v>727.005</v>
      </c>
      <c r="J802" t="s">
        <v>21</v>
      </c>
      <c r="K802" t="s">
        <v>22</v>
      </c>
      <c r="L802">
        <v>1488434400</v>
      </c>
      <c r="M802" s="8">
        <f>(((L802/60)/60)/24)+DATE(1970,1,1)</f>
        <v>42796.25</v>
      </c>
      <c r="N802">
        <v>1489554000</v>
      </c>
      <c r="O802" s="8">
        <f>(((N802/60)/60)/24)+DATE(1970,1,1)</f>
        <v>42809.208333333328</v>
      </c>
      <c r="P802" t="b">
        <v>1</v>
      </c>
      <c r="Q802" t="b">
        <v>0</v>
      </c>
      <c r="R802" t="s">
        <v>122</v>
      </c>
      <c r="S802" t="s">
        <v>2054</v>
      </c>
      <c r="T802" t="s">
        <v>2055</v>
      </c>
    </row>
    <row r="803" spans="1:20" x14ac:dyDescent="0.35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t="s">
        <v>20</v>
      </c>
      <c r="G803">
        <f>E803-D803</f>
        <v>7119</v>
      </c>
      <c r="H803">
        <v>272</v>
      </c>
      <c r="I803">
        <f>AVERAGE($H$2:H1803)</f>
        <v>727.005</v>
      </c>
      <c r="J803" t="s">
        <v>21</v>
      </c>
      <c r="K803" t="s">
        <v>22</v>
      </c>
      <c r="L803">
        <v>1310187600</v>
      </c>
      <c r="M803" s="8">
        <f>(((L803/60)/60)/24)+DATE(1970,1,1)</f>
        <v>40733.208333333336</v>
      </c>
      <c r="N803">
        <v>1311397200</v>
      </c>
      <c r="O803" s="8">
        <f>(((N803/60)/60)/24)+DATE(1970,1,1)</f>
        <v>40747.208333333336</v>
      </c>
      <c r="P803" t="b">
        <v>0</v>
      </c>
      <c r="Q803" t="b">
        <v>1</v>
      </c>
      <c r="R803" t="s">
        <v>42</v>
      </c>
      <c r="S803" t="s">
        <v>2041</v>
      </c>
      <c r="T803" t="s">
        <v>2042</v>
      </c>
    </row>
    <row r="804" spans="1:20" ht="31" x14ac:dyDescent="0.35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t="s">
        <v>20</v>
      </c>
      <c r="G804">
        <f>E804-D804</f>
        <v>5255</v>
      </c>
      <c r="H804">
        <v>419</v>
      </c>
      <c r="I804">
        <f>AVERAGE($H$2:H1804)</f>
        <v>727.005</v>
      </c>
      <c r="J804" t="s">
        <v>21</v>
      </c>
      <c r="K804" t="s">
        <v>22</v>
      </c>
      <c r="L804">
        <v>1410325200</v>
      </c>
      <c r="M804" s="8">
        <f>(((L804/60)/60)/24)+DATE(1970,1,1)</f>
        <v>41892.208333333336</v>
      </c>
      <c r="N804">
        <v>1411102800</v>
      </c>
      <c r="O804" s="8">
        <f>(((N804/60)/60)/24)+DATE(1970,1,1)</f>
        <v>41901.208333333336</v>
      </c>
      <c r="P804" t="b">
        <v>0</v>
      </c>
      <c r="Q804" t="b">
        <v>0</v>
      </c>
      <c r="R804" t="s">
        <v>1029</v>
      </c>
      <c r="S804" t="s">
        <v>2064</v>
      </c>
      <c r="T804" t="s">
        <v>2065</v>
      </c>
    </row>
    <row r="805" spans="1:20" x14ac:dyDescent="0.35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t="s">
        <v>20</v>
      </c>
      <c r="G805">
        <f>E805-D805</f>
        <v>126220</v>
      </c>
      <c r="H805">
        <v>1621</v>
      </c>
      <c r="I805">
        <f>AVERAGE($H$2:H1805)</f>
        <v>727.005</v>
      </c>
      <c r="J805" t="s">
        <v>107</v>
      </c>
      <c r="K805" t="s">
        <v>108</v>
      </c>
      <c r="L805">
        <v>1498453200</v>
      </c>
      <c r="M805" s="8">
        <f>(((L805/60)/60)/24)+DATE(1970,1,1)</f>
        <v>42912.208333333328</v>
      </c>
      <c r="N805">
        <v>1499230800</v>
      </c>
      <c r="O805" s="8">
        <f>(((N805/60)/60)/24)+DATE(1970,1,1)</f>
        <v>42921.208333333328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31" x14ac:dyDescent="0.35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t="s">
        <v>20</v>
      </c>
      <c r="G806">
        <f>E806-D806</f>
        <v>59755</v>
      </c>
      <c r="H806">
        <v>1101</v>
      </c>
      <c r="I806">
        <f>AVERAGE($H$2:H1806)</f>
        <v>727.005</v>
      </c>
      <c r="J806" t="s">
        <v>21</v>
      </c>
      <c r="K806" t="s">
        <v>22</v>
      </c>
      <c r="L806">
        <v>1456380000</v>
      </c>
      <c r="M806" s="8">
        <f>(((L806/60)/60)/24)+DATE(1970,1,1)</f>
        <v>42425.25</v>
      </c>
      <c r="N806">
        <v>1457416800</v>
      </c>
      <c r="O806" s="8">
        <f>(((N806/60)/60)/24)+DATE(1970,1,1)</f>
        <v>42437.25</v>
      </c>
      <c r="P806" t="b">
        <v>0</v>
      </c>
      <c r="Q806" t="b">
        <v>0</v>
      </c>
      <c r="R806" t="s">
        <v>60</v>
      </c>
      <c r="S806" t="s">
        <v>2035</v>
      </c>
      <c r="T806" t="s">
        <v>2045</v>
      </c>
    </row>
    <row r="807" spans="1:20" ht="31" x14ac:dyDescent="0.35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t="s">
        <v>20</v>
      </c>
      <c r="G807">
        <f>E807-D807</f>
        <v>21527</v>
      </c>
      <c r="H807">
        <v>1073</v>
      </c>
      <c r="I807">
        <f>AVERAGE($H$2:H1807)</f>
        <v>727.005</v>
      </c>
      <c r="J807" t="s">
        <v>21</v>
      </c>
      <c r="K807" t="s">
        <v>22</v>
      </c>
      <c r="L807">
        <v>1280552400</v>
      </c>
      <c r="M807" s="8">
        <f>(((L807/60)/60)/24)+DATE(1970,1,1)</f>
        <v>40390.208333333336</v>
      </c>
      <c r="N807">
        <v>1280898000</v>
      </c>
      <c r="O807" s="8">
        <f>(((N807/60)/60)/24)+DATE(1970,1,1)</f>
        <v>40394.208333333336</v>
      </c>
      <c r="P807" t="b">
        <v>0</v>
      </c>
      <c r="Q807" t="b">
        <v>1</v>
      </c>
      <c r="R807" t="s">
        <v>33</v>
      </c>
      <c r="S807" t="s">
        <v>2039</v>
      </c>
      <c r="T807" t="s">
        <v>2040</v>
      </c>
    </row>
    <row r="808" spans="1:20" x14ac:dyDescent="0.35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t="s">
        <v>20</v>
      </c>
      <c r="G808">
        <f>E808-D808</f>
        <v>2229</v>
      </c>
      <c r="H808">
        <v>331</v>
      </c>
      <c r="I808">
        <f>AVERAGE($H$2:H1808)</f>
        <v>727.005</v>
      </c>
      <c r="J808" t="s">
        <v>21</v>
      </c>
      <c r="K808" t="s">
        <v>22</v>
      </c>
      <c r="L808">
        <v>1568178000</v>
      </c>
      <c r="M808" s="8">
        <f>(((L808/60)/60)/24)+DATE(1970,1,1)</f>
        <v>43719.208333333328</v>
      </c>
      <c r="N808">
        <v>1568782800</v>
      </c>
      <c r="O808" s="8">
        <f>(((N808/60)/60)/24)+DATE(1970,1,1)</f>
        <v>43726.208333333328</v>
      </c>
      <c r="P808" t="b">
        <v>0</v>
      </c>
      <c r="Q808" t="b">
        <v>0</v>
      </c>
      <c r="R808" t="s">
        <v>1029</v>
      </c>
      <c r="S808" t="s">
        <v>2064</v>
      </c>
      <c r="T808" t="s">
        <v>2065</v>
      </c>
    </row>
    <row r="809" spans="1:20" x14ac:dyDescent="0.35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t="s">
        <v>20</v>
      </c>
      <c r="G809">
        <f>E809-D809</f>
        <v>55914</v>
      </c>
      <c r="H809">
        <v>1170</v>
      </c>
      <c r="I809">
        <f>AVERAGE($H$2:H1809)</f>
        <v>727.005</v>
      </c>
      <c r="J809" t="s">
        <v>21</v>
      </c>
      <c r="K809" t="s">
        <v>22</v>
      </c>
      <c r="L809">
        <v>1348635600</v>
      </c>
      <c r="M809" s="8">
        <f>(((L809/60)/60)/24)+DATE(1970,1,1)</f>
        <v>41178.208333333336</v>
      </c>
      <c r="N809">
        <v>1349413200</v>
      </c>
      <c r="O809" s="8">
        <f>(((N809/60)/60)/24)+DATE(1970,1,1)</f>
        <v>41187.208333333336</v>
      </c>
      <c r="P809" t="b">
        <v>0</v>
      </c>
      <c r="Q809" t="b">
        <v>0</v>
      </c>
      <c r="R809" t="s">
        <v>122</v>
      </c>
      <c r="S809" t="s">
        <v>2054</v>
      </c>
      <c r="T809" t="s">
        <v>2055</v>
      </c>
    </row>
    <row r="810" spans="1:20" x14ac:dyDescent="0.35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t="s">
        <v>20</v>
      </c>
      <c r="G810">
        <f>E810-D810</f>
        <v>13111</v>
      </c>
      <c r="H810">
        <v>363</v>
      </c>
      <c r="I810">
        <f>AVERAGE($H$2:H1810)</f>
        <v>727.005</v>
      </c>
      <c r="J810" t="s">
        <v>21</v>
      </c>
      <c r="K810" t="s">
        <v>22</v>
      </c>
      <c r="L810">
        <v>1571374800</v>
      </c>
      <c r="M810" s="8">
        <f>(((L810/60)/60)/24)+DATE(1970,1,1)</f>
        <v>43756.208333333328</v>
      </c>
      <c r="N810">
        <v>1571806800</v>
      </c>
      <c r="O810" s="8">
        <f>(((N810/60)/60)/24)+DATE(1970,1,1)</f>
        <v>43761.208333333328</v>
      </c>
      <c r="P810" t="b">
        <v>0</v>
      </c>
      <c r="Q810" t="b">
        <v>1</v>
      </c>
      <c r="R810" t="s">
        <v>17</v>
      </c>
      <c r="S810" t="s">
        <v>2033</v>
      </c>
      <c r="T810" t="s">
        <v>2034</v>
      </c>
    </row>
    <row r="811" spans="1:20" x14ac:dyDescent="0.35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t="s">
        <v>20</v>
      </c>
      <c r="G811">
        <f>E811-D811</f>
        <v>2709</v>
      </c>
      <c r="H811">
        <v>103</v>
      </c>
      <c r="I811">
        <f>AVERAGE($H$2:H1811)</f>
        <v>727.005</v>
      </c>
      <c r="J811" t="s">
        <v>21</v>
      </c>
      <c r="K811" t="s">
        <v>22</v>
      </c>
      <c r="L811">
        <v>1386741600</v>
      </c>
      <c r="M811" s="8">
        <f>(((L811/60)/60)/24)+DATE(1970,1,1)</f>
        <v>41619.25</v>
      </c>
      <c r="N811">
        <v>1387519200</v>
      </c>
      <c r="O811" s="8">
        <f>(((N811/60)/60)/24)+DATE(1970,1,1)</f>
        <v>41628.25</v>
      </c>
      <c r="P811" t="b">
        <v>0</v>
      </c>
      <c r="Q811" t="b">
        <v>0</v>
      </c>
      <c r="R811" t="s">
        <v>33</v>
      </c>
      <c r="S811" t="s">
        <v>2039</v>
      </c>
      <c r="T811" t="s">
        <v>2040</v>
      </c>
    </row>
    <row r="812" spans="1:20" x14ac:dyDescent="0.35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t="s">
        <v>20</v>
      </c>
      <c r="G812">
        <f>E812-D812</f>
        <v>5944</v>
      </c>
      <c r="H812">
        <v>147</v>
      </c>
      <c r="I812">
        <f>AVERAGE($H$2:H1812)</f>
        <v>727.005</v>
      </c>
      <c r="J812" t="s">
        <v>21</v>
      </c>
      <c r="K812" t="s">
        <v>22</v>
      </c>
      <c r="L812">
        <v>1537074000</v>
      </c>
      <c r="M812" s="8">
        <f>(((L812/60)/60)/24)+DATE(1970,1,1)</f>
        <v>43359.208333333328</v>
      </c>
      <c r="N812">
        <v>1537246800</v>
      </c>
      <c r="O812" s="8">
        <f>(((N812/60)/60)/24)+DATE(1970,1,1)</f>
        <v>43361.208333333328</v>
      </c>
      <c r="P812" t="b">
        <v>0</v>
      </c>
      <c r="Q812" t="b">
        <v>0</v>
      </c>
      <c r="R812" t="s">
        <v>33</v>
      </c>
      <c r="S812" t="s">
        <v>2039</v>
      </c>
      <c r="T812" t="s">
        <v>2040</v>
      </c>
    </row>
    <row r="813" spans="1:20" x14ac:dyDescent="0.35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t="s">
        <v>20</v>
      </c>
      <c r="G813">
        <f>E813-D813</f>
        <v>6200</v>
      </c>
      <c r="H813">
        <v>110</v>
      </c>
      <c r="I813">
        <f>AVERAGE($H$2:H1813)</f>
        <v>727.005</v>
      </c>
      <c r="J813" t="s">
        <v>15</v>
      </c>
      <c r="K813" t="s">
        <v>16</v>
      </c>
      <c r="L813">
        <v>1277787600</v>
      </c>
      <c r="M813" s="8">
        <f>(((L813/60)/60)/24)+DATE(1970,1,1)</f>
        <v>40358.208333333336</v>
      </c>
      <c r="N813">
        <v>1279515600</v>
      </c>
      <c r="O813" s="8">
        <f>(((N813/60)/60)/24)+DATE(1970,1,1)</f>
        <v>40378.208333333336</v>
      </c>
      <c r="P813" t="b">
        <v>0</v>
      </c>
      <c r="Q813" t="b">
        <v>0</v>
      </c>
      <c r="R813" t="s">
        <v>68</v>
      </c>
      <c r="S813" t="s">
        <v>2047</v>
      </c>
      <c r="T813" t="s">
        <v>2048</v>
      </c>
    </row>
    <row r="814" spans="1:20" x14ac:dyDescent="0.35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t="s">
        <v>20</v>
      </c>
      <c r="G814">
        <f>E814-D814</f>
        <v>6881</v>
      </c>
      <c r="H814">
        <v>134</v>
      </c>
      <c r="I814">
        <f>AVERAGE($H$2:H1814)</f>
        <v>727.005</v>
      </c>
      <c r="J814" t="s">
        <v>21</v>
      </c>
      <c r="K814" t="s">
        <v>22</v>
      </c>
      <c r="L814">
        <v>1522126800</v>
      </c>
      <c r="M814" s="8">
        <f>(((L814/60)/60)/24)+DATE(1970,1,1)</f>
        <v>43186.208333333328</v>
      </c>
      <c r="N814">
        <v>1523077200</v>
      </c>
      <c r="O814" s="8">
        <f>(((N814/60)/60)/24)+DATE(1970,1,1)</f>
        <v>43197.208333333328</v>
      </c>
      <c r="P814" t="b">
        <v>0</v>
      </c>
      <c r="Q814" t="b">
        <v>0</v>
      </c>
      <c r="R814" t="s">
        <v>65</v>
      </c>
      <c r="S814" t="s">
        <v>2037</v>
      </c>
      <c r="T814" t="s">
        <v>2046</v>
      </c>
    </row>
    <row r="815" spans="1:20" x14ac:dyDescent="0.35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t="s">
        <v>20</v>
      </c>
      <c r="G815">
        <f>E815-D815</f>
        <v>12480</v>
      </c>
      <c r="H815">
        <v>269</v>
      </c>
      <c r="I815">
        <f>AVERAGE($H$2:H1815)</f>
        <v>727.005</v>
      </c>
      <c r="J815" t="s">
        <v>21</v>
      </c>
      <c r="K815" t="s">
        <v>22</v>
      </c>
      <c r="L815">
        <v>1489298400</v>
      </c>
      <c r="M815" s="8">
        <f>(((L815/60)/60)/24)+DATE(1970,1,1)</f>
        <v>42806.25</v>
      </c>
      <c r="N815">
        <v>1489554000</v>
      </c>
      <c r="O815" s="8">
        <f>(((N815/60)/60)/24)+DATE(1970,1,1)</f>
        <v>42809.208333333328</v>
      </c>
      <c r="P815" t="b">
        <v>0</v>
      </c>
      <c r="Q815" t="b">
        <v>0</v>
      </c>
      <c r="R815" t="s">
        <v>33</v>
      </c>
      <c r="S815" t="s">
        <v>2039</v>
      </c>
      <c r="T815" t="s">
        <v>2040</v>
      </c>
    </row>
    <row r="816" spans="1:20" x14ac:dyDescent="0.35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t="s">
        <v>20</v>
      </c>
      <c r="G816">
        <f>E816-D816</f>
        <v>9549</v>
      </c>
      <c r="H816">
        <v>175</v>
      </c>
      <c r="I816">
        <f>AVERAGE($H$2:H1816)</f>
        <v>727.005</v>
      </c>
      <c r="J816" t="s">
        <v>21</v>
      </c>
      <c r="K816" t="s">
        <v>22</v>
      </c>
      <c r="L816">
        <v>1547100000</v>
      </c>
      <c r="M816" s="8">
        <f>(((L816/60)/60)/24)+DATE(1970,1,1)</f>
        <v>43475.25</v>
      </c>
      <c r="N816">
        <v>1548482400</v>
      </c>
      <c r="O816" s="8">
        <f>(((N816/60)/60)/24)+DATE(1970,1,1)</f>
        <v>43491.25</v>
      </c>
      <c r="P816" t="b">
        <v>0</v>
      </c>
      <c r="Q816" t="b">
        <v>1</v>
      </c>
      <c r="R816" t="s">
        <v>269</v>
      </c>
      <c r="S816" t="s">
        <v>2041</v>
      </c>
      <c r="T816" t="s">
        <v>2060</v>
      </c>
    </row>
    <row r="817" spans="1:20" x14ac:dyDescent="0.35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t="s">
        <v>20</v>
      </c>
      <c r="G817">
        <f>E817-D817</f>
        <v>48</v>
      </c>
      <c r="H817">
        <v>69</v>
      </c>
      <c r="I817">
        <f>AVERAGE($H$2:H1817)</f>
        <v>727.005</v>
      </c>
      <c r="J817" t="s">
        <v>21</v>
      </c>
      <c r="K817" t="s">
        <v>22</v>
      </c>
      <c r="L817">
        <v>1383022800</v>
      </c>
      <c r="M817" s="8">
        <f>(((L817/60)/60)/24)+DATE(1970,1,1)</f>
        <v>41576.208333333336</v>
      </c>
      <c r="N817">
        <v>1384063200</v>
      </c>
      <c r="O817" s="8">
        <f>(((N817/60)/60)/24)+DATE(1970,1,1)</f>
        <v>41588.25</v>
      </c>
      <c r="P817" t="b">
        <v>0</v>
      </c>
      <c r="Q817" t="b">
        <v>0</v>
      </c>
      <c r="R817" t="s">
        <v>28</v>
      </c>
      <c r="S817" t="s">
        <v>2037</v>
      </c>
      <c r="T817" t="s">
        <v>2038</v>
      </c>
    </row>
    <row r="818" spans="1:20" x14ac:dyDescent="0.35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t="s">
        <v>20</v>
      </c>
      <c r="G818">
        <f>E818-D818</f>
        <v>4558</v>
      </c>
      <c r="H818">
        <v>190</v>
      </c>
      <c r="I818">
        <f>AVERAGE($H$2:H1818)</f>
        <v>727.005</v>
      </c>
      <c r="J818" t="s">
        <v>21</v>
      </c>
      <c r="K818" t="s">
        <v>22</v>
      </c>
      <c r="L818">
        <v>1322373600</v>
      </c>
      <c r="M818" s="8">
        <f>(((L818/60)/60)/24)+DATE(1970,1,1)</f>
        <v>40874.25</v>
      </c>
      <c r="N818">
        <v>1322892000</v>
      </c>
      <c r="O818" s="8">
        <f>(((N818/60)/60)/24)+DATE(1970,1,1)</f>
        <v>40880.25</v>
      </c>
      <c r="P818" t="b">
        <v>0</v>
      </c>
      <c r="Q818" t="b">
        <v>1</v>
      </c>
      <c r="R818" t="s">
        <v>42</v>
      </c>
      <c r="S818" t="s">
        <v>2041</v>
      </c>
      <c r="T818" t="s">
        <v>2042</v>
      </c>
    </row>
    <row r="819" spans="1:20" x14ac:dyDescent="0.35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t="s">
        <v>20</v>
      </c>
      <c r="G819">
        <f>E819-D819</f>
        <v>2119</v>
      </c>
      <c r="H819">
        <v>237</v>
      </c>
      <c r="I819">
        <f>AVERAGE($H$2:H1819)</f>
        <v>727.005</v>
      </c>
      <c r="J819" t="s">
        <v>21</v>
      </c>
      <c r="K819" t="s">
        <v>22</v>
      </c>
      <c r="L819">
        <v>1349240400</v>
      </c>
      <c r="M819" s="8">
        <f>(((L819/60)/60)/24)+DATE(1970,1,1)</f>
        <v>41185.208333333336</v>
      </c>
      <c r="N819">
        <v>1350709200</v>
      </c>
      <c r="O819" s="8">
        <f>(((N819/60)/60)/24)+DATE(1970,1,1)</f>
        <v>41202.208333333336</v>
      </c>
      <c r="P819" t="b">
        <v>1</v>
      </c>
      <c r="Q819" t="b">
        <v>1</v>
      </c>
      <c r="R819" t="s">
        <v>42</v>
      </c>
      <c r="S819" t="s">
        <v>2041</v>
      </c>
      <c r="T819" t="s">
        <v>2042</v>
      </c>
    </row>
    <row r="820" spans="1:20" x14ac:dyDescent="0.35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t="s">
        <v>20</v>
      </c>
      <c r="G820">
        <f>E820-D820</f>
        <v>3122</v>
      </c>
      <c r="H820">
        <v>196</v>
      </c>
      <c r="I820">
        <f>AVERAGE($H$2:H1820)</f>
        <v>727.005</v>
      </c>
      <c r="J820" t="s">
        <v>107</v>
      </c>
      <c r="K820" t="s">
        <v>108</v>
      </c>
      <c r="L820">
        <v>1447480800</v>
      </c>
      <c r="M820" s="8">
        <f>(((L820/60)/60)/24)+DATE(1970,1,1)</f>
        <v>42322.25</v>
      </c>
      <c r="N820">
        <v>1448863200</v>
      </c>
      <c r="O820" s="8">
        <f>(((N820/60)/60)/24)+DATE(1970,1,1)</f>
        <v>42338.25</v>
      </c>
      <c r="P820" t="b">
        <v>1</v>
      </c>
      <c r="Q820" t="b">
        <v>0</v>
      </c>
      <c r="R820" t="s">
        <v>23</v>
      </c>
      <c r="S820" t="s">
        <v>2035</v>
      </c>
      <c r="T820" t="s">
        <v>2036</v>
      </c>
    </row>
    <row r="821" spans="1:20" ht="31" x14ac:dyDescent="0.35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t="s">
        <v>20</v>
      </c>
      <c r="G821">
        <f>E821-D821</f>
        <v>68060</v>
      </c>
      <c r="H821">
        <v>7295</v>
      </c>
      <c r="I821">
        <f>AVERAGE($H$2:H1821)</f>
        <v>727.005</v>
      </c>
      <c r="J821" t="s">
        <v>21</v>
      </c>
      <c r="K821" t="s">
        <v>22</v>
      </c>
      <c r="L821">
        <v>1522472400</v>
      </c>
      <c r="M821" s="8">
        <f>(((L821/60)/60)/24)+DATE(1970,1,1)</f>
        <v>43190.208333333328</v>
      </c>
      <c r="N821">
        <v>1522645200</v>
      </c>
      <c r="O821" s="8">
        <f>(((N821/60)/60)/24)+DATE(1970,1,1)</f>
        <v>43192.208333333328</v>
      </c>
      <c r="P821" t="b">
        <v>0</v>
      </c>
      <c r="Q821" t="b">
        <v>0</v>
      </c>
      <c r="R821" t="s">
        <v>50</v>
      </c>
      <c r="S821" t="s">
        <v>2035</v>
      </c>
      <c r="T821" t="s">
        <v>2043</v>
      </c>
    </row>
    <row r="822" spans="1:20" x14ac:dyDescent="0.35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t="s">
        <v>20</v>
      </c>
      <c r="G822">
        <f>E822-D822</f>
        <v>145957</v>
      </c>
      <c r="H822">
        <v>2893</v>
      </c>
      <c r="I822">
        <f>AVERAGE($H$2:H1822)</f>
        <v>727.005</v>
      </c>
      <c r="J822" t="s">
        <v>15</v>
      </c>
      <c r="K822" t="s">
        <v>16</v>
      </c>
      <c r="L822">
        <v>1322114400</v>
      </c>
      <c r="M822" s="8">
        <f>(((L822/60)/60)/24)+DATE(1970,1,1)</f>
        <v>40871.25</v>
      </c>
      <c r="N822">
        <v>1323324000</v>
      </c>
      <c r="O822" s="8">
        <f>(((N822/60)/60)/24)+DATE(1970,1,1)</f>
        <v>40885.25</v>
      </c>
      <c r="P822" t="b">
        <v>0</v>
      </c>
      <c r="Q822" t="b">
        <v>0</v>
      </c>
      <c r="R822" t="s">
        <v>65</v>
      </c>
      <c r="S822" t="s">
        <v>2037</v>
      </c>
      <c r="T822" t="s">
        <v>2046</v>
      </c>
    </row>
    <row r="823" spans="1:20" ht="31" x14ac:dyDescent="0.35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t="s">
        <v>20</v>
      </c>
      <c r="G823">
        <f>E823-D823</f>
        <v>39014</v>
      </c>
      <c r="H823">
        <v>820</v>
      </c>
      <c r="I823">
        <f>AVERAGE($H$2:H1823)</f>
        <v>727.005</v>
      </c>
      <c r="J823" t="s">
        <v>21</v>
      </c>
      <c r="K823" t="s">
        <v>22</v>
      </c>
      <c r="L823">
        <v>1301202000</v>
      </c>
      <c r="M823" s="8">
        <f>(((L823/60)/60)/24)+DATE(1970,1,1)</f>
        <v>40629.208333333336</v>
      </c>
      <c r="N823">
        <v>1301806800</v>
      </c>
      <c r="O823" s="8">
        <f>(((N823/60)/60)/24)+DATE(1970,1,1)</f>
        <v>40636.208333333336</v>
      </c>
      <c r="P823" t="b">
        <v>1</v>
      </c>
      <c r="Q823" t="b">
        <v>0</v>
      </c>
      <c r="R823" t="s">
        <v>33</v>
      </c>
      <c r="S823" t="s">
        <v>2039</v>
      </c>
      <c r="T823" t="s">
        <v>2040</v>
      </c>
    </row>
    <row r="824" spans="1:20" x14ac:dyDescent="0.35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t="s">
        <v>20</v>
      </c>
      <c r="G824">
        <f>E824-D824</f>
        <v>134328</v>
      </c>
      <c r="H824">
        <v>2038</v>
      </c>
      <c r="I824">
        <f>AVERAGE($H$2:H1824)</f>
        <v>727.005</v>
      </c>
      <c r="J824" t="s">
        <v>21</v>
      </c>
      <c r="K824" t="s">
        <v>22</v>
      </c>
      <c r="L824">
        <v>1334984400</v>
      </c>
      <c r="M824" s="8">
        <f>(((L824/60)/60)/24)+DATE(1970,1,1)</f>
        <v>41020.208333333336</v>
      </c>
      <c r="N824">
        <v>1336453200</v>
      </c>
      <c r="O824" s="8">
        <f>(((N824/60)/60)/24)+DATE(1970,1,1)</f>
        <v>41037.208333333336</v>
      </c>
      <c r="P824" t="b">
        <v>1</v>
      </c>
      <c r="Q824" t="b">
        <v>1</v>
      </c>
      <c r="R824" t="s">
        <v>206</v>
      </c>
      <c r="S824" t="s">
        <v>2047</v>
      </c>
      <c r="T824" t="s">
        <v>2059</v>
      </c>
    </row>
    <row r="825" spans="1:20" ht="31" x14ac:dyDescent="0.35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t="s">
        <v>20</v>
      </c>
      <c r="G825">
        <f>E825-D825</f>
        <v>1982</v>
      </c>
      <c r="H825">
        <v>116</v>
      </c>
      <c r="I825">
        <f>AVERAGE($H$2:H1825)</f>
        <v>727.005</v>
      </c>
      <c r="J825" t="s">
        <v>21</v>
      </c>
      <c r="K825" t="s">
        <v>22</v>
      </c>
      <c r="L825">
        <v>1467608400</v>
      </c>
      <c r="M825" s="8">
        <f>(((L825/60)/60)/24)+DATE(1970,1,1)</f>
        <v>42555.208333333328</v>
      </c>
      <c r="N825">
        <v>1468904400</v>
      </c>
      <c r="O825" s="8">
        <f>(((N825/60)/60)/24)+DATE(1970,1,1)</f>
        <v>42570.208333333328</v>
      </c>
      <c r="P825" t="b">
        <v>0</v>
      </c>
      <c r="Q825" t="b">
        <v>0</v>
      </c>
      <c r="R825" t="s">
        <v>71</v>
      </c>
      <c r="S825" t="s">
        <v>2041</v>
      </c>
      <c r="T825" t="s">
        <v>2049</v>
      </c>
    </row>
    <row r="826" spans="1:20" ht="31" x14ac:dyDescent="0.35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t="s">
        <v>20</v>
      </c>
      <c r="G826">
        <f>E826-D826</f>
        <v>30186</v>
      </c>
      <c r="H826">
        <v>1345</v>
      </c>
      <c r="I826">
        <f>AVERAGE($H$2:H1826)</f>
        <v>727.005</v>
      </c>
      <c r="J826" t="s">
        <v>26</v>
      </c>
      <c r="K826" t="s">
        <v>27</v>
      </c>
      <c r="L826">
        <v>1546754400</v>
      </c>
      <c r="M826" s="8">
        <f>(((L826/60)/60)/24)+DATE(1970,1,1)</f>
        <v>43471.25</v>
      </c>
      <c r="N826">
        <v>1547445600</v>
      </c>
      <c r="O826" s="8">
        <f>(((N826/60)/60)/24)+DATE(1970,1,1)</f>
        <v>43479.25</v>
      </c>
      <c r="P826" t="b">
        <v>0</v>
      </c>
      <c r="Q826" t="b">
        <v>1</v>
      </c>
      <c r="R826" t="s">
        <v>28</v>
      </c>
      <c r="S826" t="s">
        <v>2037</v>
      </c>
      <c r="T826" t="s">
        <v>2038</v>
      </c>
    </row>
    <row r="827" spans="1:20" ht="31" x14ac:dyDescent="0.35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t="s">
        <v>20</v>
      </c>
      <c r="G827">
        <f>E827-D827</f>
        <v>4279</v>
      </c>
      <c r="H827">
        <v>168</v>
      </c>
      <c r="I827">
        <f>AVERAGE($H$2:H1827)</f>
        <v>727.005</v>
      </c>
      <c r="J827" t="s">
        <v>21</v>
      </c>
      <c r="K827" t="s">
        <v>22</v>
      </c>
      <c r="L827">
        <v>1544248800</v>
      </c>
      <c r="M827" s="8">
        <f>(((L827/60)/60)/24)+DATE(1970,1,1)</f>
        <v>43442.25</v>
      </c>
      <c r="N827">
        <v>1547359200</v>
      </c>
      <c r="O827" s="8">
        <f>(((N827/60)/60)/24)+DATE(1970,1,1)</f>
        <v>43478.25</v>
      </c>
      <c r="P827" t="b">
        <v>0</v>
      </c>
      <c r="Q827" t="b">
        <v>0</v>
      </c>
      <c r="R827" t="s">
        <v>53</v>
      </c>
      <c r="S827" t="s">
        <v>2041</v>
      </c>
      <c r="T827" t="s">
        <v>2044</v>
      </c>
    </row>
    <row r="828" spans="1:20" x14ac:dyDescent="0.35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t="s">
        <v>20</v>
      </c>
      <c r="G828">
        <f>E828-D828</f>
        <v>10320</v>
      </c>
      <c r="H828">
        <v>137</v>
      </c>
      <c r="I828">
        <f>AVERAGE($H$2:H1828)</f>
        <v>727.005</v>
      </c>
      <c r="J828" t="s">
        <v>98</v>
      </c>
      <c r="K828" t="s">
        <v>99</v>
      </c>
      <c r="L828">
        <v>1495429200</v>
      </c>
      <c r="M828" s="8">
        <f>(((L828/60)/60)/24)+DATE(1970,1,1)</f>
        <v>42877.208333333328</v>
      </c>
      <c r="N828">
        <v>1496293200</v>
      </c>
      <c r="O828" s="8">
        <f>(((N828/60)/60)/24)+DATE(1970,1,1)</f>
        <v>42887.208333333328</v>
      </c>
      <c r="P828" t="b">
        <v>0</v>
      </c>
      <c r="Q828" t="b">
        <v>0</v>
      </c>
      <c r="R828" t="s">
        <v>33</v>
      </c>
      <c r="S828" t="s">
        <v>2039</v>
      </c>
      <c r="T828" t="s">
        <v>2040</v>
      </c>
    </row>
    <row r="829" spans="1:20" x14ac:dyDescent="0.35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t="s">
        <v>20</v>
      </c>
      <c r="G829">
        <f>E829-D829</f>
        <v>4154</v>
      </c>
      <c r="H829">
        <v>186</v>
      </c>
      <c r="I829">
        <f>AVERAGE($H$2:H1829)</f>
        <v>727.005</v>
      </c>
      <c r="J829" t="s">
        <v>107</v>
      </c>
      <c r="K829" t="s">
        <v>108</v>
      </c>
      <c r="L829">
        <v>1334811600</v>
      </c>
      <c r="M829" s="8">
        <f>(((L829/60)/60)/24)+DATE(1970,1,1)</f>
        <v>41018.208333333336</v>
      </c>
      <c r="N829">
        <v>1335416400</v>
      </c>
      <c r="O829" s="8">
        <f>(((N829/60)/60)/24)+DATE(1970,1,1)</f>
        <v>41025.208333333336</v>
      </c>
      <c r="P829" t="b">
        <v>0</v>
      </c>
      <c r="Q829" t="b">
        <v>0</v>
      </c>
      <c r="R829" t="s">
        <v>33</v>
      </c>
      <c r="S829" t="s">
        <v>2039</v>
      </c>
      <c r="T829" t="s">
        <v>2040</v>
      </c>
    </row>
    <row r="830" spans="1:20" ht="31" x14ac:dyDescent="0.35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t="s">
        <v>20</v>
      </c>
      <c r="G830">
        <f>E830-D830</f>
        <v>2058</v>
      </c>
      <c r="H830">
        <v>125</v>
      </c>
      <c r="I830">
        <f>AVERAGE($H$2:H1830)</f>
        <v>727.005</v>
      </c>
      <c r="J830" t="s">
        <v>21</v>
      </c>
      <c r="K830" t="s">
        <v>22</v>
      </c>
      <c r="L830">
        <v>1531544400</v>
      </c>
      <c r="M830" s="8">
        <f>(((L830/60)/60)/24)+DATE(1970,1,1)</f>
        <v>43295.208333333328</v>
      </c>
      <c r="N830">
        <v>1532149200</v>
      </c>
      <c r="O830" s="8">
        <f>(((N830/60)/60)/24)+DATE(1970,1,1)</f>
        <v>43302.208333333328</v>
      </c>
      <c r="P830" t="b">
        <v>0</v>
      </c>
      <c r="Q830" t="b">
        <v>1</v>
      </c>
      <c r="R830" t="s">
        <v>33</v>
      </c>
      <c r="S830" t="s">
        <v>2039</v>
      </c>
      <c r="T830" t="s">
        <v>2040</v>
      </c>
    </row>
    <row r="831" spans="1:20" ht="31" x14ac:dyDescent="0.35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t="s">
        <v>20</v>
      </c>
      <c r="G831">
        <f>E831-D831</f>
        <v>13925</v>
      </c>
      <c r="H831">
        <v>202</v>
      </c>
      <c r="I831">
        <f>AVERAGE($H$2:H1831)</f>
        <v>727.005</v>
      </c>
      <c r="J831" t="s">
        <v>21</v>
      </c>
      <c r="K831" t="s">
        <v>22</v>
      </c>
      <c r="L831">
        <v>1467954000</v>
      </c>
      <c r="M831" s="8">
        <f>(((L831/60)/60)/24)+DATE(1970,1,1)</f>
        <v>42559.208333333328</v>
      </c>
      <c r="N831">
        <v>1471496400</v>
      </c>
      <c r="O831" s="8">
        <f>(((N831/60)/60)/24)+DATE(1970,1,1)</f>
        <v>42600.208333333328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x14ac:dyDescent="0.35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t="s">
        <v>20</v>
      </c>
      <c r="G832">
        <f>E832-D832</f>
        <v>4274</v>
      </c>
      <c r="H832">
        <v>103</v>
      </c>
      <c r="I832">
        <f>AVERAGE($H$2:H1832)</f>
        <v>727.005</v>
      </c>
      <c r="J832" t="s">
        <v>21</v>
      </c>
      <c r="K832" t="s">
        <v>22</v>
      </c>
      <c r="L832">
        <v>1471842000</v>
      </c>
      <c r="M832" s="8">
        <f>(((L832/60)/60)/24)+DATE(1970,1,1)</f>
        <v>42604.208333333328</v>
      </c>
      <c r="N832">
        <v>1472878800</v>
      </c>
      <c r="O832" s="8">
        <f>(((N832/60)/60)/24)+DATE(1970,1,1)</f>
        <v>42616.208333333328</v>
      </c>
      <c r="P832" t="b">
        <v>0</v>
      </c>
      <c r="Q832" t="b">
        <v>0</v>
      </c>
      <c r="R832" t="s">
        <v>133</v>
      </c>
      <c r="S832" t="s">
        <v>2047</v>
      </c>
      <c r="T832" t="s">
        <v>2056</v>
      </c>
    </row>
    <row r="833" spans="1:20" x14ac:dyDescent="0.35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t="s">
        <v>20</v>
      </c>
      <c r="G833">
        <f>E833-D833</f>
        <v>143536</v>
      </c>
      <c r="H833">
        <v>1785</v>
      </c>
      <c r="I833">
        <f>AVERAGE($H$2:H1833)</f>
        <v>727.005</v>
      </c>
      <c r="J833" t="s">
        <v>21</v>
      </c>
      <c r="K833" t="s">
        <v>22</v>
      </c>
      <c r="L833">
        <v>1408424400</v>
      </c>
      <c r="M833" s="8">
        <f>(((L833/60)/60)/24)+DATE(1970,1,1)</f>
        <v>41870.208333333336</v>
      </c>
      <c r="N833">
        <v>1408510800</v>
      </c>
      <c r="O833" s="8">
        <f>(((N833/60)/60)/24)+DATE(1970,1,1)</f>
        <v>41871.208333333336</v>
      </c>
      <c r="P833" t="b">
        <v>0</v>
      </c>
      <c r="Q833" t="b">
        <v>0</v>
      </c>
      <c r="R833" t="s">
        <v>23</v>
      </c>
      <c r="S833" t="s">
        <v>2035</v>
      </c>
      <c r="T833" t="s">
        <v>2036</v>
      </c>
    </row>
    <row r="834" spans="1:20" x14ac:dyDescent="0.35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t="s">
        <v>20</v>
      </c>
      <c r="G834">
        <f>E834-D834</f>
        <v>8353</v>
      </c>
      <c r="H834">
        <v>157</v>
      </c>
      <c r="I834">
        <f>AVERAGE($H$2:H1834)</f>
        <v>727.005</v>
      </c>
      <c r="J834" t="s">
        <v>21</v>
      </c>
      <c r="K834" t="s">
        <v>22</v>
      </c>
      <c r="L834">
        <v>1373432400</v>
      </c>
      <c r="M834" s="8">
        <f>(((L834/60)/60)/24)+DATE(1970,1,1)</f>
        <v>41465.208333333336</v>
      </c>
      <c r="N834">
        <v>1375851600</v>
      </c>
      <c r="O834" s="8">
        <f>(((N834/60)/60)/24)+DATE(1970,1,1)</f>
        <v>41493.208333333336</v>
      </c>
      <c r="P834" t="b">
        <v>0</v>
      </c>
      <c r="Q834" t="b">
        <v>1</v>
      </c>
      <c r="R834" t="s">
        <v>33</v>
      </c>
      <c r="S834" t="s">
        <v>2039</v>
      </c>
      <c r="T834" t="s">
        <v>2040</v>
      </c>
    </row>
    <row r="835" spans="1:20" ht="31" x14ac:dyDescent="0.35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t="s">
        <v>20</v>
      </c>
      <c r="G835">
        <f>E835-D835</f>
        <v>8268</v>
      </c>
      <c r="H835">
        <v>555</v>
      </c>
      <c r="I835">
        <f>AVERAGE($H$2:H1835)</f>
        <v>727.005</v>
      </c>
      <c r="J835" t="s">
        <v>21</v>
      </c>
      <c r="K835" t="s">
        <v>22</v>
      </c>
      <c r="L835">
        <v>1313989200</v>
      </c>
      <c r="M835" s="8">
        <f>(((L835/60)/60)/24)+DATE(1970,1,1)</f>
        <v>40777.208333333336</v>
      </c>
      <c r="N835">
        <v>1315803600</v>
      </c>
      <c r="O835" s="8">
        <f>(((N835/60)/60)/24)+DATE(1970,1,1)</f>
        <v>40798.208333333336</v>
      </c>
      <c r="P835" t="b">
        <v>0</v>
      </c>
      <c r="Q835" t="b">
        <v>0</v>
      </c>
      <c r="R835" t="s">
        <v>42</v>
      </c>
      <c r="S835" t="s">
        <v>2041</v>
      </c>
      <c r="T835" t="s">
        <v>2042</v>
      </c>
    </row>
    <row r="836" spans="1:20" x14ac:dyDescent="0.35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t="s">
        <v>20</v>
      </c>
      <c r="G836">
        <f>E836-D836</f>
        <v>17</v>
      </c>
      <c r="H836">
        <v>297</v>
      </c>
      <c r="I836">
        <f>AVERAGE($H$2:H1836)</f>
        <v>727.005</v>
      </c>
      <c r="J836" t="s">
        <v>21</v>
      </c>
      <c r="K836" t="s">
        <v>22</v>
      </c>
      <c r="L836">
        <v>1371445200</v>
      </c>
      <c r="M836" s="8">
        <f>(((L836/60)/60)/24)+DATE(1970,1,1)</f>
        <v>41442.208333333336</v>
      </c>
      <c r="N836">
        <v>1373691600</v>
      </c>
      <c r="O836" s="8">
        <f>(((N836/60)/60)/24)+DATE(1970,1,1)</f>
        <v>41468.208333333336</v>
      </c>
      <c r="P836" t="b">
        <v>0</v>
      </c>
      <c r="Q836" t="b">
        <v>0</v>
      </c>
      <c r="R836" t="s">
        <v>65</v>
      </c>
      <c r="S836" t="s">
        <v>2037</v>
      </c>
      <c r="T836" t="s">
        <v>2046</v>
      </c>
    </row>
    <row r="837" spans="1:20" x14ac:dyDescent="0.35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t="s">
        <v>20</v>
      </c>
      <c r="G837">
        <f>E837-D837</f>
        <v>3657</v>
      </c>
      <c r="H837">
        <v>123</v>
      </c>
      <c r="I837">
        <f>AVERAGE($H$2:H1837)</f>
        <v>727.005</v>
      </c>
      <c r="J837" t="s">
        <v>21</v>
      </c>
      <c r="K837" t="s">
        <v>22</v>
      </c>
      <c r="L837">
        <v>1338267600</v>
      </c>
      <c r="M837" s="8">
        <f>(((L837/60)/60)/24)+DATE(1970,1,1)</f>
        <v>41058.208333333336</v>
      </c>
      <c r="N837">
        <v>1339218000</v>
      </c>
      <c r="O837" s="8">
        <f>(((N837/60)/60)/24)+DATE(1970,1,1)</f>
        <v>41069.208333333336</v>
      </c>
      <c r="P837" t="b">
        <v>0</v>
      </c>
      <c r="Q837" t="b">
        <v>0</v>
      </c>
      <c r="R837" t="s">
        <v>119</v>
      </c>
      <c r="S837" t="s">
        <v>2047</v>
      </c>
      <c r="T837" t="s">
        <v>2053</v>
      </c>
    </row>
    <row r="838" spans="1:20" x14ac:dyDescent="0.35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t="s">
        <v>20</v>
      </c>
      <c r="G838">
        <f>E838-D838</f>
        <v>27406</v>
      </c>
      <c r="H838">
        <v>3036</v>
      </c>
      <c r="I838">
        <f>AVERAGE($H$2:H1838)</f>
        <v>727.005</v>
      </c>
      <c r="J838" t="s">
        <v>21</v>
      </c>
      <c r="K838" t="s">
        <v>22</v>
      </c>
      <c r="L838">
        <v>1509948000</v>
      </c>
      <c r="M838" s="8">
        <f>(((L838/60)/60)/24)+DATE(1970,1,1)</f>
        <v>43045.25</v>
      </c>
      <c r="N838">
        <v>1512280800</v>
      </c>
      <c r="O838" s="8">
        <f>(((N838/60)/60)/24)+DATE(1970,1,1)</f>
        <v>43072.25</v>
      </c>
      <c r="P838" t="b">
        <v>0</v>
      </c>
      <c r="Q838" t="b">
        <v>0</v>
      </c>
      <c r="R838" t="s">
        <v>42</v>
      </c>
      <c r="S838" t="s">
        <v>2041</v>
      </c>
      <c r="T838" t="s">
        <v>2042</v>
      </c>
    </row>
    <row r="839" spans="1:20" x14ac:dyDescent="0.35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t="s">
        <v>20</v>
      </c>
      <c r="G839">
        <f>E839-D839</f>
        <v>8350</v>
      </c>
      <c r="H839">
        <v>144</v>
      </c>
      <c r="I839">
        <f>AVERAGE($H$2:H1839)</f>
        <v>727.005</v>
      </c>
      <c r="J839" t="s">
        <v>26</v>
      </c>
      <c r="K839" t="s">
        <v>27</v>
      </c>
      <c r="L839">
        <v>1456898400</v>
      </c>
      <c r="M839" s="8">
        <f>(((L839/60)/60)/24)+DATE(1970,1,1)</f>
        <v>42431.25</v>
      </c>
      <c r="N839">
        <v>1458709200</v>
      </c>
      <c r="O839" s="8">
        <f>(((N839/60)/60)/24)+DATE(1970,1,1)</f>
        <v>42452.208333333328</v>
      </c>
      <c r="P839" t="b">
        <v>0</v>
      </c>
      <c r="Q839" t="b">
        <v>0</v>
      </c>
      <c r="R839" t="s">
        <v>33</v>
      </c>
      <c r="S839" t="s">
        <v>2039</v>
      </c>
      <c r="T839" t="s">
        <v>2040</v>
      </c>
    </row>
    <row r="840" spans="1:20" ht="31" x14ac:dyDescent="0.35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t="s">
        <v>20</v>
      </c>
      <c r="G840">
        <f>E840-D840</f>
        <v>2861</v>
      </c>
      <c r="H840">
        <v>121</v>
      </c>
      <c r="I840">
        <f>AVERAGE($H$2:H1840)</f>
        <v>727.005</v>
      </c>
      <c r="J840" t="s">
        <v>40</v>
      </c>
      <c r="K840" t="s">
        <v>41</v>
      </c>
      <c r="L840">
        <v>1413954000</v>
      </c>
      <c r="M840" s="8">
        <f>(((L840/60)/60)/24)+DATE(1970,1,1)</f>
        <v>41934.208333333336</v>
      </c>
      <c r="N840">
        <v>1414126800</v>
      </c>
      <c r="O840" s="8">
        <f>(((N840/60)/60)/24)+DATE(1970,1,1)</f>
        <v>41936.208333333336</v>
      </c>
      <c r="P840" t="b">
        <v>0</v>
      </c>
      <c r="Q840" t="b">
        <v>1</v>
      </c>
      <c r="R840" t="s">
        <v>33</v>
      </c>
      <c r="S840" t="s">
        <v>2039</v>
      </c>
      <c r="T840" t="s">
        <v>2040</v>
      </c>
    </row>
    <row r="841" spans="1:20" x14ac:dyDescent="0.35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t="s">
        <v>20</v>
      </c>
      <c r="G841">
        <f>E841-D841</f>
        <v>5785</v>
      </c>
      <c r="H841">
        <v>181</v>
      </c>
      <c r="I841">
        <f>AVERAGE($H$2:H1841)</f>
        <v>727.005</v>
      </c>
      <c r="J841" t="s">
        <v>21</v>
      </c>
      <c r="K841" t="s">
        <v>22</v>
      </c>
      <c r="L841">
        <v>1547964000</v>
      </c>
      <c r="M841" s="8">
        <f>(((L841/60)/60)/24)+DATE(1970,1,1)</f>
        <v>43485.25</v>
      </c>
      <c r="N841">
        <v>1552971600</v>
      </c>
      <c r="O841" s="8">
        <f>(((N841/60)/60)/24)+DATE(1970,1,1)</f>
        <v>43543.208333333328</v>
      </c>
      <c r="P841" t="b">
        <v>0</v>
      </c>
      <c r="Q841" t="b">
        <v>0</v>
      </c>
      <c r="R841" t="s">
        <v>28</v>
      </c>
      <c r="S841" t="s">
        <v>2037</v>
      </c>
      <c r="T841" t="s">
        <v>2038</v>
      </c>
    </row>
    <row r="842" spans="1:20" ht="31" x14ac:dyDescent="0.35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t="s">
        <v>20</v>
      </c>
      <c r="G842">
        <f>E842-D842</f>
        <v>4797</v>
      </c>
      <c r="H842">
        <v>122</v>
      </c>
      <c r="I842">
        <f>AVERAGE($H$2:H1842)</f>
        <v>727.005</v>
      </c>
      <c r="J842" t="s">
        <v>21</v>
      </c>
      <c r="K842" t="s">
        <v>22</v>
      </c>
      <c r="L842">
        <v>1359957600</v>
      </c>
      <c r="M842" s="8">
        <f>(((L842/60)/60)/24)+DATE(1970,1,1)</f>
        <v>41309.25</v>
      </c>
      <c r="N842">
        <v>1360130400</v>
      </c>
      <c r="O842" s="8">
        <f>(((N842/60)/60)/24)+DATE(1970,1,1)</f>
        <v>41311.25</v>
      </c>
      <c r="P842" t="b">
        <v>0</v>
      </c>
      <c r="Q842" t="b">
        <v>0</v>
      </c>
      <c r="R842" t="s">
        <v>53</v>
      </c>
      <c r="S842" t="s">
        <v>2041</v>
      </c>
      <c r="T842" t="s">
        <v>2044</v>
      </c>
    </row>
    <row r="843" spans="1:20" x14ac:dyDescent="0.35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t="s">
        <v>20</v>
      </c>
      <c r="G843">
        <f>E843-D843</f>
        <v>90047</v>
      </c>
      <c r="H843">
        <v>1071</v>
      </c>
      <c r="I843">
        <f>AVERAGE($H$2:H1843)</f>
        <v>727.005</v>
      </c>
      <c r="J843" t="s">
        <v>15</v>
      </c>
      <c r="K843" t="s">
        <v>16</v>
      </c>
      <c r="L843">
        <v>1432357200</v>
      </c>
      <c r="M843" s="8">
        <f>(((L843/60)/60)/24)+DATE(1970,1,1)</f>
        <v>42147.208333333328</v>
      </c>
      <c r="N843">
        <v>1432875600</v>
      </c>
      <c r="O843" s="8">
        <f>(((N843/60)/60)/24)+DATE(1970,1,1)</f>
        <v>42153.208333333328</v>
      </c>
      <c r="P843" t="b">
        <v>0</v>
      </c>
      <c r="Q843" t="b">
        <v>0</v>
      </c>
      <c r="R843" t="s">
        <v>65</v>
      </c>
      <c r="S843" t="s">
        <v>2037</v>
      </c>
      <c r="T843" t="s">
        <v>2046</v>
      </c>
    </row>
    <row r="844" spans="1:20" x14ac:dyDescent="0.35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t="s">
        <v>20</v>
      </c>
      <c r="G844">
        <f>E844-D844</f>
        <v>67467</v>
      </c>
      <c r="H844">
        <v>980</v>
      </c>
      <c r="I844">
        <f>AVERAGE($H$2:H1844)</f>
        <v>727.005</v>
      </c>
      <c r="J844" t="s">
        <v>21</v>
      </c>
      <c r="K844" t="s">
        <v>22</v>
      </c>
      <c r="L844">
        <v>1406178000</v>
      </c>
      <c r="M844" s="8">
        <f>(((L844/60)/60)/24)+DATE(1970,1,1)</f>
        <v>41844.208333333336</v>
      </c>
      <c r="N844">
        <v>1407301200</v>
      </c>
      <c r="O844" s="8">
        <f>(((N844/60)/60)/24)+DATE(1970,1,1)</f>
        <v>41857.208333333336</v>
      </c>
      <c r="P844" t="b">
        <v>0</v>
      </c>
      <c r="Q844" t="b">
        <v>0</v>
      </c>
      <c r="R844" t="s">
        <v>148</v>
      </c>
      <c r="S844" t="s">
        <v>2035</v>
      </c>
      <c r="T844" t="s">
        <v>2057</v>
      </c>
    </row>
    <row r="845" spans="1:20" x14ac:dyDescent="0.35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t="s">
        <v>20</v>
      </c>
      <c r="G845">
        <f>E845-D845</f>
        <v>9204</v>
      </c>
      <c r="H845">
        <v>536</v>
      </c>
      <c r="I845">
        <f>AVERAGE($H$2:H1845)</f>
        <v>727.005</v>
      </c>
      <c r="J845" t="s">
        <v>21</v>
      </c>
      <c r="K845" t="s">
        <v>22</v>
      </c>
      <c r="L845">
        <v>1485583200</v>
      </c>
      <c r="M845" s="8">
        <f>(((L845/60)/60)/24)+DATE(1970,1,1)</f>
        <v>42763.25</v>
      </c>
      <c r="N845">
        <v>1486620000</v>
      </c>
      <c r="O845" s="8">
        <f>(((N845/60)/60)/24)+DATE(1970,1,1)</f>
        <v>42775.25</v>
      </c>
      <c r="P845" t="b">
        <v>0</v>
      </c>
      <c r="Q845" t="b">
        <v>1</v>
      </c>
      <c r="R845" t="s">
        <v>33</v>
      </c>
      <c r="S845" t="s">
        <v>2039</v>
      </c>
      <c r="T845" t="s">
        <v>2040</v>
      </c>
    </row>
    <row r="846" spans="1:20" ht="31" x14ac:dyDescent="0.35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t="s">
        <v>20</v>
      </c>
      <c r="G846">
        <f>E846-D846</f>
        <v>94304</v>
      </c>
      <c r="H846">
        <v>1991</v>
      </c>
      <c r="I846">
        <f>AVERAGE($H$2:H1846)</f>
        <v>727.005</v>
      </c>
      <c r="J846" t="s">
        <v>21</v>
      </c>
      <c r="K846" t="s">
        <v>22</v>
      </c>
      <c r="L846">
        <v>1459314000</v>
      </c>
      <c r="M846" s="8">
        <f>(((L846/60)/60)/24)+DATE(1970,1,1)</f>
        <v>42459.208333333328</v>
      </c>
      <c r="N846">
        <v>1459918800</v>
      </c>
      <c r="O846" s="8">
        <f>(((N846/60)/60)/24)+DATE(1970,1,1)</f>
        <v>42466.208333333328</v>
      </c>
      <c r="P846" t="b">
        <v>0</v>
      </c>
      <c r="Q846" t="b">
        <v>0</v>
      </c>
      <c r="R846" t="s">
        <v>122</v>
      </c>
      <c r="S846" t="s">
        <v>2054</v>
      </c>
      <c r="T846" t="s">
        <v>2055</v>
      </c>
    </row>
    <row r="847" spans="1:20" ht="31" x14ac:dyDescent="0.35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t="s">
        <v>20</v>
      </c>
      <c r="G847">
        <f>E847-D847</f>
        <v>1328</v>
      </c>
      <c r="H847">
        <v>180</v>
      </c>
      <c r="I847">
        <f>AVERAGE($H$2:H1847)</f>
        <v>727.005</v>
      </c>
      <c r="J847" t="s">
        <v>21</v>
      </c>
      <c r="K847" t="s">
        <v>22</v>
      </c>
      <c r="L847">
        <v>1478844000</v>
      </c>
      <c r="M847" s="8">
        <f>(((L847/60)/60)/24)+DATE(1970,1,1)</f>
        <v>42685.25</v>
      </c>
      <c r="N847">
        <v>1479880800</v>
      </c>
      <c r="O847" s="8">
        <f>(((N847/60)/60)/24)+DATE(1970,1,1)</f>
        <v>42697.25</v>
      </c>
      <c r="P847" t="b">
        <v>0</v>
      </c>
      <c r="Q847" t="b">
        <v>0</v>
      </c>
      <c r="R847" t="s">
        <v>60</v>
      </c>
      <c r="S847" t="s">
        <v>2035</v>
      </c>
      <c r="T847" t="s">
        <v>2045</v>
      </c>
    </row>
    <row r="848" spans="1:20" x14ac:dyDescent="0.35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t="s">
        <v>20</v>
      </c>
      <c r="G848">
        <f>E848-D848</f>
        <v>12950</v>
      </c>
      <c r="H848">
        <v>130</v>
      </c>
      <c r="I848">
        <f>AVERAGE($H$2:H1848)</f>
        <v>727.005</v>
      </c>
      <c r="J848" t="s">
        <v>21</v>
      </c>
      <c r="K848" t="s">
        <v>22</v>
      </c>
      <c r="L848">
        <v>1274590800</v>
      </c>
      <c r="M848" s="8">
        <f>(((L848/60)/60)/24)+DATE(1970,1,1)</f>
        <v>40321.208333333336</v>
      </c>
      <c r="N848">
        <v>1274677200</v>
      </c>
      <c r="O848" s="8">
        <f>(((N848/60)/60)/24)+DATE(1970,1,1)</f>
        <v>40322.208333333336</v>
      </c>
      <c r="P848" t="b">
        <v>0</v>
      </c>
      <c r="Q848" t="b">
        <v>0</v>
      </c>
      <c r="R848" t="s">
        <v>33</v>
      </c>
      <c r="S848" t="s">
        <v>2039</v>
      </c>
      <c r="T848" t="s">
        <v>2040</v>
      </c>
    </row>
    <row r="849" spans="1:20" x14ac:dyDescent="0.35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t="s">
        <v>20</v>
      </c>
      <c r="G849">
        <f>E849-D849</f>
        <v>12313</v>
      </c>
      <c r="H849">
        <v>122</v>
      </c>
      <c r="I849">
        <f>AVERAGE($H$2:H1849)</f>
        <v>727.005</v>
      </c>
      <c r="J849" t="s">
        <v>21</v>
      </c>
      <c r="K849" t="s">
        <v>22</v>
      </c>
      <c r="L849">
        <v>1263880800</v>
      </c>
      <c r="M849" s="8">
        <f>(((L849/60)/60)/24)+DATE(1970,1,1)</f>
        <v>40197.25</v>
      </c>
      <c r="N849">
        <v>1267509600</v>
      </c>
      <c r="O849" s="8">
        <f>(((N849/60)/60)/24)+DATE(1970,1,1)</f>
        <v>40239.25</v>
      </c>
      <c r="P849" t="b">
        <v>0</v>
      </c>
      <c r="Q849" t="b">
        <v>0</v>
      </c>
      <c r="R849" t="s">
        <v>50</v>
      </c>
      <c r="S849" t="s">
        <v>2035</v>
      </c>
      <c r="T849" t="s">
        <v>2043</v>
      </c>
    </row>
    <row r="850" spans="1:20" x14ac:dyDescent="0.35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t="s">
        <v>20</v>
      </c>
      <c r="G850">
        <f>E850-D850</f>
        <v>12240</v>
      </c>
      <c r="H850">
        <v>140</v>
      </c>
      <c r="I850">
        <f>AVERAGE($H$2:H1850)</f>
        <v>727.005</v>
      </c>
      <c r="J850" t="s">
        <v>21</v>
      </c>
      <c r="K850" t="s">
        <v>22</v>
      </c>
      <c r="L850">
        <v>1533877200</v>
      </c>
      <c r="M850" s="8">
        <f>(((L850/60)/60)/24)+DATE(1970,1,1)</f>
        <v>43322.208333333328</v>
      </c>
      <c r="N850">
        <v>1534050000</v>
      </c>
      <c r="O850" s="8">
        <f>(((N850/60)/60)/24)+DATE(1970,1,1)</f>
        <v>43324.208333333328</v>
      </c>
      <c r="P850" t="b">
        <v>0</v>
      </c>
      <c r="Q850" t="b">
        <v>1</v>
      </c>
      <c r="R850" t="s">
        <v>33</v>
      </c>
      <c r="S850" t="s">
        <v>2039</v>
      </c>
      <c r="T850" t="s">
        <v>2040</v>
      </c>
    </row>
    <row r="851" spans="1:20" x14ac:dyDescent="0.35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t="s">
        <v>20</v>
      </c>
      <c r="G851">
        <f>E851-D851</f>
        <v>62780</v>
      </c>
      <c r="H851">
        <v>3388</v>
      </c>
      <c r="I851">
        <f>AVERAGE($H$2:H1851)</f>
        <v>727.005</v>
      </c>
      <c r="J851" t="s">
        <v>21</v>
      </c>
      <c r="K851" t="s">
        <v>22</v>
      </c>
      <c r="L851">
        <v>1318136400</v>
      </c>
      <c r="M851" s="8">
        <f>(((L851/60)/60)/24)+DATE(1970,1,1)</f>
        <v>40825.208333333336</v>
      </c>
      <c r="N851">
        <v>1318568400</v>
      </c>
      <c r="O851" s="8">
        <f>(((N851/60)/60)/24)+DATE(1970,1,1)</f>
        <v>40830.208333333336</v>
      </c>
      <c r="P851" t="b">
        <v>0</v>
      </c>
      <c r="Q851" t="b">
        <v>0</v>
      </c>
      <c r="R851" t="s">
        <v>28</v>
      </c>
      <c r="S851" t="s">
        <v>2037</v>
      </c>
      <c r="T851" t="s">
        <v>2038</v>
      </c>
    </row>
    <row r="852" spans="1:20" x14ac:dyDescent="0.35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t="s">
        <v>20</v>
      </c>
      <c r="G852">
        <f>E852-D852</f>
        <v>6314</v>
      </c>
      <c r="H852">
        <v>280</v>
      </c>
      <c r="I852">
        <f>AVERAGE($H$2:H1852)</f>
        <v>727.005</v>
      </c>
      <c r="J852" t="s">
        <v>21</v>
      </c>
      <c r="K852" t="s">
        <v>22</v>
      </c>
      <c r="L852">
        <v>1283403600</v>
      </c>
      <c r="M852" s="8">
        <f>(((L852/60)/60)/24)+DATE(1970,1,1)</f>
        <v>40423.208333333336</v>
      </c>
      <c r="N852">
        <v>1284354000</v>
      </c>
      <c r="O852" s="8">
        <f>(((N852/60)/60)/24)+DATE(1970,1,1)</f>
        <v>40434.208333333336</v>
      </c>
      <c r="P852" t="b">
        <v>0</v>
      </c>
      <c r="Q852" t="b">
        <v>0</v>
      </c>
      <c r="R852" t="s">
        <v>33</v>
      </c>
      <c r="S852" t="s">
        <v>2039</v>
      </c>
      <c r="T852" t="s">
        <v>2040</v>
      </c>
    </row>
    <row r="853" spans="1:20" x14ac:dyDescent="0.35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t="s">
        <v>20</v>
      </c>
      <c r="G853">
        <f>E853-D853</f>
        <v>4927</v>
      </c>
      <c r="H853">
        <v>366</v>
      </c>
      <c r="I853">
        <f>AVERAGE($H$2:H1853)</f>
        <v>727.005</v>
      </c>
      <c r="J853" t="s">
        <v>107</v>
      </c>
      <c r="K853" t="s">
        <v>108</v>
      </c>
      <c r="L853">
        <v>1412744400</v>
      </c>
      <c r="M853" s="8">
        <f>(((L853/60)/60)/24)+DATE(1970,1,1)</f>
        <v>41920.208333333336</v>
      </c>
      <c r="N853">
        <v>1413781200</v>
      </c>
      <c r="O853" s="8">
        <f>(((N853/60)/60)/24)+DATE(1970,1,1)</f>
        <v>41932.208333333336</v>
      </c>
      <c r="P853" t="b">
        <v>0</v>
      </c>
      <c r="Q853" t="b">
        <v>1</v>
      </c>
      <c r="R853" t="s">
        <v>65</v>
      </c>
      <c r="S853" t="s">
        <v>2037</v>
      </c>
      <c r="T853" t="s">
        <v>2046</v>
      </c>
    </row>
    <row r="854" spans="1:20" x14ac:dyDescent="0.35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t="s">
        <v>20</v>
      </c>
      <c r="G854">
        <f>E854-D854</f>
        <v>4763</v>
      </c>
      <c r="H854">
        <v>270</v>
      </c>
      <c r="I854">
        <f>AVERAGE($H$2:H1854)</f>
        <v>727.005</v>
      </c>
      <c r="J854" t="s">
        <v>21</v>
      </c>
      <c r="K854" t="s">
        <v>22</v>
      </c>
      <c r="L854">
        <v>1458190800</v>
      </c>
      <c r="M854" s="8">
        <f>(((L854/60)/60)/24)+DATE(1970,1,1)</f>
        <v>42446.208333333328</v>
      </c>
      <c r="N854">
        <v>1459486800</v>
      </c>
      <c r="O854" s="8">
        <f>(((N854/60)/60)/24)+DATE(1970,1,1)</f>
        <v>42461.208333333328</v>
      </c>
      <c r="P854" t="b">
        <v>1</v>
      </c>
      <c r="Q854" t="b">
        <v>1</v>
      </c>
      <c r="R854" t="s">
        <v>68</v>
      </c>
      <c r="S854" t="s">
        <v>2047</v>
      </c>
      <c r="T854" t="s">
        <v>2048</v>
      </c>
    </row>
    <row r="855" spans="1:20" x14ac:dyDescent="0.35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t="s">
        <v>20</v>
      </c>
      <c r="G855">
        <f>E855-D855</f>
        <v>7365</v>
      </c>
      <c r="H855">
        <v>137</v>
      </c>
      <c r="I855">
        <f>AVERAGE($H$2:H1855)</f>
        <v>727.005</v>
      </c>
      <c r="J855" t="s">
        <v>21</v>
      </c>
      <c r="K855" t="s">
        <v>22</v>
      </c>
      <c r="L855">
        <v>1274590800</v>
      </c>
      <c r="M855" s="8">
        <f>(((L855/60)/60)/24)+DATE(1970,1,1)</f>
        <v>40321.208333333336</v>
      </c>
      <c r="N855">
        <v>1275886800</v>
      </c>
      <c r="O855" s="8">
        <f>(((N855/60)/60)/24)+DATE(1970,1,1)</f>
        <v>40336.208333333336</v>
      </c>
      <c r="P855" t="b">
        <v>0</v>
      </c>
      <c r="Q855" t="b">
        <v>0</v>
      </c>
      <c r="R855" t="s">
        <v>122</v>
      </c>
      <c r="S855" t="s">
        <v>2054</v>
      </c>
      <c r="T855" t="s">
        <v>2055</v>
      </c>
    </row>
    <row r="856" spans="1:20" x14ac:dyDescent="0.35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t="s">
        <v>20</v>
      </c>
      <c r="G856">
        <f>E856-D856</f>
        <v>48203</v>
      </c>
      <c r="H856">
        <v>3205</v>
      </c>
      <c r="I856">
        <f>AVERAGE($H$2:H1856)</f>
        <v>727.005</v>
      </c>
      <c r="J856" t="s">
        <v>21</v>
      </c>
      <c r="K856" t="s">
        <v>22</v>
      </c>
      <c r="L856">
        <v>1351400400</v>
      </c>
      <c r="M856" s="8">
        <f>(((L856/60)/60)/24)+DATE(1970,1,1)</f>
        <v>41210.208333333336</v>
      </c>
      <c r="N856">
        <v>1355983200</v>
      </c>
      <c r="O856" s="8">
        <f>(((N856/60)/60)/24)+DATE(1970,1,1)</f>
        <v>41263.25</v>
      </c>
      <c r="P856" t="b">
        <v>0</v>
      </c>
      <c r="Q856" t="b">
        <v>0</v>
      </c>
      <c r="R856" t="s">
        <v>33</v>
      </c>
      <c r="S856" t="s">
        <v>2039</v>
      </c>
      <c r="T856" t="s">
        <v>2040</v>
      </c>
    </row>
    <row r="857" spans="1:20" x14ac:dyDescent="0.35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t="s">
        <v>20</v>
      </c>
      <c r="G857">
        <f>E857-D857</f>
        <v>2996</v>
      </c>
      <c r="H857">
        <v>288</v>
      </c>
      <c r="I857">
        <f>AVERAGE($H$2:H1857)</f>
        <v>727.005</v>
      </c>
      <c r="J857" t="s">
        <v>36</v>
      </c>
      <c r="K857" t="s">
        <v>37</v>
      </c>
      <c r="L857">
        <v>1514354400</v>
      </c>
      <c r="M857" s="8">
        <f>(((L857/60)/60)/24)+DATE(1970,1,1)</f>
        <v>43096.25</v>
      </c>
      <c r="N857">
        <v>1515391200</v>
      </c>
      <c r="O857" s="8">
        <f>(((N857/60)/60)/24)+DATE(1970,1,1)</f>
        <v>43108.25</v>
      </c>
      <c r="P857" t="b">
        <v>0</v>
      </c>
      <c r="Q857" t="b">
        <v>1</v>
      </c>
      <c r="R857" t="s">
        <v>33</v>
      </c>
      <c r="S857" t="s">
        <v>2039</v>
      </c>
      <c r="T857" t="s">
        <v>2040</v>
      </c>
    </row>
    <row r="858" spans="1:20" x14ac:dyDescent="0.35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t="s">
        <v>20</v>
      </c>
      <c r="G858">
        <f>E858-D858</f>
        <v>8737</v>
      </c>
      <c r="H858">
        <v>148</v>
      </c>
      <c r="I858">
        <f>AVERAGE($H$2:H1858)</f>
        <v>727.005</v>
      </c>
      <c r="J858" t="s">
        <v>21</v>
      </c>
      <c r="K858" t="s">
        <v>22</v>
      </c>
      <c r="L858">
        <v>1421733600</v>
      </c>
      <c r="M858" s="8">
        <f>(((L858/60)/60)/24)+DATE(1970,1,1)</f>
        <v>42024.25</v>
      </c>
      <c r="N858">
        <v>1422252000</v>
      </c>
      <c r="O858" s="8">
        <f>(((N858/60)/60)/24)+DATE(1970,1,1)</f>
        <v>42030.25</v>
      </c>
      <c r="P858" t="b">
        <v>0</v>
      </c>
      <c r="Q858" t="b">
        <v>0</v>
      </c>
      <c r="R858" t="s">
        <v>33</v>
      </c>
      <c r="S858" t="s">
        <v>2039</v>
      </c>
      <c r="T858" t="s">
        <v>2040</v>
      </c>
    </row>
    <row r="859" spans="1:20" x14ac:dyDescent="0.35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t="s">
        <v>20</v>
      </c>
      <c r="G859">
        <f>E859-D859</f>
        <v>4296</v>
      </c>
      <c r="H859">
        <v>114</v>
      </c>
      <c r="I859">
        <f>AVERAGE($H$2:H1859)</f>
        <v>727.005</v>
      </c>
      <c r="J859" t="s">
        <v>21</v>
      </c>
      <c r="K859" t="s">
        <v>22</v>
      </c>
      <c r="L859">
        <v>1305176400</v>
      </c>
      <c r="M859" s="8">
        <f>(((L859/60)/60)/24)+DATE(1970,1,1)</f>
        <v>40675.208333333336</v>
      </c>
      <c r="N859">
        <v>1305522000</v>
      </c>
      <c r="O859" s="8">
        <f>(((N859/60)/60)/24)+DATE(1970,1,1)</f>
        <v>40679.208333333336</v>
      </c>
      <c r="P859" t="b">
        <v>0</v>
      </c>
      <c r="Q859" t="b">
        <v>0</v>
      </c>
      <c r="R859" t="s">
        <v>53</v>
      </c>
      <c r="S859" t="s">
        <v>2041</v>
      </c>
      <c r="T859" t="s">
        <v>2044</v>
      </c>
    </row>
    <row r="860" spans="1:20" x14ac:dyDescent="0.35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t="s">
        <v>20</v>
      </c>
      <c r="G860">
        <f>E860-D860</f>
        <v>137405</v>
      </c>
      <c r="H860">
        <v>1518</v>
      </c>
      <c r="I860">
        <f>AVERAGE($H$2:H1860)</f>
        <v>727.005</v>
      </c>
      <c r="J860" t="s">
        <v>15</v>
      </c>
      <c r="K860" t="s">
        <v>16</v>
      </c>
      <c r="L860">
        <v>1414126800</v>
      </c>
      <c r="M860" s="8">
        <f>(((L860/60)/60)/24)+DATE(1970,1,1)</f>
        <v>41936.208333333336</v>
      </c>
      <c r="N860">
        <v>1414904400</v>
      </c>
      <c r="O860" s="8">
        <f>(((N860/60)/60)/24)+DATE(1970,1,1)</f>
        <v>41945.208333333336</v>
      </c>
      <c r="P860" t="b">
        <v>0</v>
      </c>
      <c r="Q860" t="b">
        <v>0</v>
      </c>
      <c r="R860" t="s">
        <v>23</v>
      </c>
      <c r="S860" t="s">
        <v>2035</v>
      </c>
      <c r="T860" t="s">
        <v>2036</v>
      </c>
    </row>
    <row r="861" spans="1:20" x14ac:dyDescent="0.35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t="s">
        <v>20</v>
      </c>
      <c r="G861">
        <f>E861-D861</f>
        <v>12220</v>
      </c>
      <c r="H861">
        <v>166</v>
      </c>
      <c r="I861">
        <f>AVERAGE($H$2:H1861)</f>
        <v>727.005</v>
      </c>
      <c r="J861" t="s">
        <v>21</v>
      </c>
      <c r="K861" t="s">
        <v>22</v>
      </c>
      <c r="L861">
        <v>1500699600</v>
      </c>
      <c r="M861" s="8">
        <f>(((L861/60)/60)/24)+DATE(1970,1,1)</f>
        <v>42938.208333333328</v>
      </c>
      <c r="N861">
        <v>1501131600</v>
      </c>
      <c r="O861" s="8">
        <f>(((N861/60)/60)/24)+DATE(1970,1,1)</f>
        <v>42943.208333333328</v>
      </c>
      <c r="P861" t="b">
        <v>0</v>
      </c>
      <c r="Q861" t="b">
        <v>0</v>
      </c>
      <c r="R861" t="s">
        <v>23</v>
      </c>
      <c r="S861" t="s">
        <v>2035</v>
      </c>
      <c r="T861" t="s">
        <v>2036</v>
      </c>
    </row>
    <row r="862" spans="1:20" x14ac:dyDescent="0.35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t="s">
        <v>20</v>
      </c>
      <c r="G862">
        <f>E862-D862</f>
        <v>2704</v>
      </c>
      <c r="H862">
        <v>100</v>
      </c>
      <c r="I862">
        <f>AVERAGE($H$2:H1862)</f>
        <v>727.005</v>
      </c>
      <c r="J862" t="s">
        <v>26</v>
      </c>
      <c r="K862" t="s">
        <v>27</v>
      </c>
      <c r="L862">
        <v>1354082400</v>
      </c>
      <c r="M862" s="8">
        <f>(((L862/60)/60)/24)+DATE(1970,1,1)</f>
        <v>41241.25</v>
      </c>
      <c r="N862">
        <v>1355032800</v>
      </c>
      <c r="O862" s="8">
        <f>(((N862/60)/60)/24)+DATE(1970,1,1)</f>
        <v>41252.25</v>
      </c>
      <c r="P862" t="b">
        <v>0</v>
      </c>
      <c r="Q862" t="b">
        <v>0</v>
      </c>
      <c r="R862" t="s">
        <v>159</v>
      </c>
      <c r="S862" t="s">
        <v>2035</v>
      </c>
      <c r="T862" t="s">
        <v>2058</v>
      </c>
    </row>
    <row r="863" spans="1:20" x14ac:dyDescent="0.35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t="s">
        <v>20</v>
      </c>
      <c r="G863">
        <f>E863-D863</f>
        <v>738</v>
      </c>
      <c r="H863">
        <v>235</v>
      </c>
      <c r="I863">
        <f>AVERAGE($H$2:H1863)</f>
        <v>727.005</v>
      </c>
      <c r="J863" t="s">
        <v>21</v>
      </c>
      <c r="K863" t="s">
        <v>22</v>
      </c>
      <c r="L863">
        <v>1336453200</v>
      </c>
      <c r="M863" s="8">
        <f>(((L863/60)/60)/24)+DATE(1970,1,1)</f>
        <v>41037.208333333336</v>
      </c>
      <c r="N863">
        <v>1339477200</v>
      </c>
      <c r="O863" s="8">
        <f>(((N863/60)/60)/24)+DATE(1970,1,1)</f>
        <v>41072.208333333336</v>
      </c>
      <c r="P863" t="b">
        <v>0</v>
      </c>
      <c r="Q863" t="b">
        <v>1</v>
      </c>
      <c r="R863" t="s">
        <v>33</v>
      </c>
      <c r="S863" t="s">
        <v>2039</v>
      </c>
      <c r="T863" t="s">
        <v>2040</v>
      </c>
    </row>
    <row r="864" spans="1:20" ht="31" x14ac:dyDescent="0.35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t="s">
        <v>20</v>
      </c>
      <c r="G864">
        <f>E864-D864</f>
        <v>6910</v>
      </c>
      <c r="H864">
        <v>148</v>
      </c>
      <c r="I864">
        <f>AVERAGE($H$2:H1864)</f>
        <v>727.005</v>
      </c>
      <c r="J864" t="s">
        <v>21</v>
      </c>
      <c r="K864" t="s">
        <v>22</v>
      </c>
      <c r="L864">
        <v>1305262800</v>
      </c>
      <c r="M864" s="8">
        <f>(((L864/60)/60)/24)+DATE(1970,1,1)</f>
        <v>40676.208333333336</v>
      </c>
      <c r="N864">
        <v>1305954000</v>
      </c>
      <c r="O864" s="8">
        <f>(((N864/60)/60)/24)+DATE(1970,1,1)</f>
        <v>40684.208333333336</v>
      </c>
      <c r="P864" t="b">
        <v>0</v>
      </c>
      <c r="Q864" t="b">
        <v>0</v>
      </c>
      <c r="R864" t="s">
        <v>23</v>
      </c>
      <c r="S864" t="s">
        <v>2035</v>
      </c>
      <c r="T864" t="s">
        <v>2036</v>
      </c>
    </row>
    <row r="865" spans="1:20" x14ac:dyDescent="0.35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t="s">
        <v>20</v>
      </c>
      <c r="G865">
        <f>E865-D865</f>
        <v>4225</v>
      </c>
      <c r="H865">
        <v>198</v>
      </c>
      <c r="I865">
        <f>AVERAGE($H$2:H1865)</f>
        <v>727.005</v>
      </c>
      <c r="J865" t="s">
        <v>21</v>
      </c>
      <c r="K865" t="s">
        <v>22</v>
      </c>
      <c r="L865">
        <v>1492232400</v>
      </c>
      <c r="M865" s="8">
        <f>(((L865/60)/60)/24)+DATE(1970,1,1)</f>
        <v>42840.208333333328</v>
      </c>
      <c r="N865">
        <v>1494392400</v>
      </c>
      <c r="O865" s="8">
        <f>(((N865/60)/60)/24)+DATE(1970,1,1)</f>
        <v>42865.208333333328</v>
      </c>
      <c r="P865" t="b">
        <v>1</v>
      </c>
      <c r="Q865" t="b">
        <v>1</v>
      </c>
      <c r="R865" t="s">
        <v>60</v>
      </c>
      <c r="S865" t="s">
        <v>2035</v>
      </c>
      <c r="T865" t="s">
        <v>2045</v>
      </c>
    </row>
    <row r="866" spans="1:20" x14ac:dyDescent="0.35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t="s">
        <v>20</v>
      </c>
      <c r="G866">
        <f>E866-D866</f>
        <v>6288</v>
      </c>
      <c r="H866">
        <v>150</v>
      </c>
      <c r="I866">
        <f>AVERAGE($H$2:H1866)</f>
        <v>727.005</v>
      </c>
      <c r="J866" t="s">
        <v>21</v>
      </c>
      <c r="K866" t="s">
        <v>22</v>
      </c>
      <c r="L866">
        <v>1386741600</v>
      </c>
      <c r="M866" s="8">
        <f>(((L866/60)/60)/24)+DATE(1970,1,1)</f>
        <v>41619.25</v>
      </c>
      <c r="N866">
        <v>1388037600</v>
      </c>
      <c r="O866" s="8">
        <f>(((N866/60)/60)/24)+DATE(1970,1,1)</f>
        <v>41634.25</v>
      </c>
      <c r="P866" t="b">
        <v>0</v>
      </c>
      <c r="Q866" t="b">
        <v>0</v>
      </c>
      <c r="R866" t="s">
        <v>33</v>
      </c>
      <c r="S866" t="s">
        <v>2039</v>
      </c>
      <c r="T866" t="s">
        <v>2040</v>
      </c>
    </row>
    <row r="867" spans="1:20" x14ac:dyDescent="0.35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t="s">
        <v>20</v>
      </c>
      <c r="G867">
        <f>E867-D867</f>
        <v>7342</v>
      </c>
      <c r="H867">
        <v>216</v>
      </c>
      <c r="I867">
        <f>AVERAGE($H$2:H1867)</f>
        <v>727.005</v>
      </c>
      <c r="J867" t="s">
        <v>107</v>
      </c>
      <c r="K867" t="s">
        <v>108</v>
      </c>
      <c r="L867">
        <v>1397451600</v>
      </c>
      <c r="M867" s="8">
        <f>(((L867/60)/60)/24)+DATE(1970,1,1)</f>
        <v>41743.208333333336</v>
      </c>
      <c r="N867">
        <v>1398056400</v>
      </c>
      <c r="O867" s="8">
        <f>(((N867/60)/60)/24)+DATE(1970,1,1)</f>
        <v>41750.208333333336</v>
      </c>
      <c r="P867" t="b">
        <v>0</v>
      </c>
      <c r="Q867" t="b">
        <v>1</v>
      </c>
      <c r="R867" t="s">
        <v>33</v>
      </c>
      <c r="S867" t="s">
        <v>2039</v>
      </c>
      <c r="T867" t="s">
        <v>2040</v>
      </c>
    </row>
    <row r="868" spans="1:20" x14ac:dyDescent="0.35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t="s">
        <v>20</v>
      </c>
      <c r="G868">
        <f>E868-D868</f>
        <v>19986</v>
      </c>
      <c r="H868">
        <v>5139</v>
      </c>
      <c r="I868">
        <f>AVERAGE($H$2:H1868)</f>
        <v>727.005</v>
      </c>
      <c r="J868" t="s">
        <v>21</v>
      </c>
      <c r="K868" t="s">
        <v>22</v>
      </c>
      <c r="L868">
        <v>1549692000</v>
      </c>
      <c r="M868" s="8">
        <f>(((L868/60)/60)/24)+DATE(1970,1,1)</f>
        <v>43505.25</v>
      </c>
      <c r="N868">
        <v>1550037600</v>
      </c>
      <c r="O868" s="8">
        <f>(((N868/60)/60)/24)+DATE(1970,1,1)</f>
        <v>43509.25</v>
      </c>
      <c r="P868" t="b">
        <v>0</v>
      </c>
      <c r="Q868" t="b">
        <v>0</v>
      </c>
      <c r="R868" t="s">
        <v>60</v>
      </c>
      <c r="S868" t="s">
        <v>2035</v>
      </c>
      <c r="T868" t="s">
        <v>2045</v>
      </c>
    </row>
    <row r="869" spans="1:20" x14ac:dyDescent="0.35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t="s">
        <v>20</v>
      </c>
      <c r="G869">
        <f>E869-D869</f>
        <v>48085</v>
      </c>
      <c r="H869">
        <v>2353</v>
      </c>
      <c r="I869">
        <f>AVERAGE($H$2:H1869)</f>
        <v>727.005</v>
      </c>
      <c r="J869" t="s">
        <v>21</v>
      </c>
      <c r="K869" t="s">
        <v>22</v>
      </c>
      <c r="L869">
        <v>1492059600</v>
      </c>
      <c r="M869" s="8">
        <f>(((L869/60)/60)/24)+DATE(1970,1,1)</f>
        <v>42838.208333333328</v>
      </c>
      <c r="N869">
        <v>1492923600</v>
      </c>
      <c r="O869" s="8">
        <f>(((N869/60)/60)/24)+DATE(1970,1,1)</f>
        <v>42848.208333333328</v>
      </c>
      <c r="P869" t="b">
        <v>0</v>
      </c>
      <c r="Q869" t="b">
        <v>0</v>
      </c>
      <c r="R869" t="s">
        <v>33</v>
      </c>
      <c r="S869" t="s">
        <v>2039</v>
      </c>
      <c r="T869" t="s">
        <v>2040</v>
      </c>
    </row>
    <row r="870" spans="1:20" x14ac:dyDescent="0.35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t="s">
        <v>20</v>
      </c>
      <c r="G870">
        <f>E870-D870</f>
        <v>1775</v>
      </c>
      <c r="H870">
        <v>78</v>
      </c>
      <c r="I870">
        <f>AVERAGE($H$2:H1870)</f>
        <v>727.005</v>
      </c>
      <c r="J870" t="s">
        <v>107</v>
      </c>
      <c r="K870" t="s">
        <v>108</v>
      </c>
      <c r="L870">
        <v>1463979600</v>
      </c>
      <c r="M870" s="8">
        <f>(((L870/60)/60)/24)+DATE(1970,1,1)</f>
        <v>42513.208333333328</v>
      </c>
      <c r="N870">
        <v>1467522000</v>
      </c>
      <c r="O870" s="8">
        <f>(((N870/60)/60)/24)+DATE(1970,1,1)</f>
        <v>42554.208333333328</v>
      </c>
      <c r="P870" t="b">
        <v>0</v>
      </c>
      <c r="Q870" t="b">
        <v>0</v>
      </c>
      <c r="R870" t="s">
        <v>28</v>
      </c>
      <c r="S870" t="s">
        <v>2037</v>
      </c>
      <c r="T870" t="s">
        <v>2038</v>
      </c>
    </row>
    <row r="871" spans="1:20" x14ac:dyDescent="0.35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t="s">
        <v>20</v>
      </c>
      <c r="G871">
        <f>E871-D871</f>
        <v>8943</v>
      </c>
      <c r="H871">
        <v>174</v>
      </c>
      <c r="I871">
        <f>AVERAGE($H$2:H1871)</f>
        <v>727.005</v>
      </c>
      <c r="J871" t="s">
        <v>98</v>
      </c>
      <c r="K871" t="s">
        <v>99</v>
      </c>
      <c r="L871">
        <v>1313211600</v>
      </c>
      <c r="M871" s="8">
        <f>(((L871/60)/60)/24)+DATE(1970,1,1)</f>
        <v>40768.208333333336</v>
      </c>
      <c r="N871">
        <v>1313643600</v>
      </c>
      <c r="O871" s="8">
        <f>(((N871/60)/60)/24)+DATE(1970,1,1)</f>
        <v>40773.208333333336</v>
      </c>
      <c r="P871" t="b">
        <v>0</v>
      </c>
      <c r="Q871" t="b">
        <v>0</v>
      </c>
      <c r="R871" t="s">
        <v>71</v>
      </c>
      <c r="S871" t="s">
        <v>2041</v>
      </c>
      <c r="T871" t="s">
        <v>2049</v>
      </c>
    </row>
    <row r="872" spans="1:20" x14ac:dyDescent="0.35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t="s">
        <v>20</v>
      </c>
      <c r="G872">
        <f>E872-D872</f>
        <v>321</v>
      </c>
      <c r="H872">
        <v>164</v>
      </c>
      <c r="I872">
        <f>AVERAGE($H$2:H1872)</f>
        <v>727.005</v>
      </c>
      <c r="J872" t="s">
        <v>21</v>
      </c>
      <c r="K872" t="s">
        <v>22</v>
      </c>
      <c r="L872">
        <v>1469163600</v>
      </c>
      <c r="M872" s="8">
        <f>(((L872/60)/60)/24)+DATE(1970,1,1)</f>
        <v>42573.208333333328</v>
      </c>
      <c r="N872">
        <v>1470805200</v>
      </c>
      <c r="O872" s="8">
        <f>(((N872/60)/60)/24)+DATE(1970,1,1)</f>
        <v>42592.208333333328</v>
      </c>
      <c r="P872" t="b">
        <v>0</v>
      </c>
      <c r="Q872" t="b">
        <v>1</v>
      </c>
      <c r="R872" t="s">
        <v>53</v>
      </c>
      <c r="S872" t="s">
        <v>2041</v>
      </c>
      <c r="T872" t="s">
        <v>2044</v>
      </c>
    </row>
    <row r="873" spans="1:20" x14ac:dyDescent="0.35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t="s">
        <v>20</v>
      </c>
      <c r="G873">
        <f>E873-D873</f>
        <v>5881</v>
      </c>
      <c r="H873">
        <v>161</v>
      </c>
      <c r="I873">
        <f>AVERAGE($H$2:H1873)</f>
        <v>727.005</v>
      </c>
      <c r="J873" t="s">
        <v>21</v>
      </c>
      <c r="K873" t="s">
        <v>22</v>
      </c>
      <c r="L873">
        <v>1298959200</v>
      </c>
      <c r="M873" s="8">
        <f>(((L873/60)/60)/24)+DATE(1970,1,1)</f>
        <v>40603.25</v>
      </c>
      <c r="N873">
        <v>1301374800</v>
      </c>
      <c r="O873" s="8">
        <f>(((N873/60)/60)/24)+DATE(1970,1,1)</f>
        <v>40631.208333333336</v>
      </c>
      <c r="P873" t="b">
        <v>0</v>
      </c>
      <c r="Q873" t="b">
        <v>1</v>
      </c>
      <c r="R873" t="s">
        <v>71</v>
      </c>
      <c r="S873" t="s">
        <v>2041</v>
      </c>
      <c r="T873" t="s">
        <v>2049</v>
      </c>
    </row>
    <row r="874" spans="1:20" x14ac:dyDescent="0.35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t="s">
        <v>20</v>
      </c>
      <c r="G874">
        <f>E874-D874</f>
        <v>3051</v>
      </c>
      <c r="H874">
        <v>138</v>
      </c>
      <c r="I874">
        <f>AVERAGE($H$2:H1874)</f>
        <v>727.005</v>
      </c>
      <c r="J874" t="s">
        <v>21</v>
      </c>
      <c r="K874" t="s">
        <v>22</v>
      </c>
      <c r="L874">
        <v>1387260000</v>
      </c>
      <c r="M874" s="8">
        <f>(((L874/60)/60)/24)+DATE(1970,1,1)</f>
        <v>41625.25</v>
      </c>
      <c r="N874">
        <v>1387864800</v>
      </c>
      <c r="O874" s="8">
        <f>(((N874/60)/60)/24)+DATE(1970,1,1)</f>
        <v>41632.25</v>
      </c>
      <c r="P874" t="b">
        <v>0</v>
      </c>
      <c r="Q874" t="b">
        <v>0</v>
      </c>
      <c r="R874" t="s">
        <v>23</v>
      </c>
      <c r="S874" t="s">
        <v>2035</v>
      </c>
      <c r="T874" t="s">
        <v>2036</v>
      </c>
    </row>
    <row r="875" spans="1:20" x14ac:dyDescent="0.35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t="s">
        <v>20</v>
      </c>
      <c r="G875">
        <f>E875-D875</f>
        <v>13635</v>
      </c>
      <c r="H875">
        <v>3308</v>
      </c>
      <c r="I875">
        <f>AVERAGE($H$2:H1875)</f>
        <v>727.005</v>
      </c>
      <c r="J875" t="s">
        <v>21</v>
      </c>
      <c r="K875" t="s">
        <v>22</v>
      </c>
      <c r="L875">
        <v>1457244000</v>
      </c>
      <c r="M875" s="8">
        <f>(((L875/60)/60)/24)+DATE(1970,1,1)</f>
        <v>42435.25</v>
      </c>
      <c r="N875">
        <v>1458190800</v>
      </c>
      <c r="O875" s="8">
        <f>(((N875/60)/60)/24)+DATE(1970,1,1)</f>
        <v>42446.208333333328</v>
      </c>
      <c r="P875" t="b">
        <v>0</v>
      </c>
      <c r="Q875" t="b">
        <v>0</v>
      </c>
      <c r="R875" t="s">
        <v>28</v>
      </c>
      <c r="S875" t="s">
        <v>2037</v>
      </c>
      <c r="T875" t="s">
        <v>2038</v>
      </c>
    </row>
    <row r="876" spans="1:20" ht="31" x14ac:dyDescent="0.35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t="s">
        <v>20</v>
      </c>
      <c r="G876">
        <f>E876-D876</f>
        <v>6239</v>
      </c>
      <c r="H876">
        <v>127</v>
      </c>
      <c r="I876">
        <f>AVERAGE($H$2:H1876)</f>
        <v>727.005</v>
      </c>
      <c r="J876" t="s">
        <v>26</v>
      </c>
      <c r="K876" t="s">
        <v>27</v>
      </c>
      <c r="L876">
        <v>1556341200</v>
      </c>
      <c r="M876" s="8">
        <f>(((L876/60)/60)/24)+DATE(1970,1,1)</f>
        <v>43582.208333333328</v>
      </c>
      <c r="N876">
        <v>1559278800</v>
      </c>
      <c r="O876" s="8">
        <f>(((N876/60)/60)/24)+DATE(1970,1,1)</f>
        <v>43616.208333333328</v>
      </c>
      <c r="P876" t="b">
        <v>0</v>
      </c>
      <c r="Q876" t="b">
        <v>1</v>
      </c>
      <c r="R876" t="s">
        <v>71</v>
      </c>
      <c r="S876" t="s">
        <v>2041</v>
      </c>
      <c r="T876" t="s">
        <v>2049</v>
      </c>
    </row>
    <row r="877" spans="1:20" x14ac:dyDescent="0.35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t="s">
        <v>20</v>
      </c>
      <c r="G877">
        <f>E877-D877</f>
        <v>9446</v>
      </c>
      <c r="H877">
        <v>207</v>
      </c>
      <c r="I877">
        <f>AVERAGE($H$2:H1877)</f>
        <v>727.005</v>
      </c>
      <c r="J877" t="s">
        <v>107</v>
      </c>
      <c r="K877" t="s">
        <v>108</v>
      </c>
      <c r="L877">
        <v>1522126800</v>
      </c>
      <c r="M877" s="8">
        <f>(((L877/60)/60)/24)+DATE(1970,1,1)</f>
        <v>43186.208333333328</v>
      </c>
      <c r="N877">
        <v>1522731600</v>
      </c>
      <c r="O877" s="8">
        <f>(((N877/60)/60)/24)+DATE(1970,1,1)</f>
        <v>43193.208333333328</v>
      </c>
      <c r="P877" t="b">
        <v>0</v>
      </c>
      <c r="Q877" t="b">
        <v>1</v>
      </c>
      <c r="R877" t="s">
        <v>159</v>
      </c>
      <c r="S877" t="s">
        <v>2035</v>
      </c>
      <c r="T877" t="s">
        <v>2058</v>
      </c>
    </row>
    <row r="878" spans="1:20" x14ac:dyDescent="0.35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t="s">
        <v>20</v>
      </c>
      <c r="G878">
        <f>E878-D878</f>
        <v>11945</v>
      </c>
      <c r="H878">
        <v>181</v>
      </c>
      <c r="I878">
        <f>AVERAGE($H$2:H1878)</f>
        <v>727.005</v>
      </c>
      <c r="J878" t="s">
        <v>98</v>
      </c>
      <c r="K878" t="s">
        <v>99</v>
      </c>
      <c r="L878">
        <v>1372136400</v>
      </c>
      <c r="M878" s="8">
        <f>(((L878/60)/60)/24)+DATE(1970,1,1)</f>
        <v>41450.208333333336</v>
      </c>
      <c r="N878">
        <v>1372482000</v>
      </c>
      <c r="O878" s="8">
        <f>(((N878/60)/60)/24)+DATE(1970,1,1)</f>
        <v>41454.208333333336</v>
      </c>
      <c r="P878" t="b">
        <v>0</v>
      </c>
      <c r="Q878" t="b">
        <v>0</v>
      </c>
      <c r="R878" t="s">
        <v>68</v>
      </c>
      <c r="S878" t="s">
        <v>2047</v>
      </c>
      <c r="T878" t="s">
        <v>2048</v>
      </c>
    </row>
    <row r="879" spans="1:20" x14ac:dyDescent="0.35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t="s">
        <v>20</v>
      </c>
      <c r="G879">
        <f>E879-D879</f>
        <v>1676</v>
      </c>
      <c r="H879">
        <v>110</v>
      </c>
      <c r="I879">
        <f>AVERAGE($H$2:H1879)</f>
        <v>727.005</v>
      </c>
      <c r="J879" t="s">
        <v>21</v>
      </c>
      <c r="K879" t="s">
        <v>22</v>
      </c>
      <c r="L879">
        <v>1513922400</v>
      </c>
      <c r="M879" s="8">
        <f>(((L879/60)/60)/24)+DATE(1970,1,1)</f>
        <v>43091.25</v>
      </c>
      <c r="N879">
        <v>1514959200</v>
      </c>
      <c r="O879" s="8">
        <f>(((N879/60)/60)/24)+DATE(1970,1,1)</f>
        <v>43103.25</v>
      </c>
      <c r="P879" t="b">
        <v>0</v>
      </c>
      <c r="Q879" t="b">
        <v>0</v>
      </c>
      <c r="R879" t="s">
        <v>23</v>
      </c>
      <c r="S879" t="s">
        <v>2035</v>
      </c>
      <c r="T879" t="s">
        <v>2036</v>
      </c>
    </row>
    <row r="880" spans="1:20" x14ac:dyDescent="0.35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t="s">
        <v>20</v>
      </c>
      <c r="G880">
        <f>E880-D880</f>
        <v>732</v>
      </c>
      <c r="H880">
        <v>185</v>
      </c>
      <c r="I880">
        <f>AVERAGE($H$2:H1880)</f>
        <v>727.005</v>
      </c>
      <c r="J880" t="s">
        <v>21</v>
      </c>
      <c r="K880" t="s">
        <v>22</v>
      </c>
      <c r="L880">
        <v>1546149600</v>
      </c>
      <c r="M880" s="8">
        <f>(((L880/60)/60)/24)+DATE(1970,1,1)</f>
        <v>43464.25</v>
      </c>
      <c r="N880">
        <v>1548136800</v>
      </c>
      <c r="O880" s="8">
        <f>(((N880/60)/60)/24)+DATE(1970,1,1)</f>
        <v>43487.25</v>
      </c>
      <c r="P880" t="b">
        <v>0</v>
      </c>
      <c r="Q880" t="b">
        <v>0</v>
      </c>
      <c r="R880" t="s">
        <v>28</v>
      </c>
      <c r="S880" t="s">
        <v>2037</v>
      </c>
      <c r="T880" t="s">
        <v>2038</v>
      </c>
    </row>
    <row r="881" spans="1:20" x14ac:dyDescent="0.35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t="s">
        <v>20</v>
      </c>
      <c r="G881">
        <f>E881-D881</f>
        <v>3008</v>
      </c>
      <c r="H881">
        <v>121</v>
      </c>
      <c r="I881">
        <f>AVERAGE($H$2:H1881)</f>
        <v>727.005</v>
      </c>
      <c r="J881" t="s">
        <v>21</v>
      </c>
      <c r="K881" t="s">
        <v>22</v>
      </c>
      <c r="L881">
        <v>1338440400</v>
      </c>
      <c r="M881" s="8">
        <f>(((L881/60)/60)/24)+DATE(1970,1,1)</f>
        <v>41060.208333333336</v>
      </c>
      <c r="N881">
        <v>1340859600</v>
      </c>
      <c r="O881" s="8">
        <f>(((N881/60)/60)/24)+DATE(1970,1,1)</f>
        <v>41088.208333333336</v>
      </c>
      <c r="P881" t="b">
        <v>0</v>
      </c>
      <c r="Q881" t="b">
        <v>1</v>
      </c>
      <c r="R881" t="s">
        <v>33</v>
      </c>
      <c r="S881" t="s">
        <v>2039</v>
      </c>
      <c r="T881" t="s">
        <v>2040</v>
      </c>
    </row>
    <row r="882" spans="1:20" x14ac:dyDescent="0.35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t="s">
        <v>20</v>
      </c>
      <c r="G882">
        <f>E882-D882</f>
        <v>2367</v>
      </c>
      <c r="H882">
        <v>106</v>
      </c>
      <c r="I882">
        <f>AVERAGE($H$2:H1882)</f>
        <v>727.005</v>
      </c>
      <c r="J882" t="s">
        <v>21</v>
      </c>
      <c r="K882" t="s">
        <v>22</v>
      </c>
      <c r="L882">
        <v>1577772000</v>
      </c>
      <c r="M882" s="8">
        <f>(((L882/60)/60)/24)+DATE(1970,1,1)</f>
        <v>43830.25</v>
      </c>
      <c r="N882">
        <v>1579672800</v>
      </c>
      <c r="O882" s="8">
        <f>(((N882/60)/60)/24)+DATE(1970,1,1)</f>
        <v>43852.25</v>
      </c>
      <c r="P882" t="b">
        <v>0</v>
      </c>
      <c r="Q882" t="b">
        <v>1</v>
      </c>
      <c r="R882" t="s">
        <v>122</v>
      </c>
      <c r="S882" t="s">
        <v>2054</v>
      </c>
      <c r="T882" t="s">
        <v>2055</v>
      </c>
    </row>
    <row r="883" spans="1:20" ht="31" x14ac:dyDescent="0.35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t="s">
        <v>20</v>
      </c>
      <c r="G883">
        <f>E883-D883</f>
        <v>6016</v>
      </c>
      <c r="H883">
        <v>142</v>
      </c>
      <c r="I883">
        <f>AVERAGE($H$2:H1883)</f>
        <v>727.005</v>
      </c>
      <c r="J883" t="s">
        <v>21</v>
      </c>
      <c r="K883" t="s">
        <v>22</v>
      </c>
      <c r="L883">
        <v>1562216400</v>
      </c>
      <c r="M883" s="8">
        <f>(((L883/60)/60)/24)+DATE(1970,1,1)</f>
        <v>43650.208333333328</v>
      </c>
      <c r="N883">
        <v>1562389200</v>
      </c>
      <c r="O883" s="8">
        <f>(((N883/60)/60)/24)+DATE(1970,1,1)</f>
        <v>43652.208333333328</v>
      </c>
      <c r="P883" t="b">
        <v>0</v>
      </c>
      <c r="Q883" t="b">
        <v>0</v>
      </c>
      <c r="R883" t="s">
        <v>122</v>
      </c>
      <c r="S883" t="s">
        <v>2054</v>
      </c>
      <c r="T883" t="s">
        <v>2055</v>
      </c>
    </row>
    <row r="884" spans="1:20" ht="31" x14ac:dyDescent="0.35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t="s">
        <v>20</v>
      </c>
      <c r="G884">
        <f>E884-D884</f>
        <v>427</v>
      </c>
      <c r="H884">
        <v>233</v>
      </c>
      <c r="I884">
        <f>AVERAGE($H$2:H1884)</f>
        <v>727.005</v>
      </c>
      <c r="J884" t="s">
        <v>21</v>
      </c>
      <c r="K884" t="s">
        <v>22</v>
      </c>
      <c r="L884">
        <v>1548568800</v>
      </c>
      <c r="M884" s="8">
        <f>(((L884/60)/60)/24)+DATE(1970,1,1)</f>
        <v>43492.25</v>
      </c>
      <c r="N884">
        <v>1551506400</v>
      </c>
      <c r="O884" s="8">
        <f>(((N884/60)/60)/24)+DATE(1970,1,1)</f>
        <v>43526.25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x14ac:dyDescent="0.35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t="s">
        <v>20</v>
      </c>
      <c r="G885">
        <f>E885-D885</f>
        <v>4387</v>
      </c>
      <c r="H885">
        <v>218</v>
      </c>
      <c r="I885">
        <f>AVERAGE($H$2:H1885)</f>
        <v>727.005</v>
      </c>
      <c r="J885" t="s">
        <v>21</v>
      </c>
      <c r="K885" t="s">
        <v>22</v>
      </c>
      <c r="L885">
        <v>1514872800</v>
      </c>
      <c r="M885" s="8">
        <f>(((L885/60)/60)/24)+DATE(1970,1,1)</f>
        <v>43102.25</v>
      </c>
      <c r="N885">
        <v>1516600800</v>
      </c>
      <c r="O885" s="8">
        <f>(((N885/60)/60)/24)+DATE(1970,1,1)</f>
        <v>43122.25</v>
      </c>
      <c r="P885" t="b">
        <v>0</v>
      </c>
      <c r="Q885" t="b">
        <v>0</v>
      </c>
      <c r="R885" t="s">
        <v>23</v>
      </c>
      <c r="S885" t="s">
        <v>2035</v>
      </c>
      <c r="T885" t="s">
        <v>2036</v>
      </c>
    </row>
    <row r="886" spans="1:20" x14ac:dyDescent="0.35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t="s">
        <v>20</v>
      </c>
      <c r="G886">
        <f>E886-D886</f>
        <v>7562</v>
      </c>
      <c r="H886">
        <v>76</v>
      </c>
      <c r="I886">
        <f>AVERAGE($H$2:H1886)</f>
        <v>727.005</v>
      </c>
      <c r="J886" t="s">
        <v>21</v>
      </c>
      <c r="K886" t="s">
        <v>22</v>
      </c>
      <c r="L886">
        <v>1330927200</v>
      </c>
      <c r="M886" s="8">
        <f>(((L886/60)/60)/24)+DATE(1970,1,1)</f>
        <v>40973.25</v>
      </c>
      <c r="N886">
        <v>1332997200</v>
      </c>
      <c r="O886" s="8">
        <f>(((N886/60)/60)/24)+DATE(1970,1,1)</f>
        <v>40997.208333333336</v>
      </c>
      <c r="P886" t="b">
        <v>0</v>
      </c>
      <c r="Q886" t="b">
        <v>1</v>
      </c>
      <c r="R886" t="s">
        <v>53</v>
      </c>
      <c r="S886" t="s">
        <v>2041</v>
      </c>
      <c r="T886" t="s">
        <v>2044</v>
      </c>
    </row>
    <row r="887" spans="1:20" x14ac:dyDescent="0.35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t="s">
        <v>20</v>
      </c>
      <c r="G887">
        <f>E887-D887</f>
        <v>1148</v>
      </c>
      <c r="H887">
        <v>43</v>
      </c>
      <c r="I887">
        <f>AVERAGE($H$2:H1887)</f>
        <v>727.005</v>
      </c>
      <c r="J887" t="s">
        <v>21</v>
      </c>
      <c r="K887" t="s">
        <v>22</v>
      </c>
      <c r="L887">
        <v>1571115600</v>
      </c>
      <c r="M887" s="8">
        <f>(((L887/60)/60)/24)+DATE(1970,1,1)</f>
        <v>43753.208333333328</v>
      </c>
      <c r="N887">
        <v>1574920800</v>
      </c>
      <c r="O887" s="8">
        <f>(((N887/60)/60)/24)+DATE(1970,1,1)</f>
        <v>43797.25</v>
      </c>
      <c r="P887" t="b">
        <v>0</v>
      </c>
      <c r="Q887" t="b">
        <v>1</v>
      </c>
      <c r="R887" t="s">
        <v>33</v>
      </c>
      <c r="S887" t="s">
        <v>2039</v>
      </c>
      <c r="T887" t="s">
        <v>2040</v>
      </c>
    </row>
    <row r="888" spans="1:20" x14ac:dyDescent="0.35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t="s">
        <v>20</v>
      </c>
      <c r="G888">
        <f>E888-D888</f>
        <v>5960</v>
      </c>
      <c r="H888">
        <v>221</v>
      </c>
      <c r="I888">
        <f>AVERAGE($H$2:H1888)</f>
        <v>727.005</v>
      </c>
      <c r="J888" t="s">
        <v>21</v>
      </c>
      <c r="K888" t="s">
        <v>22</v>
      </c>
      <c r="L888">
        <v>1511848800</v>
      </c>
      <c r="M888" s="8">
        <f>(((L888/60)/60)/24)+DATE(1970,1,1)</f>
        <v>43067.25</v>
      </c>
      <c r="N888">
        <v>1512712800</v>
      </c>
      <c r="O888" s="8">
        <f>(((N888/60)/60)/24)+DATE(1970,1,1)</f>
        <v>43077.25</v>
      </c>
      <c r="P888" t="b">
        <v>0</v>
      </c>
      <c r="Q888" t="b">
        <v>1</v>
      </c>
      <c r="R888" t="s">
        <v>33</v>
      </c>
      <c r="S888" t="s">
        <v>2039</v>
      </c>
      <c r="T888" t="s">
        <v>2040</v>
      </c>
    </row>
    <row r="889" spans="1:20" x14ac:dyDescent="0.35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t="s">
        <v>20</v>
      </c>
      <c r="G889">
        <f>E889-D889</f>
        <v>74940</v>
      </c>
      <c r="H889">
        <v>2805</v>
      </c>
      <c r="I889">
        <f>AVERAGE($H$2:H1889)</f>
        <v>727.005</v>
      </c>
      <c r="J889" t="s">
        <v>15</v>
      </c>
      <c r="K889" t="s">
        <v>16</v>
      </c>
      <c r="L889">
        <v>1523854800</v>
      </c>
      <c r="M889" s="8">
        <f>(((L889/60)/60)/24)+DATE(1970,1,1)</f>
        <v>43206.208333333328</v>
      </c>
      <c r="N889">
        <v>1524286800</v>
      </c>
      <c r="O889" s="8">
        <f>(((N889/60)/60)/24)+DATE(1970,1,1)</f>
        <v>43211.208333333328</v>
      </c>
      <c r="P889" t="b">
        <v>0</v>
      </c>
      <c r="Q889" t="b">
        <v>0</v>
      </c>
      <c r="R889" t="s">
        <v>68</v>
      </c>
      <c r="S889" t="s">
        <v>2047</v>
      </c>
      <c r="T889" t="s">
        <v>2048</v>
      </c>
    </row>
    <row r="890" spans="1:20" x14ac:dyDescent="0.35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t="s">
        <v>20</v>
      </c>
      <c r="G890">
        <f>E890-D890</f>
        <v>4461</v>
      </c>
      <c r="H890">
        <v>68</v>
      </c>
      <c r="I890">
        <f>AVERAGE($H$2:H1890)</f>
        <v>727.005</v>
      </c>
      <c r="J890" t="s">
        <v>21</v>
      </c>
      <c r="K890" t="s">
        <v>22</v>
      </c>
      <c r="L890">
        <v>1346043600</v>
      </c>
      <c r="M890" s="8">
        <f>(((L890/60)/60)/24)+DATE(1970,1,1)</f>
        <v>41148.208333333336</v>
      </c>
      <c r="N890">
        <v>1346907600</v>
      </c>
      <c r="O890" s="8">
        <f>(((N890/60)/60)/24)+DATE(1970,1,1)</f>
        <v>41158.208333333336</v>
      </c>
      <c r="P890" t="b">
        <v>0</v>
      </c>
      <c r="Q890" t="b">
        <v>0</v>
      </c>
      <c r="R890" t="s">
        <v>89</v>
      </c>
      <c r="S890" t="s">
        <v>2050</v>
      </c>
      <c r="T890" t="s">
        <v>2051</v>
      </c>
    </row>
    <row r="891" spans="1:20" ht="31" x14ac:dyDescent="0.35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t="s">
        <v>20</v>
      </c>
      <c r="G891">
        <f>E891-D891</f>
        <v>2721</v>
      </c>
      <c r="H891">
        <v>183</v>
      </c>
      <c r="I891">
        <f>AVERAGE($H$2:H1891)</f>
        <v>727.005</v>
      </c>
      <c r="J891" t="s">
        <v>15</v>
      </c>
      <c r="K891" t="s">
        <v>16</v>
      </c>
      <c r="L891">
        <v>1511935200</v>
      </c>
      <c r="M891" s="8">
        <f>(((L891/60)/60)/24)+DATE(1970,1,1)</f>
        <v>43068.25</v>
      </c>
      <c r="N891">
        <v>1514181600</v>
      </c>
      <c r="O891" s="8">
        <f>(((N891/60)/60)/24)+DATE(1970,1,1)</f>
        <v>43094.25</v>
      </c>
      <c r="P891" t="b">
        <v>0</v>
      </c>
      <c r="Q891" t="b">
        <v>0</v>
      </c>
      <c r="R891" t="s">
        <v>23</v>
      </c>
      <c r="S891" t="s">
        <v>2035</v>
      </c>
      <c r="T891" t="s">
        <v>2036</v>
      </c>
    </row>
    <row r="892" spans="1:20" x14ac:dyDescent="0.35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t="s">
        <v>20</v>
      </c>
      <c r="G892">
        <f>E892-D892</f>
        <v>11850</v>
      </c>
      <c r="H892">
        <v>133</v>
      </c>
      <c r="I892">
        <f>AVERAGE($H$2:H1892)</f>
        <v>727.005</v>
      </c>
      <c r="J892" t="s">
        <v>21</v>
      </c>
      <c r="K892" t="s">
        <v>22</v>
      </c>
      <c r="L892">
        <v>1392012000</v>
      </c>
      <c r="M892" s="8">
        <f>(((L892/60)/60)/24)+DATE(1970,1,1)</f>
        <v>41680.25</v>
      </c>
      <c r="N892">
        <v>1392184800</v>
      </c>
      <c r="O892" s="8">
        <f>(((N892/60)/60)/24)+DATE(1970,1,1)</f>
        <v>41682.25</v>
      </c>
      <c r="P892" t="b">
        <v>1</v>
      </c>
      <c r="Q892" t="b">
        <v>1</v>
      </c>
      <c r="R892" t="s">
        <v>33</v>
      </c>
      <c r="S892" t="s">
        <v>2039</v>
      </c>
      <c r="T892" t="s">
        <v>2040</v>
      </c>
    </row>
    <row r="893" spans="1:20" x14ac:dyDescent="0.35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t="s">
        <v>20</v>
      </c>
      <c r="G893">
        <f>E893-D893</f>
        <v>137892</v>
      </c>
      <c r="H893">
        <v>2489</v>
      </c>
      <c r="I893">
        <f>AVERAGE($H$2:H1893)</f>
        <v>727.005</v>
      </c>
      <c r="J893" t="s">
        <v>107</v>
      </c>
      <c r="K893" t="s">
        <v>108</v>
      </c>
      <c r="L893">
        <v>1556946000</v>
      </c>
      <c r="M893" s="8">
        <f>(((L893/60)/60)/24)+DATE(1970,1,1)</f>
        <v>43589.208333333328</v>
      </c>
      <c r="N893">
        <v>1559365200</v>
      </c>
      <c r="O893" s="8">
        <f>(((N893/60)/60)/24)+DATE(1970,1,1)</f>
        <v>43617.208333333328</v>
      </c>
      <c r="P893" t="b">
        <v>0</v>
      </c>
      <c r="Q893" t="b">
        <v>1</v>
      </c>
      <c r="R893" t="s">
        <v>68</v>
      </c>
      <c r="S893" t="s">
        <v>2047</v>
      </c>
      <c r="T893" t="s">
        <v>2048</v>
      </c>
    </row>
    <row r="894" spans="1:20" x14ac:dyDescent="0.35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t="s">
        <v>20</v>
      </c>
      <c r="G894">
        <f>E894-D894</f>
        <v>6964</v>
      </c>
      <c r="H894">
        <v>69</v>
      </c>
      <c r="I894">
        <f>AVERAGE($H$2:H1894)</f>
        <v>727.005</v>
      </c>
      <c r="J894" t="s">
        <v>21</v>
      </c>
      <c r="K894" t="s">
        <v>22</v>
      </c>
      <c r="L894">
        <v>1548050400</v>
      </c>
      <c r="M894" s="8">
        <f>(((L894/60)/60)/24)+DATE(1970,1,1)</f>
        <v>43486.25</v>
      </c>
      <c r="N894">
        <v>1549173600</v>
      </c>
      <c r="O894" s="8">
        <f>(((N894/60)/60)/24)+DATE(1970,1,1)</f>
        <v>43499.25</v>
      </c>
      <c r="P894" t="b">
        <v>0</v>
      </c>
      <c r="Q894" t="b">
        <v>1</v>
      </c>
      <c r="R894" t="s">
        <v>33</v>
      </c>
      <c r="S894" t="s">
        <v>2039</v>
      </c>
      <c r="T894" t="s">
        <v>2040</v>
      </c>
    </row>
    <row r="895" spans="1:20" x14ac:dyDescent="0.35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t="s">
        <v>20</v>
      </c>
      <c r="G895">
        <f>E895-D895</f>
        <v>10509</v>
      </c>
      <c r="H895">
        <v>279</v>
      </c>
      <c r="I895">
        <f>AVERAGE($H$2:H1895)</f>
        <v>727.005</v>
      </c>
      <c r="J895" t="s">
        <v>40</v>
      </c>
      <c r="K895" t="s">
        <v>41</v>
      </c>
      <c r="L895">
        <v>1532840400</v>
      </c>
      <c r="M895" s="8">
        <f>(((L895/60)/60)/24)+DATE(1970,1,1)</f>
        <v>43310.208333333328</v>
      </c>
      <c r="N895">
        <v>1533963600</v>
      </c>
      <c r="O895" s="8">
        <f>(((N895/60)/60)/24)+DATE(1970,1,1)</f>
        <v>43323.208333333328</v>
      </c>
      <c r="P895" t="b">
        <v>0</v>
      </c>
      <c r="Q895" t="b">
        <v>1</v>
      </c>
      <c r="R895" t="s">
        <v>23</v>
      </c>
      <c r="S895" t="s">
        <v>2035</v>
      </c>
      <c r="T895" t="s">
        <v>2036</v>
      </c>
    </row>
    <row r="896" spans="1:20" x14ac:dyDescent="0.35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t="s">
        <v>20</v>
      </c>
      <c r="G896">
        <f>E896-D896</f>
        <v>9373</v>
      </c>
      <c r="H896">
        <v>210</v>
      </c>
      <c r="I896">
        <f>AVERAGE($H$2:H1896)</f>
        <v>727.005</v>
      </c>
      <c r="J896" t="s">
        <v>21</v>
      </c>
      <c r="K896" t="s">
        <v>22</v>
      </c>
      <c r="L896">
        <v>1488261600</v>
      </c>
      <c r="M896" s="8">
        <f>(((L896/60)/60)/24)+DATE(1970,1,1)</f>
        <v>42794.25</v>
      </c>
      <c r="N896">
        <v>1489381200</v>
      </c>
      <c r="O896" s="8">
        <f>(((N896/60)/60)/24)+DATE(1970,1,1)</f>
        <v>42807.208333333328</v>
      </c>
      <c r="P896" t="b">
        <v>0</v>
      </c>
      <c r="Q896" t="b">
        <v>0</v>
      </c>
      <c r="R896" t="s">
        <v>42</v>
      </c>
      <c r="S896" t="s">
        <v>2041</v>
      </c>
      <c r="T896" t="s">
        <v>2042</v>
      </c>
    </row>
    <row r="897" spans="1:20" x14ac:dyDescent="0.35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t="s">
        <v>20</v>
      </c>
      <c r="G897">
        <f>E897-D897</f>
        <v>134982</v>
      </c>
      <c r="H897">
        <v>2100</v>
      </c>
      <c r="I897">
        <f>AVERAGE($H$2:H1897)</f>
        <v>727.005</v>
      </c>
      <c r="J897" t="s">
        <v>21</v>
      </c>
      <c r="K897" t="s">
        <v>22</v>
      </c>
      <c r="L897">
        <v>1393567200</v>
      </c>
      <c r="M897" s="8">
        <f>(((L897/60)/60)/24)+DATE(1970,1,1)</f>
        <v>41698.25</v>
      </c>
      <c r="N897">
        <v>1395032400</v>
      </c>
      <c r="O897" s="8">
        <f>(((N897/60)/60)/24)+DATE(1970,1,1)</f>
        <v>41715.208333333336</v>
      </c>
      <c r="P897" t="b">
        <v>0</v>
      </c>
      <c r="Q897" t="b">
        <v>0</v>
      </c>
      <c r="R897" t="s">
        <v>23</v>
      </c>
      <c r="S897" t="s">
        <v>2035</v>
      </c>
      <c r="T897" t="s">
        <v>2036</v>
      </c>
    </row>
    <row r="898" spans="1:20" x14ac:dyDescent="0.35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t="s">
        <v>20</v>
      </c>
      <c r="G898">
        <f>E898-D898</f>
        <v>10540</v>
      </c>
      <c r="H898">
        <v>252</v>
      </c>
      <c r="I898">
        <f>AVERAGE($H$2:H1898)</f>
        <v>727.005</v>
      </c>
      <c r="J898" t="s">
        <v>21</v>
      </c>
      <c r="K898" t="s">
        <v>22</v>
      </c>
      <c r="L898">
        <v>1410325200</v>
      </c>
      <c r="M898" s="8">
        <f>(((L898/60)/60)/24)+DATE(1970,1,1)</f>
        <v>41892.208333333336</v>
      </c>
      <c r="N898">
        <v>1412485200</v>
      </c>
      <c r="O898" s="8">
        <f>(((N898/60)/60)/24)+DATE(1970,1,1)</f>
        <v>41917.208333333336</v>
      </c>
      <c r="P898" t="b">
        <v>1</v>
      </c>
      <c r="Q898" t="b">
        <v>1</v>
      </c>
      <c r="R898" t="s">
        <v>23</v>
      </c>
      <c r="S898" t="s">
        <v>2035</v>
      </c>
      <c r="T898" t="s">
        <v>2036</v>
      </c>
    </row>
    <row r="899" spans="1:20" x14ac:dyDescent="0.35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t="s">
        <v>20</v>
      </c>
      <c r="G899">
        <f>E899-D899</f>
        <v>22516</v>
      </c>
      <c r="H899">
        <v>1280</v>
      </c>
      <c r="I899">
        <f>AVERAGE($H$2:H1899)</f>
        <v>727.005</v>
      </c>
      <c r="J899" t="s">
        <v>21</v>
      </c>
      <c r="K899" t="s">
        <v>22</v>
      </c>
      <c r="L899">
        <v>1276923600</v>
      </c>
      <c r="M899" s="8">
        <f>(((L899/60)/60)/24)+DATE(1970,1,1)</f>
        <v>40348.208333333336</v>
      </c>
      <c r="N899">
        <v>1279688400</v>
      </c>
      <c r="O899" s="8">
        <f>(((N899/60)/60)/24)+DATE(1970,1,1)</f>
        <v>40380.208333333336</v>
      </c>
      <c r="P899" t="b">
        <v>0</v>
      </c>
      <c r="Q899" t="b">
        <v>1</v>
      </c>
      <c r="R899" t="s">
        <v>68</v>
      </c>
      <c r="S899" t="s">
        <v>2047</v>
      </c>
      <c r="T899" t="s">
        <v>2048</v>
      </c>
    </row>
    <row r="900" spans="1:20" x14ac:dyDescent="0.35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t="s">
        <v>20</v>
      </c>
      <c r="G900">
        <f>E900-D900</f>
        <v>10350</v>
      </c>
      <c r="H900">
        <v>157</v>
      </c>
      <c r="I900">
        <f>AVERAGE($H$2:H1900)</f>
        <v>727.005</v>
      </c>
      <c r="J900" t="s">
        <v>40</v>
      </c>
      <c r="K900" t="s">
        <v>41</v>
      </c>
      <c r="L900">
        <v>1500958800</v>
      </c>
      <c r="M900" s="8">
        <f>(((L900/60)/60)/24)+DATE(1970,1,1)</f>
        <v>42941.208333333328</v>
      </c>
      <c r="N900">
        <v>1501995600</v>
      </c>
      <c r="O900" s="8">
        <f>(((N900/60)/60)/24)+DATE(1970,1,1)</f>
        <v>42953.208333333328</v>
      </c>
      <c r="P900" t="b">
        <v>0</v>
      </c>
      <c r="Q900" t="b">
        <v>0</v>
      </c>
      <c r="R900" t="s">
        <v>100</v>
      </c>
      <c r="S900" t="s">
        <v>2041</v>
      </c>
      <c r="T900" t="s">
        <v>2052</v>
      </c>
    </row>
    <row r="901" spans="1:20" ht="31" x14ac:dyDescent="0.35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t="s">
        <v>20</v>
      </c>
      <c r="G901">
        <f>E901-D901</f>
        <v>9997</v>
      </c>
      <c r="H901">
        <v>194</v>
      </c>
      <c r="I901">
        <f>AVERAGE($H$2:H1901)</f>
        <v>727.005</v>
      </c>
      <c r="J901" t="s">
        <v>21</v>
      </c>
      <c r="K901" t="s">
        <v>22</v>
      </c>
      <c r="L901">
        <v>1292220000</v>
      </c>
      <c r="M901" s="8">
        <f>(((L901/60)/60)/24)+DATE(1970,1,1)</f>
        <v>40525.25</v>
      </c>
      <c r="N901">
        <v>1294639200</v>
      </c>
      <c r="O901" s="8">
        <f>(((N901/60)/60)/24)+DATE(1970,1,1)</f>
        <v>40553.25</v>
      </c>
      <c r="P901" t="b">
        <v>0</v>
      </c>
      <c r="Q901" t="b">
        <v>1</v>
      </c>
      <c r="R901" t="s">
        <v>33</v>
      </c>
      <c r="S901" t="s">
        <v>2039</v>
      </c>
      <c r="T901" t="s">
        <v>2040</v>
      </c>
    </row>
    <row r="902" spans="1:20" ht="31" x14ac:dyDescent="0.35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t="s">
        <v>20</v>
      </c>
      <c r="G902">
        <f>E902-D902</f>
        <v>3834</v>
      </c>
      <c r="H902">
        <v>82</v>
      </c>
      <c r="I902">
        <f>AVERAGE($H$2:H1902)</f>
        <v>727.005</v>
      </c>
      <c r="J902" t="s">
        <v>26</v>
      </c>
      <c r="K902" t="s">
        <v>27</v>
      </c>
      <c r="L902">
        <v>1304398800</v>
      </c>
      <c r="M902" s="8">
        <f>(((L902/60)/60)/24)+DATE(1970,1,1)</f>
        <v>40666.208333333336</v>
      </c>
      <c r="N902">
        <v>1305435600</v>
      </c>
      <c r="O902" s="8">
        <f>(((N902/60)/60)/24)+DATE(1970,1,1)</f>
        <v>40678.208333333336</v>
      </c>
      <c r="P902" t="b">
        <v>0</v>
      </c>
      <c r="Q902" t="b">
        <v>1</v>
      </c>
      <c r="R902" t="s">
        <v>53</v>
      </c>
      <c r="S902" t="s">
        <v>2041</v>
      </c>
      <c r="T902" t="s">
        <v>2044</v>
      </c>
    </row>
    <row r="903" spans="1:20" ht="31" x14ac:dyDescent="0.35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t="s">
        <v>20</v>
      </c>
      <c r="G903">
        <f>E903-D903</f>
        <v>8717</v>
      </c>
      <c r="H903">
        <v>4233</v>
      </c>
      <c r="I903">
        <f>AVERAGE($H$2:H1903)</f>
        <v>727.005</v>
      </c>
      <c r="J903" t="s">
        <v>21</v>
      </c>
      <c r="K903" t="s">
        <v>22</v>
      </c>
      <c r="L903">
        <v>1332738000</v>
      </c>
      <c r="M903" s="8">
        <f>(((L903/60)/60)/24)+DATE(1970,1,1)</f>
        <v>40994.208333333336</v>
      </c>
      <c r="N903">
        <v>1335675600</v>
      </c>
      <c r="O903" s="8">
        <f>(((N903/60)/60)/24)+DATE(1970,1,1)</f>
        <v>41028.208333333336</v>
      </c>
      <c r="P903" t="b">
        <v>0</v>
      </c>
      <c r="Q903" t="b">
        <v>0</v>
      </c>
      <c r="R903" t="s">
        <v>122</v>
      </c>
      <c r="S903" t="s">
        <v>2054</v>
      </c>
      <c r="T903" t="s">
        <v>2055</v>
      </c>
    </row>
    <row r="904" spans="1:20" x14ac:dyDescent="0.35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t="s">
        <v>20</v>
      </c>
      <c r="G904">
        <f>E904-D904</f>
        <v>92956</v>
      </c>
      <c r="H904">
        <v>1297</v>
      </c>
      <c r="I904">
        <f>AVERAGE($H$2:H1904)</f>
        <v>727.005</v>
      </c>
      <c r="J904" t="s">
        <v>36</v>
      </c>
      <c r="K904" t="s">
        <v>37</v>
      </c>
      <c r="L904">
        <v>1445490000</v>
      </c>
      <c r="M904" s="8">
        <f>(((L904/60)/60)/24)+DATE(1970,1,1)</f>
        <v>42299.208333333328</v>
      </c>
      <c r="N904">
        <v>1448431200</v>
      </c>
      <c r="O904" s="8">
        <f>(((N904/60)/60)/24)+DATE(1970,1,1)</f>
        <v>42333.25</v>
      </c>
      <c r="P904" t="b">
        <v>1</v>
      </c>
      <c r="Q904" t="b">
        <v>0</v>
      </c>
      <c r="R904" t="s">
        <v>206</v>
      </c>
      <c r="S904" t="s">
        <v>2047</v>
      </c>
      <c r="T904" t="s">
        <v>2059</v>
      </c>
    </row>
    <row r="905" spans="1:20" x14ac:dyDescent="0.35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t="s">
        <v>20</v>
      </c>
      <c r="G905">
        <f>E905-D905</f>
        <v>3923</v>
      </c>
      <c r="H905">
        <v>165</v>
      </c>
      <c r="I905">
        <f>AVERAGE($H$2:H1905)</f>
        <v>727.005</v>
      </c>
      <c r="J905" t="s">
        <v>36</v>
      </c>
      <c r="K905" t="s">
        <v>37</v>
      </c>
      <c r="L905">
        <v>1297663200</v>
      </c>
      <c r="M905" s="8">
        <f>(((L905/60)/60)/24)+DATE(1970,1,1)</f>
        <v>40588.25</v>
      </c>
      <c r="N905">
        <v>1298613600</v>
      </c>
      <c r="O905" s="8">
        <f>(((N905/60)/60)/24)+DATE(1970,1,1)</f>
        <v>40599.25</v>
      </c>
      <c r="P905" t="b">
        <v>0</v>
      </c>
      <c r="Q905" t="b">
        <v>0</v>
      </c>
      <c r="R905" t="s">
        <v>206</v>
      </c>
      <c r="S905" t="s">
        <v>2047</v>
      </c>
      <c r="T905" t="s">
        <v>2059</v>
      </c>
    </row>
    <row r="906" spans="1:20" x14ac:dyDescent="0.35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t="s">
        <v>20</v>
      </c>
      <c r="G906">
        <f>E906-D906</f>
        <v>3928</v>
      </c>
      <c r="H906">
        <v>119</v>
      </c>
      <c r="I906">
        <f>AVERAGE($H$2:H1906)</f>
        <v>727.005</v>
      </c>
      <c r="J906" t="s">
        <v>21</v>
      </c>
      <c r="K906" t="s">
        <v>22</v>
      </c>
      <c r="L906">
        <v>1371963600</v>
      </c>
      <c r="M906" s="8">
        <f>(((L906/60)/60)/24)+DATE(1970,1,1)</f>
        <v>41448.208333333336</v>
      </c>
      <c r="N906">
        <v>1372482000</v>
      </c>
      <c r="O906" s="8">
        <f>(((N906/60)/60)/24)+DATE(1970,1,1)</f>
        <v>41454.208333333336</v>
      </c>
      <c r="P906" t="b">
        <v>0</v>
      </c>
      <c r="Q906" t="b">
        <v>0</v>
      </c>
      <c r="R906" t="s">
        <v>33</v>
      </c>
      <c r="S906" t="s">
        <v>2039</v>
      </c>
      <c r="T906" t="s">
        <v>2040</v>
      </c>
    </row>
    <row r="907" spans="1:20" x14ac:dyDescent="0.35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t="s">
        <v>20</v>
      </c>
      <c r="G907">
        <f>E907-D907</f>
        <v>133260</v>
      </c>
      <c r="H907">
        <v>1797</v>
      </c>
      <c r="I907">
        <f>AVERAGE($H$2:H1907)</f>
        <v>727.005</v>
      </c>
      <c r="J907" t="s">
        <v>21</v>
      </c>
      <c r="K907" t="s">
        <v>22</v>
      </c>
      <c r="L907">
        <v>1301202000</v>
      </c>
      <c r="M907" s="8">
        <f>(((L907/60)/60)/24)+DATE(1970,1,1)</f>
        <v>40629.208333333336</v>
      </c>
      <c r="N907">
        <v>1305867600</v>
      </c>
      <c r="O907" s="8">
        <f>(((N907/60)/60)/24)+DATE(1970,1,1)</f>
        <v>40683.208333333336</v>
      </c>
      <c r="P907" t="b">
        <v>0</v>
      </c>
      <c r="Q907" t="b">
        <v>0</v>
      </c>
      <c r="R907" t="s">
        <v>159</v>
      </c>
      <c r="S907" t="s">
        <v>2035</v>
      </c>
      <c r="T907" t="s">
        <v>2058</v>
      </c>
    </row>
    <row r="908" spans="1:20" x14ac:dyDescent="0.35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t="s">
        <v>20</v>
      </c>
      <c r="G908">
        <f>E908-D908</f>
        <v>2490</v>
      </c>
      <c r="H908">
        <v>261</v>
      </c>
      <c r="I908">
        <f>AVERAGE($H$2:H1908)</f>
        <v>727.005</v>
      </c>
      <c r="J908" t="s">
        <v>21</v>
      </c>
      <c r="K908" t="s">
        <v>22</v>
      </c>
      <c r="L908">
        <v>1538024400</v>
      </c>
      <c r="M908" s="8">
        <f>(((L908/60)/60)/24)+DATE(1970,1,1)</f>
        <v>43370.208333333328</v>
      </c>
      <c r="N908">
        <v>1538802000</v>
      </c>
      <c r="O908" s="8">
        <f>(((N908/60)/60)/24)+DATE(1970,1,1)</f>
        <v>43379.208333333328</v>
      </c>
      <c r="P908" t="b">
        <v>0</v>
      </c>
      <c r="Q908" t="b">
        <v>0</v>
      </c>
      <c r="R908" t="s">
        <v>33</v>
      </c>
      <c r="S908" t="s">
        <v>2039</v>
      </c>
      <c r="T908" t="s">
        <v>2040</v>
      </c>
    </row>
    <row r="909" spans="1:20" x14ac:dyDescent="0.35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t="s">
        <v>20</v>
      </c>
      <c r="G909">
        <f>E909-D909</f>
        <v>6944</v>
      </c>
      <c r="H909">
        <v>157</v>
      </c>
      <c r="I909">
        <f>AVERAGE($H$2:H1909)</f>
        <v>727.005</v>
      </c>
      <c r="J909" t="s">
        <v>21</v>
      </c>
      <c r="K909" t="s">
        <v>22</v>
      </c>
      <c r="L909">
        <v>1395032400</v>
      </c>
      <c r="M909" s="8">
        <f>(((L909/60)/60)/24)+DATE(1970,1,1)</f>
        <v>41715.208333333336</v>
      </c>
      <c r="N909">
        <v>1398920400</v>
      </c>
      <c r="O909" s="8">
        <f>(((N909/60)/60)/24)+DATE(1970,1,1)</f>
        <v>41760.208333333336</v>
      </c>
      <c r="P909" t="b">
        <v>0</v>
      </c>
      <c r="Q909" t="b">
        <v>1</v>
      </c>
      <c r="R909" t="s">
        <v>42</v>
      </c>
      <c r="S909" t="s">
        <v>2041</v>
      </c>
      <c r="T909" t="s">
        <v>2042</v>
      </c>
    </row>
    <row r="910" spans="1:20" x14ac:dyDescent="0.35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t="s">
        <v>20</v>
      </c>
      <c r="G910">
        <f>E910-D910</f>
        <v>283</v>
      </c>
      <c r="H910">
        <v>3533</v>
      </c>
      <c r="I910">
        <f>AVERAGE($H$2:H1910)</f>
        <v>727.005</v>
      </c>
      <c r="J910" t="s">
        <v>21</v>
      </c>
      <c r="K910" t="s">
        <v>22</v>
      </c>
      <c r="L910">
        <v>1405486800</v>
      </c>
      <c r="M910" s="8">
        <f>(((L910/60)/60)/24)+DATE(1970,1,1)</f>
        <v>41836.208333333336</v>
      </c>
      <c r="N910">
        <v>1405659600</v>
      </c>
      <c r="O910" s="8">
        <f>(((N910/60)/60)/24)+DATE(1970,1,1)</f>
        <v>41838.208333333336</v>
      </c>
      <c r="P910" t="b">
        <v>0</v>
      </c>
      <c r="Q910" t="b">
        <v>1</v>
      </c>
      <c r="R910" t="s">
        <v>33</v>
      </c>
      <c r="S910" t="s">
        <v>2039</v>
      </c>
      <c r="T910" t="s">
        <v>2040</v>
      </c>
    </row>
    <row r="911" spans="1:20" x14ac:dyDescent="0.35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t="s">
        <v>20</v>
      </c>
      <c r="G911">
        <f>E911-D911</f>
        <v>3891</v>
      </c>
      <c r="H911">
        <v>155</v>
      </c>
      <c r="I911">
        <f>AVERAGE($H$2:H1911)</f>
        <v>727.005</v>
      </c>
      <c r="J911" t="s">
        <v>21</v>
      </c>
      <c r="K911" t="s">
        <v>22</v>
      </c>
      <c r="L911">
        <v>1455861600</v>
      </c>
      <c r="M911" s="8">
        <f>(((L911/60)/60)/24)+DATE(1970,1,1)</f>
        <v>42419.25</v>
      </c>
      <c r="N911">
        <v>1457244000</v>
      </c>
      <c r="O911" s="8">
        <f>(((N911/60)/60)/24)+DATE(1970,1,1)</f>
        <v>42435.25</v>
      </c>
      <c r="P911" t="b">
        <v>0</v>
      </c>
      <c r="Q911" t="b">
        <v>0</v>
      </c>
      <c r="R911" t="s">
        <v>28</v>
      </c>
      <c r="S911" t="s">
        <v>2037</v>
      </c>
      <c r="T911" t="s">
        <v>2038</v>
      </c>
    </row>
    <row r="912" spans="1:20" ht="31" x14ac:dyDescent="0.35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t="s">
        <v>20</v>
      </c>
      <c r="G912">
        <f>E912-D912</f>
        <v>6947</v>
      </c>
      <c r="H912">
        <v>132</v>
      </c>
      <c r="I912">
        <f>AVERAGE($H$2:H1912)</f>
        <v>727.005</v>
      </c>
      <c r="J912" t="s">
        <v>107</v>
      </c>
      <c r="K912" t="s">
        <v>108</v>
      </c>
      <c r="L912">
        <v>1529038800</v>
      </c>
      <c r="M912" s="8">
        <f>(((L912/60)/60)/24)+DATE(1970,1,1)</f>
        <v>43266.208333333328</v>
      </c>
      <c r="N912">
        <v>1529298000</v>
      </c>
      <c r="O912" s="8">
        <f>(((N912/60)/60)/24)+DATE(1970,1,1)</f>
        <v>43269.208333333328</v>
      </c>
      <c r="P912" t="b">
        <v>0</v>
      </c>
      <c r="Q912" t="b">
        <v>0</v>
      </c>
      <c r="R912" t="s">
        <v>65</v>
      </c>
      <c r="S912" t="s">
        <v>2037</v>
      </c>
      <c r="T912" t="s">
        <v>2046</v>
      </c>
    </row>
    <row r="913" spans="1:20" x14ac:dyDescent="0.35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t="s">
        <v>20</v>
      </c>
      <c r="G913">
        <f>E913-D913</f>
        <v>68187</v>
      </c>
      <c r="H913">
        <v>1354</v>
      </c>
      <c r="I913">
        <f>AVERAGE($H$2:H1913)</f>
        <v>727.005</v>
      </c>
      <c r="J913" t="s">
        <v>40</v>
      </c>
      <c r="K913" t="s">
        <v>41</v>
      </c>
      <c r="L913">
        <v>1526360400</v>
      </c>
      <c r="M913" s="8">
        <f>(((L913/60)/60)/24)+DATE(1970,1,1)</f>
        <v>43235.208333333328</v>
      </c>
      <c r="N913">
        <v>1529557200</v>
      </c>
      <c r="O913" s="8">
        <f>(((N913/60)/60)/24)+DATE(1970,1,1)</f>
        <v>43272.208333333328</v>
      </c>
      <c r="P913" t="b">
        <v>0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t="s">
        <v>20</v>
      </c>
      <c r="G914">
        <f>E914-D914</f>
        <v>4085</v>
      </c>
      <c r="H914">
        <v>48</v>
      </c>
      <c r="I914">
        <f>AVERAGE($H$2:H1914)</f>
        <v>727.005</v>
      </c>
      <c r="J914" t="s">
        <v>21</v>
      </c>
      <c r="K914" t="s">
        <v>22</v>
      </c>
      <c r="L914">
        <v>1532149200</v>
      </c>
      <c r="M914" s="8">
        <f>(((L914/60)/60)/24)+DATE(1970,1,1)</f>
        <v>43302.208333333328</v>
      </c>
      <c r="N914">
        <v>1535259600</v>
      </c>
      <c r="O914" s="8">
        <f>(((N914/60)/60)/24)+DATE(1970,1,1)</f>
        <v>43338.208333333328</v>
      </c>
      <c r="P914" t="b">
        <v>1</v>
      </c>
      <c r="Q914" t="b">
        <v>1</v>
      </c>
      <c r="R914" t="s">
        <v>28</v>
      </c>
      <c r="S914" t="s">
        <v>2037</v>
      </c>
      <c r="T914" t="s">
        <v>2038</v>
      </c>
    </row>
    <row r="915" spans="1:20" x14ac:dyDescent="0.35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t="s">
        <v>20</v>
      </c>
      <c r="G915">
        <f>E915-D915</f>
        <v>6474</v>
      </c>
      <c r="H915">
        <v>110</v>
      </c>
      <c r="I915">
        <f>AVERAGE($H$2:H1915)</f>
        <v>727.005</v>
      </c>
      <c r="J915" t="s">
        <v>21</v>
      </c>
      <c r="K915" t="s">
        <v>22</v>
      </c>
      <c r="L915">
        <v>1515304800</v>
      </c>
      <c r="M915" s="8">
        <f>(((L915/60)/60)/24)+DATE(1970,1,1)</f>
        <v>43107.25</v>
      </c>
      <c r="N915">
        <v>1515564000</v>
      </c>
      <c r="O915" s="8">
        <f>(((N915/60)/60)/24)+DATE(1970,1,1)</f>
        <v>43110.25</v>
      </c>
      <c r="P915" t="b">
        <v>0</v>
      </c>
      <c r="Q915" t="b">
        <v>0</v>
      </c>
      <c r="R915" t="s">
        <v>17</v>
      </c>
      <c r="S915" t="s">
        <v>2033</v>
      </c>
      <c r="T915" t="s">
        <v>2034</v>
      </c>
    </row>
    <row r="916" spans="1:20" x14ac:dyDescent="0.35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t="s">
        <v>20</v>
      </c>
      <c r="G916">
        <f>E916-D916</f>
        <v>7631</v>
      </c>
      <c r="H916">
        <v>172</v>
      </c>
      <c r="I916">
        <f>AVERAGE($H$2:H1916)</f>
        <v>727.005</v>
      </c>
      <c r="J916" t="s">
        <v>21</v>
      </c>
      <c r="K916" t="s">
        <v>22</v>
      </c>
      <c r="L916">
        <v>1276318800</v>
      </c>
      <c r="M916" s="8">
        <f>(((L916/60)/60)/24)+DATE(1970,1,1)</f>
        <v>40341.208333333336</v>
      </c>
      <c r="N916">
        <v>1277096400</v>
      </c>
      <c r="O916" s="8">
        <f>(((N916/60)/60)/24)+DATE(1970,1,1)</f>
        <v>40350.208333333336</v>
      </c>
      <c r="P916" t="b">
        <v>0</v>
      </c>
      <c r="Q916" t="b">
        <v>0</v>
      </c>
      <c r="R916" t="s">
        <v>53</v>
      </c>
      <c r="S916" t="s">
        <v>2041</v>
      </c>
      <c r="T916" t="s">
        <v>2044</v>
      </c>
    </row>
    <row r="917" spans="1:20" x14ac:dyDescent="0.35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t="s">
        <v>20</v>
      </c>
      <c r="G917">
        <f>E917-D917</f>
        <v>2217</v>
      </c>
      <c r="H917">
        <v>307</v>
      </c>
      <c r="I917">
        <f>AVERAGE($H$2:H1917)</f>
        <v>727.005</v>
      </c>
      <c r="J917" t="s">
        <v>21</v>
      </c>
      <c r="K917" t="s">
        <v>22</v>
      </c>
      <c r="L917">
        <v>1328767200</v>
      </c>
      <c r="M917" s="8">
        <f>(((L917/60)/60)/24)+DATE(1970,1,1)</f>
        <v>40948.25</v>
      </c>
      <c r="N917">
        <v>1329026400</v>
      </c>
      <c r="O917" s="8">
        <f>(((N917/60)/60)/24)+DATE(1970,1,1)</f>
        <v>40951.25</v>
      </c>
      <c r="P917" t="b">
        <v>0</v>
      </c>
      <c r="Q917" t="b">
        <v>1</v>
      </c>
      <c r="R917" t="s">
        <v>60</v>
      </c>
      <c r="S917" t="s">
        <v>2035</v>
      </c>
      <c r="T917" t="s">
        <v>2045</v>
      </c>
    </row>
    <row r="918" spans="1:20" ht="31" x14ac:dyDescent="0.35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t="s">
        <v>20</v>
      </c>
      <c r="G918">
        <f>E918-D918</f>
        <v>6468</v>
      </c>
      <c r="H918">
        <v>160</v>
      </c>
      <c r="I918">
        <f>AVERAGE($H$2:H1918)</f>
        <v>727.005</v>
      </c>
      <c r="J918" t="s">
        <v>21</v>
      </c>
      <c r="K918" t="s">
        <v>22</v>
      </c>
      <c r="L918">
        <v>1335934800</v>
      </c>
      <c r="M918" s="8">
        <f>(((L918/60)/60)/24)+DATE(1970,1,1)</f>
        <v>41031.208333333336</v>
      </c>
      <c r="N918">
        <v>1338786000</v>
      </c>
      <c r="O918" s="8">
        <f>(((N918/60)/60)/24)+DATE(1970,1,1)</f>
        <v>41064.208333333336</v>
      </c>
      <c r="P918" t="b">
        <v>0</v>
      </c>
      <c r="Q918" t="b">
        <v>0</v>
      </c>
      <c r="R918" t="s">
        <v>50</v>
      </c>
      <c r="S918" t="s">
        <v>2035</v>
      </c>
      <c r="T918" t="s">
        <v>2043</v>
      </c>
    </row>
    <row r="919" spans="1:20" x14ac:dyDescent="0.35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t="s">
        <v>20</v>
      </c>
      <c r="G919">
        <f>E919-D919</f>
        <v>94402</v>
      </c>
      <c r="H919">
        <v>1467</v>
      </c>
      <c r="I919">
        <f>AVERAGE($H$2:H1919)</f>
        <v>727.005</v>
      </c>
      <c r="J919" t="s">
        <v>15</v>
      </c>
      <c r="K919" t="s">
        <v>16</v>
      </c>
      <c r="L919">
        <v>1308546000</v>
      </c>
      <c r="M919" s="8">
        <f>(((L919/60)/60)/24)+DATE(1970,1,1)</f>
        <v>40714.208333333336</v>
      </c>
      <c r="N919">
        <v>1308978000</v>
      </c>
      <c r="O919" s="8">
        <f>(((N919/60)/60)/24)+DATE(1970,1,1)</f>
        <v>40719.208333333336</v>
      </c>
      <c r="P919" t="b">
        <v>0</v>
      </c>
      <c r="Q919" t="b">
        <v>1</v>
      </c>
      <c r="R919" t="s">
        <v>60</v>
      </c>
      <c r="S919" t="s">
        <v>2035</v>
      </c>
      <c r="T919" t="s">
        <v>2045</v>
      </c>
    </row>
    <row r="920" spans="1:20" ht="31" x14ac:dyDescent="0.35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t="s">
        <v>20</v>
      </c>
      <c r="G920">
        <f>E920-D920</f>
        <v>23309</v>
      </c>
      <c r="H920">
        <v>2662</v>
      </c>
      <c r="I920">
        <f>AVERAGE($H$2:H1920)</f>
        <v>727.005</v>
      </c>
      <c r="J920" t="s">
        <v>15</v>
      </c>
      <c r="K920" t="s">
        <v>16</v>
      </c>
      <c r="L920">
        <v>1574056800</v>
      </c>
      <c r="M920" s="8">
        <f>(((L920/60)/60)/24)+DATE(1970,1,1)</f>
        <v>43787.25</v>
      </c>
      <c r="N920">
        <v>1576389600</v>
      </c>
      <c r="O920" s="8">
        <f>(((N920/60)/60)/24)+DATE(1970,1,1)</f>
        <v>43814.25</v>
      </c>
      <c r="P920" t="b">
        <v>0</v>
      </c>
      <c r="Q920" t="b">
        <v>0</v>
      </c>
      <c r="R920" t="s">
        <v>119</v>
      </c>
      <c r="S920" t="s">
        <v>2047</v>
      </c>
      <c r="T920" t="s">
        <v>2053</v>
      </c>
    </row>
    <row r="921" spans="1:20" x14ac:dyDescent="0.35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t="s">
        <v>20</v>
      </c>
      <c r="G921">
        <f>E921-D921</f>
        <v>556</v>
      </c>
      <c r="H921">
        <v>452</v>
      </c>
      <c r="I921">
        <f>AVERAGE($H$2:H1921)</f>
        <v>727.005</v>
      </c>
      <c r="J921" t="s">
        <v>26</v>
      </c>
      <c r="K921" t="s">
        <v>27</v>
      </c>
      <c r="L921">
        <v>1308373200</v>
      </c>
      <c r="M921" s="8">
        <f>(((L921/60)/60)/24)+DATE(1970,1,1)</f>
        <v>40712.208333333336</v>
      </c>
      <c r="N921">
        <v>1311051600</v>
      </c>
      <c r="O921" s="8">
        <f>(((N921/60)/60)/24)+DATE(1970,1,1)</f>
        <v>40743.208333333336</v>
      </c>
      <c r="P921" t="b">
        <v>0</v>
      </c>
      <c r="Q921" t="b">
        <v>0</v>
      </c>
      <c r="R921" t="s">
        <v>33</v>
      </c>
      <c r="S921" t="s">
        <v>2039</v>
      </c>
      <c r="T921" t="s">
        <v>2040</v>
      </c>
    </row>
    <row r="922" spans="1:20" x14ac:dyDescent="0.35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t="s">
        <v>20</v>
      </c>
      <c r="G922">
        <f>E922-D922</f>
        <v>6158</v>
      </c>
      <c r="H922">
        <v>158</v>
      </c>
      <c r="I922">
        <f>AVERAGE($H$2:H1922)</f>
        <v>727.005</v>
      </c>
      <c r="J922" t="s">
        <v>21</v>
      </c>
      <c r="K922" t="s">
        <v>22</v>
      </c>
      <c r="L922">
        <v>1335243600</v>
      </c>
      <c r="M922" s="8">
        <f>(((L922/60)/60)/24)+DATE(1970,1,1)</f>
        <v>41023.208333333336</v>
      </c>
      <c r="N922">
        <v>1336712400</v>
      </c>
      <c r="O922" s="8">
        <f>(((N922/60)/60)/24)+DATE(1970,1,1)</f>
        <v>41040.208333333336</v>
      </c>
      <c r="P922" t="b">
        <v>0</v>
      </c>
      <c r="Q922" t="b">
        <v>0</v>
      </c>
      <c r="R922" t="s">
        <v>17</v>
      </c>
      <c r="S922" t="s">
        <v>2033</v>
      </c>
      <c r="T922" t="s">
        <v>2034</v>
      </c>
    </row>
    <row r="923" spans="1:20" ht="31" x14ac:dyDescent="0.35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t="s">
        <v>20</v>
      </c>
      <c r="G923">
        <f>E923-D923</f>
        <v>2113</v>
      </c>
      <c r="H923">
        <v>225</v>
      </c>
      <c r="I923">
        <f>AVERAGE($H$2:H1923)</f>
        <v>727.005</v>
      </c>
      <c r="J923" t="s">
        <v>98</v>
      </c>
      <c r="K923" t="s">
        <v>99</v>
      </c>
      <c r="L923">
        <v>1328421600</v>
      </c>
      <c r="M923" s="8">
        <f>(((L923/60)/60)/24)+DATE(1970,1,1)</f>
        <v>40944.25</v>
      </c>
      <c r="N923">
        <v>1330408800</v>
      </c>
      <c r="O923" s="8">
        <f>(((N923/60)/60)/24)+DATE(1970,1,1)</f>
        <v>40967.25</v>
      </c>
      <c r="P923" t="b">
        <v>1</v>
      </c>
      <c r="Q923" t="b">
        <v>0</v>
      </c>
      <c r="R923" t="s">
        <v>100</v>
      </c>
      <c r="S923" t="s">
        <v>2041</v>
      </c>
      <c r="T923" t="s">
        <v>2052</v>
      </c>
    </row>
    <row r="924" spans="1:20" ht="31" x14ac:dyDescent="0.35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t="s">
        <v>20</v>
      </c>
      <c r="G924">
        <f>E924-D924</f>
        <v>3033</v>
      </c>
      <c r="H924">
        <v>65</v>
      </c>
      <c r="I924">
        <f>AVERAGE($H$2:H1924)</f>
        <v>727.005</v>
      </c>
      <c r="J924" t="s">
        <v>21</v>
      </c>
      <c r="K924" t="s">
        <v>22</v>
      </c>
      <c r="L924">
        <v>1550556000</v>
      </c>
      <c r="M924" s="8">
        <f>(((L924/60)/60)/24)+DATE(1970,1,1)</f>
        <v>43515.25</v>
      </c>
      <c r="N924">
        <v>1551420000</v>
      </c>
      <c r="O924" s="8">
        <f>(((N924/60)/60)/24)+DATE(1970,1,1)</f>
        <v>43525.25</v>
      </c>
      <c r="P924" t="b">
        <v>0</v>
      </c>
      <c r="Q924" t="b">
        <v>1</v>
      </c>
      <c r="R924" t="s">
        <v>65</v>
      </c>
      <c r="S924" t="s">
        <v>2037</v>
      </c>
      <c r="T924" t="s">
        <v>2046</v>
      </c>
    </row>
    <row r="925" spans="1:20" x14ac:dyDescent="0.35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t="s">
        <v>20</v>
      </c>
      <c r="G925">
        <f>E925-D925</f>
        <v>517</v>
      </c>
      <c r="H925">
        <v>163</v>
      </c>
      <c r="I925">
        <f>AVERAGE($H$2:H1925)</f>
        <v>727.005</v>
      </c>
      <c r="J925" t="s">
        <v>21</v>
      </c>
      <c r="K925" t="s">
        <v>22</v>
      </c>
      <c r="L925">
        <v>1269147600</v>
      </c>
      <c r="M925" s="8">
        <f>(((L925/60)/60)/24)+DATE(1970,1,1)</f>
        <v>40258.208333333336</v>
      </c>
      <c r="N925">
        <v>1269838800</v>
      </c>
      <c r="O925" s="8">
        <f>(((N925/60)/60)/24)+DATE(1970,1,1)</f>
        <v>40266.208333333336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t="s">
        <v>20</v>
      </c>
      <c r="G926">
        <f>E926-D926</f>
        <v>3060</v>
      </c>
      <c r="H926">
        <v>85</v>
      </c>
      <c r="I926">
        <f>AVERAGE($H$2:H1926)</f>
        <v>727.005</v>
      </c>
      <c r="J926" t="s">
        <v>21</v>
      </c>
      <c r="K926" t="s">
        <v>22</v>
      </c>
      <c r="L926">
        <v>1312174800</v>
      </c>
      <c r="M926" s="8">
        <f>(((L926/60)/60)/24)+DATE(1970,1,1)</f>
        <v>40756.208333333336</v>
      </c>
      <c r="N926">
        <v>1312520400</v>
      </c>
      <c r="O926" s="8">
        <f>(((N926/60)/60)/24)+DATE(1970,1,1)</f>
        <v>40760.208333333336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x14ac:dyDescent="0.35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t="s">
        <v>20</v>
      </c>
      <c r="G927">
        <f>E927-D927</f>
        <v>4015</v>
      </c>
      <c r="H927">
        <v>217</v>
      </c>
      <c r="I927">
        <f>AVERAGE($H$2:H1927)</f>
        <v>727.005</v>
      </c>
      <c r="J927" t="s">
        <v>21</v>
      </c>
      <c r="K927" t="s">
        <v>22</v>
      </c>
      <c r="L927">
        <v>1434517200</v>
      </c>
      <c r="M927" s="8">
        <f>(((L927/60)/60)/24)+DATE(1970,1,1)</f>
        <v>42172.208333333328</v>
      </c>
      <c r="N927">
        <v>1436504400</v>
      </c>
      <c r="O927" s="8">
        <f>(((N927/60)/60)/24)+DATE(1970,1,1)</f>
        <v>42195.208333333328</v>
      </c>
      <c r="P927" t="b">
        <v>0</v>
      </c>
      <c r="Q927" t="b">
        <v>1</v>
      </c>
      <c r="R927" t="s">
        <v>269</v>
      </c>
      <c r="S927" t="s">
        <v>2041</v>
      </c>
      <c r="T927" t="s">
        <v>2060</v>
      </c>
    </row>
    <row r="928" spans="1:20" x14ac:dyDescent="0.35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t="s">
        <v>20</v>
      </c>
      <c r="G928">
        <f>E928-D928</f>
        <v>10377</v>
      </c>
      <c r="H928">
        <v>150</v>
      </c>
      <c r="I928">
        <f>AVERAGE($H$2:H1928)</f>
        <v>727.005</v>
      </c>
      <c r="J928" t="s">
        <v>21</v>
      </c>
      <c r="K928" t="s">
        <v>22</v>
      </c>
      <c r="L928">
        <v>1471582800</v>
      </c>
      <c r="M928" s="8">
        <f>(((L928/60)/60)/24)+DATE(1970,1,1)</f>
        <v>42601.208333333328</v>
      </c>
      <c r="N928">
        <v>1472014800</v>
      </c>
      <c r="O928" s="8">
        <f>(((N928/60)/60)/24)+DATE(1970,1,1)</f>
        <v>42606.208333333328</v>
      </c>
      <c r="P928" t="b">
        <v>0</v>
      </c>
      <c r="Q928" t="b">
        <v>0</v>
      </c>
      <c r="R928" t="s">
        <v>100</v>
      </c>
      <c r="S928" t="s">
        <v>2041</v>
      </c>
      <c r="T928" t="s">
        <v>2052</v>
      </c>
    </row>
    <row r="929" spans="1:20" x14ac:dyDescent="0.35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t="s">
        <v>20</v>
      </c>
      <c r="G929">
        <f>E929-D929</f>
        <v>69515</v>
      </c>
      <c r="H929">
        <v>3272</v>
      </c>
      <c r="I929">
        <f>AVERAGE($H$2:H1929)</f>
        <v>727.005</v>
      </c>
      <c r="J929" t="s">
        <v>21</v>
      </c>
      <c r="K929" t="s">
        <v>22</v>
      </c>
      <c r="L929">
        <v>1410757200</v>
      </c>
      <c r="M929" s="8">
        <f>(((L929/60)/60)/24)+DATE(1970,1,1)</f>
        <v>41897.208333333336</v>
      </c>
      <c r="N929">
        <v>1411534800</v>
      </c>
      <c r="O929" s="8">
        <f>(((N929/60)/60)/24)+DATE(1970,1,1)</f>
        <v>41906.208333333336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31" x14ac:dyDescent="0.35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t="s">
        <v>20</v>
      </c>
      <c r="G930">
        <f>E930-D930</f>
        <v>2997</v>
      </c>
      <c r="H930">
        <v>300</v>
      </c>
      <c r="I930">
        <f>AVERAGE($H$2:H1930)</f>
        <v>727.005</v>
      </c>
      <c r="J930" t="s">
        <v>21</v>
      </c>
      <c r="K930" t="s">
        <v>22</v>
      </c>
      <c r="L930">
        <v>1539061200</v>
      </c>
      <c r="M930" s="8">
        <f>(((L930/60)/60)/24)+DATE(1970,1,1)</f>
        <v>43382.208333333328</v>
      </c>
      <c r="N930">
        <v>1539579600</v>
      </c>
      <c r="O930" s="8">
        <f>(((N930/60)/60)/24)+DATE(1970,1,1)</f>
        <v>43388.208333333328</v>
      </c>
      <c r="P930" t="b">
        <v>0</v>
      </c>
      <c r="Q930" t="b">
        <v>0</v>
      </c>
      <c r="R930" t="s">
        <v>17</v>
      </c>
      <c r="S930" t="s">
        <v>2033</v>
      </c>
      <c r="T930" t="s">
        <v>2034</v>
      </c>
    </row>
    <row r="931" spans="1:20" x14ac:dyDescent="0.35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t="s">
        <v>20</v>
      </c>
      <c r="G931">
        <f>E931-D931</f>
        <v>5939</v>
      </c>
      <c r="H931">
        <v>126</v>
      </c>
      <c r="I931">
        <f>AVERAGE($H$2:H1931)</f>
        <v>727.005</v>
      </c>
      <c r="J931" t="s">
        <v>21</v>
      </c>
      <c r="K931" t="s">
        <v>22</v>
      </c>
      <c r="L931">
        <v>1381554000</v>
      </c>
      <c r="M931" s="8">
        <f>(((L931/60)/60)/24)+DATE(1970,1,1)</f>
        <v>41559.208333333336</v>
      </c>
      <c r="N931">
        <v>1382504400</v>
      </c>
      <c r="O931" s="8">
        <f>(((N931/60)/60)/24)+DATE(1970,1,1)</f>
        <v>41570.208333333336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31" x14ac:dyDescent="0.35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t="s">
        <v>20</v>
      </c>
      <c r="G932">
        <f>E932-D932</f>
        <v>123412</v>
      </c>
      <c r="H932">
        <v>2320</v>
      </c>
      <c r="I932">
        <f>AVERAGE($H$2:H1932)</f>
        <v>727.005</v>
      </c>
      <c r="J932" t="s">
        <v>21</v>
      </c>
      <c r="K932" t="s">
        <v>22</v>
      </c>
      <c r="L932">
        <v>1509512400</v>
      </c>
      <c r="M932" s="8">
        <f>(((L932/60)/60)/24)+DATE(1970,1,1)</f>
        <v>43040.208333333328</v>
      </c>
      <c r="N932">
        <v>1511071200</v>
      </c>
      <c r="O932" s="8">
        <f>(((N932/60)/60)/24)+DATE(1970,1,1)</f>
        <v>43058.25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t="s">
        <v>20</v>
      </c>
      <c r="G933">
        <f>E933-D933</f>
        <v>3292</v>
      </c>
      <c r="H933">
        <v>81</v>
      </c>
      <c r="I933">
        <f>AVERAGE($H$2:H1933)</f>
        <v>727.005</v>
      </c>
      <c r="J933" t="s">
        <v>26</v>
      </c>
      <c r="K933" t="s">
        <v>27</v>
      </c>
      <c r="L933">
        <v>1535950800</v>
      </c>
      <c r="M933" s="8">
        <f>(((L933/60)/60)/24)+DATE(1970,1,1)</f>
        <v>43346.208333333328</v>
      </c>
      <c r="N933">
        <v>1536382800</v>
      </c>
      <c r="O933" s="8">
        <f>(((N933/60)/60)/24)+DATE(1970,1,1)</f>
        <v>43351.208333333328</v>
      </c>
      <c r="P933" t="b">
        <v>0</v>
      </c>
      <c r="Q933" t="b">
        <v>0</v>
      </c>
      <c r="R933" t="s">
        <v>474</v>
      </c>
      <c r="S933" t="s">
        <v>2041</v>
      </c>
      <c r="T933" t="s">
        <v>2063</v>
      </c>
    </row>
    <row r="934" spans="1:20" x14ac:dyDescent="0.35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t="s">
        <v>20</v>
      </c>
      <c r="G934">
        <f>E934-D934</f>
        <v>37168</v>
      </c>
      <c r="H934">
        <v>1887</v>
      </c>
      <c r="I934">
        <f>AVERAGE($H$2:H1934)</f>
        <v>727.005</v>
      </c>
      <c r="J934" t="s">
        <v>21</v>
      </c>
      <c r="K934" t="s">
        <v>22</v>
      </c>
      <c r="L934">
        <v>1389160800</v>
      </c>
      <c r="M934" s="8">
        <f>(((L934/60)/60)/24)+DATE(1970,1,1)</f>
        <v>41647.25</v>
      </c>
      <c r="N934">
        <v>1389592800</v>
      </c>
      <c r="O934" s="8">
        <f>(((N934/60)/60)/24)+DATE(1970,1,1)</f>
        <v>41652.25</v>
      </c>
      <c r="P934" t="b">
        <v>0</v>
      </c>
      <c r="Q934" t="b">
        <v>0</v>
      </c>
      <c r="R934" t="s">
        <v>122</v>
      </c>
      <c r="S934" t="s">
        <v>2054</v>
      </c>
      <c r="T934" t="s">
        <v>2055</v>
      </c>
    </row>
    <row r="935" spans="1:20" x14ac:dyDescent="0.35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t="s">
        <v>20</v>
      </c>
      <c r="G935">
        <f>E935-D935</f>
        <v>99268</v>
      </c>
      <c r="H935">
        <v>4358</v>
      </c>
      <c r="I935">
        <f>AVERAGE($H$2:H1935)</f>
        <v>727.005</v>
      </c>
      <c r="J935" t="s">
        <v>21</v>
      </c>
      <c r="K935" t="s">
        <v>22</v>
      </c>
      <c r="L935">
        <v>1271998800</v>
      </c>
      <c r="M935" s="8">
        <f>(((L935/60)/60)/24)+DATE(1970,1,1)</f>
        <v>40291.208333333336</v>
      </c>
      <c r="N935">
        <v>1275282000</v>
      </c>
      <c r="O935" s="8">
        <f>(((N935/60)/60)/24)+DATE(1970,1,1)</f>
        <v>40329.208333333336</v>
      </c>
      <c r="P935" t="b">
        <v>0</v>
      </c>
      <c r="Q935" t="b">
        <v>1</v>
      </c>
      <c r="R935" t="s">
        <v>122</v>
      </c>
      <c r="S935" t="s">
        <v>2054</v>
      </c>
      <c r="T935" t="s">
        <v>2055</v>
      </c>
    </row>
    <row r="936" spans="1:20" x14ac:dyDescent="0.35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t="s">
        <v>20</v>
      </c>
      <c r="G936">
        <f>E936-D936</f>
        <v>4438</v>
      </c>
      <c r="H936">
        <v>53</v>
      </c>
      <c r="I936">
        <f>AVERAGE($H$2:H1936)</f>
        <v>727.005</v>
      </c>
      <c r="J936" t="s">
        <v>21</v>
      </c>
      <c r="K936" t="s">
        <v>22</v>
      </c>
      <c r="L936">
        <v>1487743200</v>
      </c>
      <c r="M936" s="8">
        <f>(((L936/60)/60)/24)+DATE(1970,1,1)</f>
        <v>42788.25</v>
      </c>
      <c r="N936">
        <v>1488520800</v>
      </c>
      <c r="O936" s="8">
        <f>(((N936/60)/60)/24)+DATE(1970,1,1)</f>
        <v>42797.25</v>
      </c>
      <c r="P936" t="b">
        <v>0</v>
      </c>
      <c r="Q936" t="b">
        <v>0</v>
      </c>
      <c r="R936" t="s">
        <v>68</v>
      </c>
      <c r="S936" t="s">
        <v>2047</v>
      </c>
      <c r="T936" t="s">
        <v>2048</v>
      </c>
    </row>
    <row r="937" spans="1:20" x14ac:dyDescent="0.35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t="s">
        <v>20</v>
      </c>
      <c r="G937">
        <f>E937-D937</f>
        <v>108601</v>
      </c>
      <c r="H937">
        <v>2414</v>
      </c>
      <c r="I937">
        <f>AVERAGE($H$2:H1937)</f>
        <v>727.005</v>
      </c>
      <c r="J937" t="s">
        <v>21</v>
      </c>
      <c r="K937" t="s">
        <v>22</v>
      </c>
      <c r="L937">
        <v>1563685200</v>
      </c>
      <c r="M937" s="8">
        <f>(((L937/60)/60)/24)+DATE(1970,1,1)</f>
        <v>43667.208333333328</v>
      </c>
      <c r="N937">
        <v>1563858000</v>
      </c>
      <c r="O937" s="8">
        <f>(((N937/60)/60)/24)+DATE(1970,1,1)</f>
        <v>43669.208333333328</v>
      </c>
      <c r="P937" t="b">
        <v>0</v>
      </c>
      <c r="Q937" t="b">
        <v>0</v>
      </c>
      <c r="R937" t="s">
        <v>50</v>
      </c>
      <c r="S937" t="s">
        <v>2035</v>
      </c>
      <c r="T937" t="s">
        <v>2043</v>
      </c>
    </row>
    <row r="938" spans="1:20" x14ac:dyDescent="0.35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t="s">
        <v>20</v>
      </c>
      <c r="G938">
        <f>E938-D938</f>
        <v>2160</v>
      </c>
      <c r="H938">
        <v>80</v>
      </c>
      <c r="I938">
        <f>AVERAGE($H$2:H1938)</f>
        <v>727.005</v>
      </c>
      <c r="J938" t="s">
        <v>21</v>
      </c>
      <c r="K938" t="s">
        <v>22</v>
      </c>
      <c r="L938">
        <v>1421820000</v>
      </c>
      <c r="M938" s="8">
        <f>(((L938/60)/60)/24)+DATE(1970,1,1)</f>
        <v>42025.25</v>
      </c>
      <c r="N938">
        <v>1422165600</v>
      </c>
      <c r="O938" s="8">
        <f>(((N938/60)/60)/24)+DATE(1970,1,1)</f>
        <v>42029.25</v>
      </c>
      <c r="P938" t="b">
        <v>0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31" x14ac:dyDescent="0.35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t="s">
        <v>20</v>
      </c>
      <c r="G939">
        <f>E939-D939</f>
        <v>4689</v>
      </c>
      <c r="H939">
        <v>193</v>
      </c>
      <c r="I939">
        <f>AVERAGE($H$2:H1939)</f>
        <v>727.005</v>
      </c>
      <c r="J939" t="s">
        <v>21</v>
      </c>
      <c r="K939" t="s">
        <v>22</v>
      </c>
      <c r="L939">
        <v>1274763600</v>
      </c>
      <c r="M939" s="8">
        <f>(((L939/60)/60)/24)+DATE(1970,1,1)</f>
        <v>40323.208333333336</v>
      </c>
      <c r="N939">
        <v>1277874000</v>
      </c>
      <c r="O939" s="8">
        <f>(((N939/60)/60)/24)+DATE(1970,1,1)</f>
        <v>40359.208333333336</v>
      </c>
      <c r="P939" t="b">
        <v>0</v>
      </c>
      <c r="Q939" t="b">
        <v>0</v>
      </c>
      <c r="R939" t="s">
        <v>100</v>
      </c>
      <c r="S939" t="s">
        <v>2041</v>
      </c>
      <c r="T939" t="s">
        <v>2052</v>
      </c>
    </row>
    <row r="940" spans="1:20" x14ac:dyDescent="0.35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t="s">
        <v>20</v>
      </c>
      <c r="G940">
        <f>E940-D940</f>
        <v>329</v>
      </c>
      <c r="H940">
        <v>52</v>
      </c>
      <c r="I940">
        <f>AVERAGE($H$2:H1940)</f>
        <v>727.005</v>
      </c>
      <c r="J940" t="s">
        <v>21</v>
      </c>
      <c r="K940" t="s">
        <v>22</v>
      </c>
      <c r="L940">
        <v>1275800400</v>
      </c>
      <c r="M940" s="8">
        <f>(((L940/60)/60)/24)+DATE(1970,1,1)</f>
        <v>40335.208333333336</v>
      </c>
      <c r="N940">
        <v>1279083600</v>
      </c>
      <c r="O940" s="8">
        <f>(((N940/60)/60)/24)+DATE(1970,1,1)</f>
        <v>40373.208333333336</v>
      </c>
      <c r="P940" t="b">
        <v>0</v>
      </c>
      <c r="Q940" t="b">
        <v>0</v>
      </c>
      <c r="R940" t="s">
        <v>33</v>
      </c>
      <c r="S940" t="s">
        <v>2039</v>
      </c>
      <c r="T940" t="s">
        <v>2040</v>
      </c>
    </row>
    <row r="941" spans="1:20" ht="31" x14ac:dyDescent="0.35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t="s">
        <v>20</v>
      </c>
      <c r="G941">
        <f>E941-D941</f>
        <v>6374</v>
      </c>
      <c r="H941">
        <v>290</v>
      </c>
      <c r="I941">
        <f>AVERAGE($H$2:H1941)</f>
        <v>727.005</v>
      </c>
      <c r="J941" t="s">
        <v>21</v>
      </c>
      <c r="K941" t="s">
        <v>22</v>
      </c>
      <c r="L941">
        <v>1491886800</v>
      </c>
      <c r="M941" s="8">
        <f>(((L941/60)/60)/24)+DATE(1970,1,1)</f>
        <v>42836.208333333328</v>
      </c>
      <c r="N941">
        <v>1493528400</v>
      </c>
      <c r="O941" s="8">
        <f>(((N941/60)/60)/24)+DATE(1970,1,1)</f>
        <v>42855.208333333328</v>
      </c>
      <c r="P941" t="b">
        <v>0</v>
      </c>
      <c r="Q941" t="b">
        <v>0</v>
      </c>
      <c r="R941" t="s">
        <v>33</v>
      </c>
      <c r="S941" t="s">
        <v>2039</v>
      </c>
      <c r="T941" t="s">
        <v>2040</v>
      </c>
    </row>
    <row r="942" spans="1:20" x14ac:dyDescent="0.35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t="s">
        <v>20</v>
      </c>
      <c r="G942">
        <f>E942-D942</f>
        <v>3908</v>
      </c>
      <c r="H942">
        <v>122</v>
      </c>
      <c r="I942">
        <f>AVERAGE($H$2:H1942)</f>
        <v>727.005</v>
      </c>
      <c r="J942" t="s">
        <v>21</v>
      </c>
      <c r="K942" t="s">
        <v>22</v>
      </c>
      <c r="L942">
        <v>1394600400</v>
      </c>
      <c r="M942" s="8">
        <f>(((L942/60)/60)/24)+DATE(1970,1,1)</f>
        <v>41710.208333333336</v>
      </c>
      <c r="N942">
        <v>1395205200</v>
      </c>
      <c r="O942" s="8">
        <f>(((N942/60)/60)/24)+DATE(1970,1,1)</f>
        <v>41717.208333333336</v>
      </c>
      <c r="P942" t="b">
        <v>0</v>
      </c>
      <c r="Q942" t="b">
        <v>1</v>
      </c>
      <c r="R942" t="s">
        <v>50</v>
      </c>
      <c r="S942" t="s">
        <v>2035</v>
      </c>
      <c r="T942" t="s">
        <v>2043</v>
      </c>
    </row>
    <row r="943" spans="1:20" x14ac:dyDescent="0.35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t="s">
        <v>20</v>
      </c>
      <c r="G943">
        <f>E943-D943</f>
        <v>21449</v>
      </c>
      <c r="H943">
        <v>1470</v>
      </c>
      <c r="I943">
        <f>AVERAGE($H$2:H1943)</f>
        <v>727.005</v>
      </c>
      <c r="J943" t="s">
        <v>21</v>
      </c>
      <c r="K943" t="s">
        <v>22</v>
      </c>
      <c r="L943">
        <v>1561352400</v>
      </c>
      <c r="M943" s="8">
        <f>(((L943/60)/60)/24)+DATE(1970,1,1)</f>
        <v>43640.208333333328</v>
      </c>
      <c r="N943">
        <v>1561438800</v>
      </c>
      <c r="O943" s="8">
        <f>(((N943/60)/60)/24)+DATE(1970,1,1)</f>
        <v>43641.208333333328</v>
      </c>
      <c r="P943" t="b">
        <v>0</v>
      </c>
      <c r="Q943" t="b">
        <v>0</v>
      </c>
      <c r="R943" t="s">
        <v>60</v>
      </c>
      <c r="S943" t="s">
        <v>2035</v>
      </c>
      <c r="T943" t="s">
        <v>2045</v>
      </c>
    </row>
    <row r="944" spans="1:20" ht="31" x14ac:dyDescent="0.35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t="s">
        <v>20</v>
      </c>
      <c r="G944">
        <f>E944-D944</f>
        <v>4758</v>
      </c>
      <c r="H944">
        <v>165</v>
      </c>
      <c r="I944">
        <f>AVERAGE($H$2:H1944)</f>
        <v>727.005</v>
      </c>
      <c r="J944" t="s">
        <v>15</v>
      </c>
      <c r="K944" t="s">
        <v>16</v>
      </c>
      <c r="L944">
        <v>1322892000</v>
      </c>
      <c r="M944" s="8">
        <f>(((L944/60)/60)/24)+DATE(1970,1,1)</f>
        <v>40880.25</v>
      </c>
      <c r="N944">
        <v>1326693600</v>
      </c>
      <c r="O944" s="8">
        <f>(((N944/60)/60)/24)+DATE(1970,1,1)</f>
        <v>40924.25</v>
      </c>
      <c r="P944" t="b">
        <v>0</v>
      </c>
      <c r="Q944" t="b">
        <v>0</v>
      </c>
      <c r="R944" t="s">
        <v>42</v>
      </c>
      <c r="S944" t="s">
        <v>2041</v>
      </c>
      <c r="T944" t="s">
        <v>2042</v>
      </c>
    </row>
    <row r="945" spans="1:20" x14ac:dyDescent="0.35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t="s">
        <v>20</v>
      </c>
      <c r="G945">
        <f>E945-D945</f>
        <v>7835</v>
      </c>
      <c r="H945">
        <v>182</v>
      </c>
      <c r="I945">
        <f>AVERAGE($H$2:H1945)</f>
        <v>727.005</v>
      </c>
      <c r="J945" t="s">
        <v>21</v>
      </c>
      <c r="K945" t="s">
        <v>22</v>
      </c>
      <c r="L945">
        <v>1274418000</v>
      </c>
      <c r="M945" s="8">
        <f>(((L945/60)/60)/24)+DATE(1970,1,1)</f>
        <v>40319.208333333336</v>
      </c>
      <c r="N945">
        <v>1277960400</v>
      </c>
      <c r="O945" s="8">
        <f>(((N945/60)/60)/24)+DATE(1970,1,1)</f>
        <v>40360.208333333336</v>
      </c>
      <c r="P945" t="b">
        <v>0</v>
      </c>
      <c r="Q945" t="b">
        <v>0</v>
      </c>
      <c r="R945" t="s">
        <v>206</v>
      </c>
      <c r="S945" t="s">
        <v>2047</v>
      </c>
      <c r="T945" t="s">
        <v>2059</v>
      </c>
    </row>
    <row r="946" spans="1:20" x14ac:dyDescent="0.35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t="s">
        <v>20</v>
      </c>
      <c r="G946">
        <f>E946-D946</f>
        <v>2370</v>
      </c>
      <c r="H946">
        <v>199</v>
      </c>
      <c r="I946">
        <f>AVERAGE($H$2:H1946)</f>
        <v>727.005</v>
      </c>
      <c r="J946" t="s">
        <v>107</v>
      </c>
      <c r="K946" t="s">
        <v>108</v>
      </c>
      <c r="L946">
        <v>1434344400</v>
      </c>
      <c r="M946" s="8">
        <f>(((L946/60)/60)/24)+DATE(1970,1,1)</f>
        <v>42170.208333333328</v>
      </c>
      <c r="N946">
        <v>1434690000</v>
      </c>
      <c r="O946" s="8">
        <f>(((N946/60)/60)/24)+DATE(1970,1,1)</f>
        <v>42174.208333333328</v>
      </c>
      <c r="P946" t="b">
        <v>0</v>
      </c>
      <c r="Q946" t="b">
        <v>1</v>
      </c>
      <c r="R946" t="s">
        <v>42</v>
      </c>
      <c r="S946" t="s">
        <v>2041</v>
      </c>
      <c r="T946" t="s">
        <v>2042</v>
      </c>
    </row>
    <row r="947" spans="1:20" x14ac:dyDescent="0.35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t="s">
        <v>20</v>
      </c>
      <c r="G947">
        <f>E947-D947</f>
        <v>1508</v>
      </c>
      <c r="H947">
        <v>56</v>
      </c>
      <c r="I947">
        <f>AVERAGE($H$2:H1947)</f>
        <v>727.005</v>
      </c>
      <c r="J947" t="s">
        <v>40</v>
      </c>
      <c r="K947" t="s">
        <v>41</v>
      </c>
      <c r="L947">
        <v>1373518800</v>
      </c>
      <c r="M947" s="8">
        <f>(((L947/60)/60)/24)+DATE(1970,1,1)</f>
        <v>41466.208333333336</v>
      </c>
      <c r="N947">
        <v>1376110800</v>
      </c>
      <c r="O947" s="8">
        <f>(((N947/60)/60)/24)+DATE(1970,1,1)</f>
        <v>41496.208333333336</v>
      </c>
      <c r="P947" t="b">
        <v>0</v>
      </c>
      <c r="Q947" t="b">
        <v>1</v>
      </c>
      <c r="R947" t="s">
        <v>269</v>
      </c>
      <c r="S947" t="s">
        <v>2041</v>
      </c>
      <c r="T947" t="s">
        <v>2060</v>
      </c>
    </row>
    <row r="948" spans="1:20" ht="31" x14ac:dyDescent="0.35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t="s">
        <v>20</v>
      </c>
      <c r="G948">
        <f>E948-D948</f>
        <v>133538</v>
      </c>
      <c r="H948">
        <v>1460</v>
      </c>
      <c r="I948">
        <f>AVERAGE($H$2:H1948)</f>
        <v>727.005</v>
      </c>
      <c r="J948" t="s">
        <v>26</v>
      </c>
      <c r="K948" t="s">
        <v>27</v>
      </c>
      <c r="L948">
        <v>1310619600</v>
      </c>
      <c r="M948" s="8">
        <f>(((L948/60)/60)/24)+DATE(1970,1,1)</f>
        <v>40738.208333333336</v>
      </c>
      <c r="N948">
        <v>1310878800</v>
      </c>
      <c r="O948" s="8">
        <f>(((N948/60)/60)/24)+DATE(1970,1,1)</f>
        <v>40741.208333333336</v>
      </c>
      <c r="P948" t="b">
        <v>0</v>
      </c>
      <c r="Q948" t="b">
        <v>1</v>
      </c>
      <c r="R948" t="s">
        <v>17</v>
      </c>
      <c r="S948" t="s">
        <v>2033</v>
      </c>
      <c r="T948" t="s">
        <v>2034</v>
      </c>
    </row>
    <row r="949" spans="1:20" x14ac:dyDescent="0.35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t="s">
        <v>20</v>
      </c>
      <c r="G949">
        <f>E949-D949</f>
        <v>9520</v>
      </c>
      <c r="H949">
        <v>123</v>
      </c>
      <c r="I949">
        <f>AVERAGE($H$2:H1949)</f>
        <v>727.005</v>
      </c>
      <c r="J949" t="s">
        <v>98</v>
      </c>
      <c r="K949" t="s">
        <v>99</v>
      </c>
      <c r="L949">
        <v>1381122000</v>
      </c>
      <c r="M949" s="8">
        <f>(((L949/60)/60)/24)+DATE(1970,1,1)</f>
        <v>41554.208333333336</v>
      </c>
      <c r="N949">
        <v>1382677200</v>
      </c>
      <c r="O949" s="8">
        <f>(((N949/60)/60)/24)+DATE(1970,1,1)</f>
        <v>41572.208333333336</v>
      </c>
      <c r="P949" t="b">
        <v>0</v>
      </c>
      <c r="Q949" t="b">
        <v>0</v>
      </c>
      <c r="R949" t="s">
        <v>159</v>
      </c>
      <c r="S949" t="s">
        <v>2035</v>
      </c>
      <c r="T949" t="s">
        <v>2058</v>
      </c>
    </row>
    <row r="950" spans="1:20" x14ac:dyDescent="0.35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t="s">
        <v>20</v>
      </c>
      <c r="G950">
        <f>E950-D950</f>
        <v>3146</v>
      </c>
      <c r="H950">
        <v>159</v>
      </c>
      <c r="I950">
        <f>AVERAGE($H$2:H1950)</f>
        <v>727.005</v>
      </c>
      <c r="J950" t="s">
        <v>21</v>
      </c>
      <c r="K950" t="s">
        <v>22</v>
      </c>
      <c r="L950">
        <v>1531803600</v>
      </c>
      <c r="M950" s="8">
        <f>(((L950/60)/60)/24)+DATE(1970,1,1)</f>
        <v>43298.208333333328</v>
      </c>
      <c r="N950">
        <v>1534654800</v>
      </c>
      <c r="O950" s="8">
        <f>(((N950/60)/60)/24)+DATE(1970,1,1)</f>
        <v>43331.208333333328</v>
      </c>
      <c r="P950" t="b">
        <v>0</v>
      </c>
      <c r="Q950" t="b">
        <v>1</v>
      </c>
      <c r="R950" t="s">
        <v>23</v>
      </c>
      <c r="S950" t="s">
        <v>2035</v>
      </c>
      <c r="T950" t="s">
        <v>2036</v>
      </c>
    </row>
    <row r="951" spans="1:20" x14ac:dyDescent="0.35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t="s">
        <v>20</v>
      </c>
      <c r="G951">
        <f>E951-D951</f>
        <v>2134</v>
      </c>
      <c r="H951">
        <v>110</v>
      </c>
      <c r="I951">
        <f>AVERAGE($H$2:H1951)</f>
        <v>727.005</v>
      </c>
      <c r="J951" t="s">
        <v>21</v>
      </c>
      <c r="K951" t="s">
        <v>22</v>
      </c>
      <c r="L951">
        <v>1454133600</v>
      </c>
      <c r="M951" s="8">
        <f>(((L951/60)/60)/24)+DATE(1970,1,1)</f>
        <v>42399.25</v>
      </c>
      <c r="N951">
        <v>1457762400</v>
      </c>
      <c r="O951" s="8">
        <f>(((N951/60)/60)/24)+DATE(1970,1,1)</f>
        <v>42441.25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t="s">
        <v>20</v>
      </c>
      <c r="G952">
        <f>E952-D952</f>
        <v>5055</v>
      </c>
      <c r="H952">
        <v>236</v>
      </c>
      <c r="I952">
        <f>AVERAGE($H$2:H1952)</f>
        <v>727.005</v>
      </c>
      <c r="J952" t="s">
        <v>21</v>
      </c>
      <c r="K952" t="s">
        <v>22</v>
      </c>
      <c r="L952">
        <v>1379566800</v>
      </c>
      <c r="M952" s="8">
        <f>(((L952/60)/60)/24)+DATE(1970,1,1)</f>
        <v>41536.208333333336</v>
      </c>
      <c r="N952">
        <v>1379826000</v>
      </c>
      <c r="O952" s="8">
        <f>(((N952/60)/60)/24)+DATE(1970,1,1)</f>
        <v>41539.208333333336</v>
      </c>
      <c r="P952" t="b">
        <v>0</v>
      </c>
      <c r="Q952" t="b">
        <v>0</v>
      </c>
      <c r="R952" t="s">
        <v>33</v>
      </c>
      <c r="S952" t="s">
        <v>2039</v>
      </c>
      <c r="T952" t="s">
        <v>2040</v>
      </c>
    </row>
    <row r="953" spans="1:20" ht="31" x14ac:dyDescent="0.35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t="s">
        <v>20</v>
      </c>
      <c r="G953">
        <f>E953-D953</f>
        <v>3464</v>
      </c>
      <c r="H953">
        <v>191</v>
      </c>
      <c r="I953">
        <f>AVERAGE($H$2:H1953)</f>
        <v>727.005</v>
      </c>
      <c r="J953" t="s">
        <v>21</v>
      </c>
      <c r="K953" t="s">
        <v>22</v>
      </c>
      <c r="L953">
        <v>1494651600</v>
      </c>
      <c r="M953" s="8">
        <f>(((L953/60)/60)/24)+DATE(1970,1,1)</f>
        <v>42868.208333333328</v>
      </c>
      <c r="N953">
        <v>1497762000</v>
      </c>
      <c r="O953" s="8">
        <f>(((N953/60)/60)/24)+DATE(1970,1,1)</f>
        <v>42904.208333333328</v>
      </c>
      <c r="P953" t="b">
        <v>1</v>
      </c>
      <c r="Q953" t="b">
        <v>1</v>
      </c>
      <c r="R953" t="s">
        <v>42</v>
      </c>
      <c r="S953" t="s">
        <v>2041</v>
      </c>
      <c r="T953" t="s">
        <v>2042</v>
      </c>
    </row>
    <row r="954" spans="1:20" x14ac:dyDescent="0.35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t="s">
        <v>20</v>
      </c>
      <c r="G954">
        <f>E954-D954</f>
        <v>83750</v>
      </c>
      <c r="H954">
        <v>3934</v>
      </c>
      <c r="I954">
        <f>AVERAGE($H$2:H1954)</f>
        <v>727.005</v>
      </c>
      <c r="J954" t="s">
        <v>21</v>
      </c>
      <c r="K954" t="s">
        <v>22</v>
      </c>
      <c r="L954">
        <v>1335934800</v>
      </c>
      <c r="M954" s="8">
        <f>(((L954/60)/60)/24)+DATE(1970,1,1)</f>
        <v>41031.208333333336</v>
      </c>
      <c r="N954">
        <v>1336885200</v>
      </c>
      <c r="O954" s="8">
        <f>(((N954/60)/60)/24)+DATE(1970,1,1)</f>
        <v>41042.208333333336</v>
      </c>
      <c r="P954" t="b">
        <v>0</v>
      </c>
      <c r="Q954" t="b">
        <v>0</v>
      </c>
      <c r="R954" t="s">
        <v>89</v>
      </c>
      <c r="S954" t="s">
        <v>2050</v>
      </c>
      <c r="T954" t="s">
        <v>2051</v>
      </c>
    </row>
    <row r="955" spans="1:20" x14ac:dyDescent="0.35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t="s">
        <v>20</v>
      </c>
      <c r="G955">
        <f>E955-D955</f>
        <v>6821</v>
      </c>
      <c r="H955">
        <v>80</v>
      </c>
      <c r="I955">
        <f>AVERAGE($H$2:H1955)</f>
        <v>727.005</v>
      </c>
      <c r="J955" t="s">
        <v>15</v>
      </c>
      <c r="K955" t="s">
        <v>16</v>
      </c>
      <c r="L955">
        <v>1528088400</v>
      </c>
      <c r="M955" s="8">
        <f>(((L955/60)/60)/24)+DATE(1970,1,1)</f>
        <v>43255.208333333328</v>
      </c>
      <c r="N955">
        <v>1530421200</v>
      </c>
      <c r="O955" s="8">
        <f>(((N955/60)/60)/24)+DATE(1970,1,1)</f>
        <v>43282.208333333328</v>
      </c>
      <c r="P955" t="b">
        <v>0</v>
      </c>
      <c r="Q955" t="b">
        <v>1</v>
      </c>
      <c r="R955" t="s">
        <v>33</v>
      </c>
      <c r="S955" t="s">
        <v>2039</v>
      </c>
      <c r="T955" t="s">
        <v>2040</v>
      </c>
    </row>
    <row r="956" spans="1:20" x14ac:dyDescent="0.35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t="s">
        <v>20</v>
      </c>
      <c r="G956">
        <f>E956-D956</f>
        <v>5739</v>
      </c>
      <c r="H956">
        <v>462</v>
      </c>
      <c r="I956">
        <f>AVERAGE($H$2:H1956)</f>
        <v>727.005</v>
      </c>
      <c r="J956" t="s">
        <v>21</v>
      </c>
      <c r="K956" t="s">
        <v>22</v>
      </c>
      <c r="L956">
        <v>1568005200</v>
      </c>
      <c r="M956" s="8">
        <f>(((L956/60)/60)/24)+DATE(1970,1,1)</f>
        <v>43717.208333333328</v>
      </c>
      <c r="N956">
        <v>1568178000</v>
      </c>
      <c r="O956" s="8">
        <f>(((N956/60)/60)/24)+DATE(1970,1,1)</f>
        <v>43719.208333333328</v>
      </c>
      <c r="P956" t="b">
        <v>1</v>
      </c>
      <c r="Q956" t="b">
        <v>0</v>
      </c>
      <c r="R956" t="s">
        <v>28</v>
      </c>
      <c r="S956" t="s">
        <v>2037</v>
      </c>
      <c r="T956" t="s">
        <v>2038</v>
      </c>
    </row>
    <row r="957" spans="1:20" x14ac:dyDescent="0.35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t="s">
        <v>20</v>
      </c>
      <c r="G957">
        <f>E957-D957</f>
        <v>12510</v>
      </c>
      <c r="H957">
        <v>179</v>
      </c>
      <c r="I957">
        <f>AVERAGE($H$2:H1957)</f>
        <v>727.005</v>
      </c>
      <c r="J957" t="s">
        <v>21</v>
      </c>
      <c r="K957" t="s">
        <v>22</v>
      </c>
      <c r="L957">
        <v>1346821200</v>
      </c>
      <c r="M957" s="8">
        <f>(((L957/60)/60)/24)+DATE(1970,1,1)</f>
        <v>41157.208333333336</v>
      </c>
      <c r="N957">
        <v>1347944400</v>
      </c>
      <c r="O957" s="8">
        <f>(((N957/60)/60)/24)+DATE(1970,1,1)</f>
        <v>41170.208333333336</v>
      </c>
      <c r="P957" t="b">
        <v>1</v>
      </c>
      <c r="Q957" t="b">
        <v>0</v>
      </c>
      <c r="R957" t="s">
        <v>53</v>
      </c>
      <c r="S957" t="s">
        <v>2041</v>
      </c>
      <c r="T957" t="s">
        <v>2044</v>
      </c>
    </row>
    <row r="958" spans="1:20" x14ac:dyDescent="0.35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t="s">
        <v>20</v>
      </c>
      <c r="G958">
        <f>E958-D958</f>
        <v>70036</v>
      </c>
      <c r="H958">
        <v>1866</v>
      </c>
      <c r="I958">
        <f>AVERAGE($H$2:H1958)</f>
        <v>727.005</v>
      </c>
      <c r="J958" t="s">
        <v>40</v>
      </c>
      <c r="K958" t="s">
        <v>41</v>
      </c>
      <c r="L958">
        <v>1503982800</v>
      </c>
      <c r="M958" s="8">
        <f>(((L958/60)/60)/24)+DATE(1970,1,1)</f>
        <v>42976.208333333328</v>
      </c>
      <c r="N958">
        <v>1504760400</v>
      </c>
      <c r="O958" s="8">
        <f>(((N958/60)/60)/24)+DATE(1970,1,1)</f>
        <v>42985.208333333328</v>
      </c>
      <c r="P958" t="b">
        <v>0</v>
      </c>
      <c r="Q958" t="b">
        <v>0</v>
      </c>
      <c r="R958" t="s">
        <v>269</v>
      </c>
      <c r="S958" t="s">
        <v>2041</v>
      </c>
      <c r="T958" t="s">
        <v>2060</v>
      </c>
    </row>
    <row r="959" spans="1:20" x14ac:dyDescent="0.35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t="s">
        <v>20</v>
      </c>
      <c r="G959">
        <f>E959-D959</f>
        <v>5221</v>
      </c>
      <c r="H959">
        <v>156</v>
      </c>
      <c r="I959">
        <f>AVERAGE($H$2:H1959)</f>
        <v>727.005</v>
      </c>
      <c r="J959" t="s">
        <v>98</v>
      </c>
      <c r="K959" t="s">
        <v>99</v>
      </c>
      <c r="L959">
        <v>1343365200</v>
      </c>
      <c r="M959" s="8">
        <f>(((L959/60)/60)/24)+DATE(1970,1,1)</f>
        <v>41117.208333333336</v>
      </c>
      <c r="N959">
        <v>1344315600</v>
      </c>
      <c r="O959" s="8">
        <f>(((N959/60)/60)/24)+DATE(1970,1,1)</f>
        <v>41128.208333333336</v>
      </c>
      <c r="P959" t="b">
        <v>0</v>
      </c>
      <c r="Q959" t="b">
        <v>0</v>
      </c>
      <c r="R959" t="s">
        <v>133</v>
      </c>
      <c r="S959" t="s">
        <v>2047</v>
      </c>
      <c r="T959" t="s">
        <v>2056</v>
      </c>
    </row>
    <row r="960" spans="1:20" x14ac:dyDescent="0.35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t="s">
        <v>20</v>
      </c>
      <c r="G960">
        <f>E960-D960</f>
        <v>4376</v>
      </c>
      <c r="H960">
        <v>255</v>
      </c>
      <c r="I960">
        <f>AVERAGE($H$2:H1960)</f>
        <v>727.005</v>
      </c>
      <c r="J960" t="s">
        <v>21</v>
      </c>
      <c r="K960" t="s">
        <v>22</v>
      </c>
      <c r="L960">
        <v>1549519200</v>
      </c>
      <c r="M960" s="8">
        <f>(((L960/60)/60)/24)+DATE(1970,1,1)</f>
        <v>43503.25</v>
      </c>
      <c r="N960">
        <v>1551247200</v>
      </c>
      <c r="O960" s="8">
        <f>(((N960/60)/60)/24)+DATE(1970,1,1)</f>
        <v>43523.25</v>
      </c>
      <c r="P960" t="b">
        <v>1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t="s">
        <v>20</v>
      </c>
      <c r="G961">
        <f>E961-D961</f>
        <v>39040</v>
      </c>
      <c r="H961">
        <v>2261</v>
      </c>
      <c r="I961">
        <f>AVERAGE($H$2:H1961)</f>
        <v>727.005</v>
      </c>
      <c r="J961" t="s">
        <v>21</v>
      </c>
      <c r="K961" t="s">
        <v>22</v>
      </c>
      <c r="L961">
        <v>1544335200</v>
      </c>
      <c r="M961" s="8">
        <f>(((L961/60)/60)/24)+DATE(1970,1,1)</f>
        <v>43443.25</v>
      </c>
      <c r="N961">
        <v>1545112800</v>
      </c>
      <c r="O961" s="8">
        <f>(((N961/60)/60)/24)+DATE(1970,1,1)</f>
        <v>43452.25</v>
      </c>
      <c r="P961" t="b">
        <v>0</v>
      </c>
      <c r="Q961" t="b">
        <v>1</v>
      </c>
      <c r="R961" t="s">
        <v>319</v>
      </c>
      <c r="S961" t="s">
        <v>2035</v>
      </c>
      <c r="T961" t="s">
        <v>2062</v>
      </c>
    </row>
    <row r="962" spans="1:20" x14ac:dyDescent="0.35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t="s">
        <v>20</v>
      </c>
      <c r="G962">
        <f>E962-D962</f>
        <v>2344</v>
      </c>
      <c r="H962">
        <v>40</v>
      </c>
      <c r="I962">
        <f>AVERAGE($H$2:H1962)</f>
        <v>727.005</v>
      </c>
      <c r="J962" t="s">
        <v>21</v>
      </c>
      <c r="K962" t="s">
        <v>22</v>
      </c>
      <c r="L962">
        <v>1279083600</v>
      </c>
      <c r="M962" s="8">
        <f>(((L962/60)/60)/24)+DATE(1970,1,1)</f>
        <v>40373.208333333336</v>
      </c>
      <c r="N962">
        <v>1279170000</v>
      </c>
      <c r="O962" s="8">
        <f>(((N962/60)/60)/24)+DATE(1970,1,1)</f>
        <v>40374.208333333336</v>
      </c>
      <c r="P962" t="b">
        <v>0</v>
      </c>
      <c r="Q962" t="b">
        <v>0</v>
      </c>
      <c r="R962" t="s">
        <v>33</v>
      </c>
      <c r="S962" t="s">
        <v>2039</v>
      </c>
      <c r="T962" t="s">
        <v>2040</v>
      </c>
    </row>
    <row r="963" spans="1:20" x14ac:dyDescent="0.35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t="s">
        <v>20</v>
      </c>
      <c r="G963">
        <f>E963-D963</f>
        <v>152892</v>
      </c>
      <c r="H963">
        <v>2289</v>
      </c>
      <c r="I963">
        <f>AVERAGE($H$2:H1963)</f>
        <v>727.005</v>
      </c>
      <c r="J963" t="s">
        <v>107</v>
      </c>
      <c r="K963" t="s">
        <v>108</v>
      </c>
      <c r="L963">
        <v>1572498000</v>
      </c>
      <c r="M963" s="8">
        <f>(((L963/60)/60)/24)+DATE(1970,1,1)</f>
        <v>43769.208333333328</v>
      </c>
      <c r="N963">
        <v>1573452000</v>
      </c>
      <c r="O963" s="8">
        <f>(((N963/60)/60)/24)+DATE(1970,1,1)</f>
        <v>43780.25</v>
      </c>
      <c r="P963" t="b">
        <v>0</v>
      </c>
      <c r="Q963" t="b">
        <v>0</v>
      </c>
      <c r="R963" t="s">
        <v>33</v>
      </c>
      <c r="S963" t="s">
        <v>2039</v>
      </c>
      <c r="T963" t="s">
        <v>2040</v>
      </c>
    </row>
    <row r="964" spans="1:20" ht="31" x14ac:dyDescent="0.35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t="s">
        <v>20</v>
      </c>
      <c r="G964">
        <f>E964-D964</f>
        <v>3722</v>
      </c>
      <c r="H964">
        <v>65</v>
      </c>
      <c r="I964">
        <f>AVERAGE($H$2:H1964)</f>
        <v>727.005</v>
      </c>
      <c r="J964" t="s">
        <v>21</v>
      </c>
      <c r="K964" t="s">
        <v>22</v>
      </c>
      <c r="L964">
        <v>1506056400</v>
      </c>
      <c r="M964" s="8">
        <f>(((L964/60)/60)/24)+DATE(1970,1,1)</f>
        <v>43000.208333333328</v>
      </c>
      <c r="N964">
        <v>1507093200</v>
      </c>
      <c r="O964" s="8">
        <f>(((N964/60)/60)/24)+DATE(1970,1,1)</f>
        <v>43012.208333333328</v>
      </c>
      <c r="P964" t="b">
        <v>0</v>
      </c>
      <c r="Q964" t="b">
        <v>0</v>
      </c>
      <c r="R964" t="s">
        <v>33</v>
      </c>
      <c r="S964" t="s">
        <v>2039</v>
      </c>
      <c r="T964" t="s">
        <v>2040</v>
      </c>
    </row>
    <row r="965" spans="1:20" x14ac:dyDescent="0.35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t="s">
        <v>20</v>
      </c>
      <c r="G965">
        <f>E965-D965</f>
        <v>28986</v>
      </c>
      <c r="H965">
        <v>3777</v>
      </c>
      <c r="I965">
        <f>AVERAGE($H$2:H1965)</f>
        <v>727.005</v>
      </c>
      <c r="J965" t="s">
        <v>107</v>
      </c>
      <c r="K965" t="s">
        <v>108</v>
      </c>
      <c r="L965">
        <v>1388296800</v>
      </c>
      <c r="M965" s="8">
        <f>(((L965/60)/60)/24)+DATE(1970,1,1)</f>
        <v>41637.25</v>
      </c>
      <c r="N965">
        <v>1389074400</v>
      </c>
      <c r="O965" s="8">
        <f>(((N965/60)/60)/24)+DATE(1970,1,1)</f>
        <v>41646.25</v>
      </c>
      <c r="P965" t="b">
        <v>0</v>
      </c>
      <c r="Q965" t="b">
        <v>0</v>
      </c>
      <c r="R965" t="s">
        <v>28</v>
      </c>
      <c r="S965" t="s">
        <v>2037</v>
      </c>
      <c r="T965" t="s">
        <v>2038</v>
      </c>
    </row>
    <row r="966" spans="1:20" x14ac:dyDescent="0.35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t="s">
        <v>20</v>
      </c>
      <c r="G966">
        <f>E966-D966</f>
        <v>6452</v>
      </c>
      <c r="H966">
        <v>184</v>
      </c>
      <c r="I966">
        <f>AVERAGE($H$2:H1966)</f>
        <v>727.005</v>
      </c>
      <c r="J966" t="s">
        <v>40</v>
      </c>
      <c r="K966" t="s">
        <v>41</v>
      </c>
      <c r="L966">
        <v>1493787600</v>
      </c>
      <c r="M966" s="8">
        <f>(((L966/60)/60)/24)+DATE(1970,1,1)</f>
        <v>42858.208333333328</v>
      </c>
      <c r="N966">
        <v>1494997200</v>
      </c>
      <c r="O966" s="8">
        <f>(((N966/60)/60)/24)+DATE(1970,1,1)</f>
        <v>42872.208333333328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t="s">
        <v>20</v>
      </c>
      <c r="G967">
        <f>E967-D967</f>
        <v>430</v>
      </c>
      <c r="H967">
        <v>85</v>
      </c>
      <c r="I967">
        <f>AVERAGE($H$2:H1967)</f>
        <v>727.005</v>
      </c>
      <c r="J967" t="s">
        <v>21</v>
      </c>
      <c r="K967" t="s">
        <v>22</v>
      </c>
      <c r="L967">
        <v>1424844000</v>
      </c>
      <c r="M967" s="8">
        <f>(((L967/60)/60)/24)+DATE(1970,1,1)</f>
        <v>42060.25</v>
      </c>
      <c r="N967">
        <v>1425448800</v>
      </c>
      <c r="O967" s="8">
        <f>(((N967/60)/60)/24)+DATE(1970,1,1)</f>
        <v>42067.25</v>
      </c>
      <c r="P967" t="b">
        <v>0</v>
      </c>
      <c r="Q967" t="b">
        <v>1</v>
      </c>
      <c r="R967" t="s">
        <v>33</v>
      </c>
      <c r="S967" t="s">
        <v>2039</v>
      </c>
      <c r="T967" t="s">
        <v>2040</v>
      </c>
    </row>
    <row r="968" spans="1:20" x14ac:dyDescent="0.35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t="s">
        <v>20</v>
      </c>
      <c r="G968">
        <f>E968-D968</f>
        <v>2583</v>
      </c>
      <c r="H968">
        <v>144</v>
      </c>
      <c r="I968">
        <f>AVERAGE($H$2:H1968)</f>
        <v>727.005</v>
      </c>
      <c r="J968" t="s">
        <v>21</v>
      </c>
      <c r="K968" t="s">
        <v>22</v>
      </c>
      <c r="L968">
        <v>1394514000</v>
      </c>
      <c r="M968" s="8">
        <f>(((L968/60)/60)/24)+DATE(1970,1,1)</f>
        <v>41709.208333333336</v>
      </c>
      <c r="N968">
        <v>1394773200</v>
      </c>
      <c r="O968" s="8">
        <f>(((N968/60)/60)/24)+DATE(1970,1,1)</f>
        <v>41712.208333333336</v>
      </c>
      <c r="P968" t="b">
        <v>0</v>
      </c>
      <c r="Q968" t="b">
        <v>0</v>
      </c>
      <c r="R968" t="s">
        <v>23</v>
      </c>
      <c r="S968" t="s">
        <v>2035</v>
      </c>
      <c r="T968" t="s">
        <v>2036</v>
      </c>
    </row>
    <row r="969" spans="1:20" x14ac:dyDescent="0.35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t="s">
        <v>20</v>
      </c>
      <c r="G969">
        <f>E969-D969</f>
        <v>102015</v>
      </c>
      <c r="H969">
        <v>1902</v>
      </c>
      <c r="I969">
        <f>AVERAGE($H$2:H1969)</f>
        <v>727.005</v>
      </c>
      <c r="J969" t="s">
        <v>21</v>
      </c>
      <c r="K969" t="s">
        <v>22</v>
      </c>
      <c r="L969">
        <v>1365397200</v>
      </c>
      <c r="M969" s="8">
        <f>(((L969/60)/60)/24)+DATE(1970,1,1)</f>
        <v>41372.208333333336</v>
      </c>
      <c r="N969">
        <v>1366520400</v>
      </c>
      <c r="O969" s="8">
        <f>(((N969/60)/60)/24)+DATE(1970,1,1)</f>
        <v>41385.208333333336</v>
      </c>
      <c r="P969" t="b">
        <v>0</v>
      </c>
      <c r="Q969" t="b">
        <v>0</v>
      </c>
      <c r="R969" t="s">
        <v>33</v>
      </c>
      <c r="S969" t="s">
        <v>2039</v>
      </c>
      <c r="T969" t="s">
        <v>2040</v>
      </c>
    </row>
    <row r="970" spans="1:20" x14ac:dyDescent="0.35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t="s">
        <v>20</v>
      </c>
      <c r="G970">
        <f>E970-D970</f>
        <v>5080</v>
      </c>
      <c r="H970">
        <v>105</v>
      </c>
      <c r="I970">
        <f>AVERAGE($H$2:H1970)</f>
        <v>727.005</v>
      </c>
      <c r="J970" t="s">
        <v>21</v>
      </c>
      <c r="K970" t="s">
        <v>22</v>
      </c>
      <c r="L970">
        <v>1456120800</v>
      </c>
      <c r="M970" s="8">
        <f>(((L970/60)/60)/24)+DATE(1970,1,1)</f>
        <v>42422.25</v>
      </c>
      <c r="N970">
        <v>1456639200</v>
      </c>
      <c r="O970" s="8">
        <f>(((N970/60)/60)/24)+DATE(1970,1,1)</f>
        <v>42428.25</v>
      </c>
      <c r="P970" t="b">
        <v>0</v>
      </c>
      <c r="Q970" t="b">
        <v>0</v>
      </c>
      <c r="R970" t="s">
        <v>33</v>
      </c>
      <c r="S970" t="s">
        <v>2039</v>
      </c>
      <c r="T970" t="s">
        <v>2040</v>
      </c>
    </row>
    <row r="971" spans="1:20" ht="31" x14ac:dyDescent="0.35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t="s">
        <v>20</v>
      </c>
      <c r="G971">
        <f>E971-D971</f>
        <v>3912</v>
      </c>
      <c r="H971">
        <v>132</v>
      </c>
      <c r="I971">
        <f>AVERAGE($H$2:H1971)</f>
        <v>727.005</v>
      </c>
      <c r="J971" t="s">
        <v>21</v>
      </c>
      <c r="K971" t="s">
        <v>22</v>
      </c>
      <c r="L971">
        <v>1437714000</v>
      </c>
      <c r="M971" s="8">
        <f>(((L971/60)/60)/24)+DATE(1970,1,1)</f>
        <v>42209.208333333328</v>
      </c>
      <c r="N971">
        <v>1438318800</v>
      </c>
      <c r="O971" s="8">
        <f>(((N971/60)/60)/24)+DATE(1970,1,1)</f>
        <v>42216.208333333328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35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t="s">
        <v>20</v>
      </c>
      <c r="G972">
        <f>E972-D972</f>
        <v>893</v>
      </c>
      <c r="H972">
        <v>96</v>
      </c>
      <c r="I972">
        <f>AVERAGE($H$2:H1972)</f>
        <v>727.005</v>
      </c>
      <c r="J972" t="s">
        <v>21</v>
      </c>
      <c r="K972" t="s">
        <v>22</v>
      </c>
      <c r="L972">
        <v>1528779600</v>
      </c>
      <c r="M972" s="8">
        <f>(((L972/60)/60)/24)+DATE(1970,1,1)</f>
        <v>43263.208333333328</v>
      </c>
      <c r="N972">
        <v>1531890000</v>
      </c>
      <c r="O972" s="8">
        <f>(((N972/60)/60)/24)+DATE(1970,1,1)</f>
        <v>43299.208333333328</v>
      </c>
      <c r="P972" t="b">
        <v>0</v>
      </c>
      <c r="Q972" t="b">
        <v>1</v>
      </c>
      <c r="R972" t="s">
        <v>119</v>
      </c>
      <c r="S972" t="s">
        <v>2047</v>
      </c>
      <c r="T972" t="s">
        <v>2053</v>
      </c>
    </row>
    <row r="973" spans="1:20" x14ac:dyDescent="0.35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t="s">
        <v>20</v>
      </c>
      <c r="G973">
        <f>E973-D973</f>
        <v>4469</v>
      </c>
      <c r="H973">
        <v>114</v>
      </c>
      <c r="I973">
        <f>AVERAGE($H$2:H1973)</f>
        <v>727.005</v>
      </c>
      <c r="J973" t="s">
        <v>21</v>
      </c>
      <c r="K973" t="s">
        <v>22</v>
      </c>
      <c r="L973">
        <v>1411534800</v>
      </c>
      <c r="M973" s="8">
        <f>(((L973/60)/60)/24)+DATE(1970,1,1)</f>
        <v>41906.208333333336</v>
      </c>
      <c r="N973">
        <v>1414558800</v>
      </c>
      <c r="O973" s="8">
        <f>(((N973/60)/60)/24)+DATE(1970,1,1)</f>
        <v>41941.208333333336</v>
      </c>
      <c r="P973" t="b">
        <v>0</v>
      </c>
      <c r="Q973" t="b">
        <v>0</v>
      </c>
      <c r="R973" t="s">
        <v>17</v>
      </c>
      <c r="S973" t="s">
        <v>2033</v>
      </c>
      <c r="T973" t="s">
        <v>2034</v>
      </c>
    </row>
    <row r="974" spans="1:20" ht="31" x14ac:dyDescent="0.35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t="s">
        <v>20</v>
      </c>
      <c r="G974">
        <f>E974-D974</f>
        <v>3620</v>
      </c>
      <c r="H974">
        <v>203</v>
      </c>
      <c r="I974">
        <f>AVERAGE($H$2:H1974)</f>
        <v>727.005</v>
      </c>
      <c r="J974" t="s">
        <v>21</v>
      </c>
      <c r="K974" t="s">
        <v>22</v>
      </c>
      <c r="L974">
        <v>1429333200</v>
      </c>
      <c r="M974" s="8">
        <f>(((L974/60)/60)/24)+DATE(1970,1,1)</f>
        <v>42112.208333333328</v>
      </c>
      <c r="N974">
        <v>1430974800</v>
      </c>
      <c r="O974" s="8">
        <f>(((N974/60)/60)/24)+DATE(1970,1,1)</f>
        <v>42131.208333333328</v>
      </c>
      <c r="P974" t="b">
        <v>0</v>
      </c>
      <c r="Q974" t="b">
        <v>0</v>
      </c>
      <c r="R974" t="s">
        <v>28</v>
      </c>
      <c r="S974" t="s">
        <v>2037</v>
      </c>
      <c r="T974" t="s">
        <v>2038</v>
      </c>
    </row>
    <row r="975" spans="1:20" x14ac:dyDescent="0.35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t="s">
        <v>20</v>
      </c>
      <c r="G975">
        <f>E975-D975</f>
        <v>144556</v>
      </c>
      <c r="H975">
        <v>1559</v>
      </c>
      <c r="I975">
        <f>AVERAGE($H$2:H1975)</f>
        <v>727.005</v>
      </c>
      <c r="J975" t="s">
        <v>21</v>
      </c>
      <c r="K975" t="s">
        <v>22</v>
      </c>
      <c r="L975">
        <v>1482732000</v>
      </c>
      <c r="M975" s="8">
        <f>(((L975/60)/60)/24)+DATE(1970,1,1)</f>
        <v>42730.25</v>
      </c>
      <c r="N975">
        <v>1482818400</v>
      </c>
      <c r="O975" s="8">
        <f>(((N975/60)/60)/24)+DATE(1970,1,1)</f>
        <v>42731.25</v>
      </c>
      <c r="P975" t="b">
        <v>0</v>
      </c>
      <c r="Q975" t="b">
        <v>1</v>
      </c>
      <c r="R975" t="s">
        <v>23</v>
      </c>
      <c r="S975" t="s">
        <v>2035</v>
      </c>
      <c r="T975" t="s">
        <v>2036</v>
      </c>
    </row>
    <row r="976" spans="1:20" x14ac:dyDescent="0.35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t="s">
        <v>20</v>
      </c>
      <c r="G976">
        <f>E976-D976</f>
        <v>113784</v>
      </c>
      <c r="H976">
        <v>1548</v>
      </c>
      <c r="I976">
        <f>AVERAGE($H$2:H1976)</f>
        <v>727.005</v>
      </c>
      <c r="J976" t="s">
        <v>26</v>
      </c>
      <c r="K976" t="s">
        <v>27</v>
      </c>
      <c r="L976">
        <v>1348290000</v>
      </c>
      <c r="M976" s="8">
        <f>(((L976/60)/60)/24)+DATE(1970,1,1)</f>
        <v>41174.208333333336</v>
      </c>
      <c r="N976">
        <v>1350363600</v>
      </c>
      <c r="O976" s="8">
        <f>(((N976/60)/60)/24)+DATE(1970,1,1)</f>
        <v>41198.208333333336</v>
      </c>
      <c r="P976" t="b">
        <v>0</v>
      </c>
      <c r="Q976" t="b">
        <v>0</v>
      </c>
      <c r="R976" t="s">
        <v>28</v>
      </c>
      <c r="S976" t="s">
        <v>2037</v>
      </c>
      <c r="T976" t="s">
        <v>2038</v>
      </c>
    </row>
    <row r="977" spans="1:20" ht="31" x14ac:dyDescent="0.35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t="s">
        <v>20</v>
      </c>
      <c r="G977">
        <f>E977-D977</f>
        <v>7063</v>
      </c>
      <c r="H977">
        <v>80</v>
      </c>
      <c r="I977">
        <f>AVERAGE($H$2:H1977)</f>
        <v>727.005</v>
      </c>
      <c r="J977" t="s">
        <v>21</v>
      </c>
      <c r="K977" t="s">
        <v>22</v>
      </c>
      <c r="L977">
        <v>1353823200</v>
      </c>
      <c r="M977" s="8">
        <f>(((L977/60)/60)/24)+DATE(1970,1,1)</f>
        <v>41238.25</v>
      </c>
      <c r="N977">
        <v>1353996000</v>
      </c>
      <c r="O977" s="8">
        <f>(((N977/60)/60)/24)+DATE(1970,1,1)</f>
        <v>41240.25</v>
      </c>
      <c r="P977" t="b">
        <v>0</v>
      </c>
      <c r="Q977" t="b">
        <v>0</v>
      </c>
      <c r="R977" t="s">
        <v>33</v>
      </c>
      <c r="S977" t="s">
        <v>2039</v>
      </c>
      <c r="T977" t="s">
        <v>2040</v>
      </c>
    </row>
    <row r="978" spans="1:20" x14ac:dyDescent="0.35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t="s">
        <v>20</v>
      </c>
      <c r="G978">
        <f>E978-D978</f>
        <v>2634</v>
      </c>
      <c r="H978">
        <v>131</v>
      </c>
      <c r="I978">
        <f>AVERAGE($H$2:H1978)</f>
        <v>727.005</v>
      </c>
      <c r="J978" t="s">
        <v>21</v>
      </c>
      <c r="K978" t="s">
        <v>22</v>
      </c>
      <c r="L978">
        <v>1329372000</v>
      </c>
      <c r="M978" s="8">
        <f>(((L978/60)/60)/24)+DATE(1970,1,1)</f>
        <v>40955.25</v>
      </c>
      <c r="N978">
        <v>1329631200</v>
      </c>
      <c r="O978" s="8">
        <f>(((N978/60)/60)/24)+DATE(1970,1,1)</f>
        <v>40958.25</v>
      </c>
      <c r="P978" t="b">
        <v>0</v>
      </c>
      <c r="Q978" t="b">
        <v>0</v>
      </c>
      <c r="R978" t="s">
        <v>33</v>
      </c>
      <c r="S978" t="s">
        <v>2039</v>
      </c>
      <c r="T978" t="s">
        <v>2040</v>
      </c>
    </row>
    <row r="979" spans="1:20" ht="31" x14ac:dyDescent="0.35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t="s">
        <v>20</v>
      </c>
      <c r="G979">
        <f>E979-D979</f>
        <v>6981</v>
      </c>
      <c r="H979">
        <v>112</v>
      </c>
      <c r="I979">
        <f>AVERAGE($H$2:H1979)</f>
        <v>727.005</v>
      </c>
      <c r="J979" t="s">
        <v>21</v>
      </c>
      <c r="K979" t="s">
        <v>22</v>
      </c>
      <c r="L979">
        <v>1277096400</v>
      </c>
      <c r="M979" s="8">
        <f>(((L979/60)/60)/24)+DATE(1970,1,1)</f>
        <v>40350.208333333336</v>
      </c>
      <c r="N979">
        <v>1278997200</v>
      </c>
      <c r="O979" s="8">
        <f>(((N979/60)/60)/24)+DATE(1970,1,1)</f>
        <v>40372.208333333336</v>
      </c>
      <c r="P979" t="b">
        <v>0</v>
      </c>
      <c r="Q979" t="b">
        <v>0</v>
      </c>
      <c r="R979" t="s">
        <v>71</v>
      </c>
      <c r="S979" t="s">
        <v>2041</v>
      </c>
      <c r="T979" t="s">
        <v>2049</v>
      </c>
    </row>
    <row r="980" spans="1:20" ht="31" x14ac:dyDescent="0.35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t="s">
        <v>20</v>
      </c>
      <c r="G980">
        <f>E980-D980</f>
        <v>1100</v>
      </c>
      <c r="H980">
        <v>155</v>
      </c>
      <c r="I980">
        <f>AVERAGE($H$2:H1980)</f>
        <v>727.005</v>
      </c>
      <c r="J980" t="s">
        <v>21</v>
      </c>
      <c r="K980" t="s">
        <v>22</v>
      </c>
      <c r="L980">
        <v>1297922400</v>
      </c>
      <c r="M980" s="8">
        <f>(((L980/60)/60)/24)+DATE(1970,1,1)</f>
        <v>40591.25</v>
      </c>
      <c r="N980">
        <v>1298268000</v>
      </c>
      <c r="O980" s="8">
        <f>(((N980/60)/60)/24)+DATE(1970,1,1)</f>
        <v>40595.25</v>
      </c>
      <c r="P980" t="b">
        <v>0</v>
      </c>
      <c r="Q980" t="b">
        <v>0</v>
      </c>
      <c r="R980" t="s">
        <v>206</v>
      </c>
      <c r="S980" t="s">
        <v>2047</v>
      </c>
      <c r="T980" t="s">
        <v>2059</v>
      </c>
    </row>
    <row r="981" spans="1:20" x14ac:dyDescent="0.35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t="s">
        <v>20</v>
      </c>
      <c r="G981">
        <f>E981-D981</f>
        <v>7057</v>
      </c>
      <c r="H981">
        <v>266</v>
      </c>
      <c r="I981">
        <f>AVERAGE($H$2:H1981)</f>
        <v>727.005</v>
      </c>
      <c r="J981" t="s">
        <v>21</v>
      </c>
      <c r="K981" t="s">
        <v>22</v>
      </c>
      <c r="L981">
        <v>1384408800</v>
      </c>
      <c r="M981" s="8">
        <f>(((L981/60)/60)/24)+DATE(1970,1,1)</f>
        <v>41592.25</v>
      </c>
      <c r="N981">
        <v>1386223200</v>
      </c>
      <c r="O981" s="8">
        <f>(((N981/60)/60)/24)+DATE(1970,1,1)</f>
        <v>41613.25</v>
      </c>
      <c r="P981" t="b">
        <v>0</v>
      </c>
      <c r="Q981" t="b">
        <v>0</v>
      </c>
      <c r="R981" t="s">
        <v>17</v>
      </c>
      <c r="S981" t="s">
        <v>2033</v>
      </c>
      <c r="T981" t="s">
        <v>2034</v>
      </c>
    </row>
    <row r="982" spans="1:20" x14ac:dyDescent="0.35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t="s">
        <v>20</v>
      </c>
      <c r="G982">
        <f>E982-D982</f>
        <v>9464</v>
      </c>
      <c r="H982">
        <v>155</v>
      </c>
      <c r="I982">
        <f>AVERAGE($H$2:H1982)</f>
        <v>727.005</v>
      </c>
      <c r="J982" t="s">
        <v>21</v>
      </c>
      <c r="K982" t="s">
        <v>22</v>
      </c>
      <c r="L982">
        <v>1431320400</v>
      </c>
      <c r="M982" s="8">
        <f>(((L982/60)/60)/24)+DATE(1970,1,1)</f>
        <v>42135.208333333328</v>
      </c>
      <c r="N982">
        <v>1431752400</v>
      </c>
      <c r="O982" s="8">
        <f>(((N982/60)/60)/24)+DATE(1970,1,1)</f>
        <v>42140.208333333328</v>
      </c>
      <c r="P982" t="b">
        <v>0</v>
      </c>
      <c r="Q982" t="b">
        <v>0</v>
      </c>
      <c r="R982" t="s">
        <v>33</v>
      </c>
      <c r="S982" t="s">
        <v>2039</v>
      </c>
      <c r="T982" t="s">
        <v>2040</v>
      </c>
    </row>
    <row r="983" spans="1:20" x14ac:dyDescent="0.35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t="s">
        <v>20</v>
      </c>
      <c r="G983">
        <f>E983-D983</f>
        <v>6301</v>
      </c>
      <c r="H983">
        <v>207</v>
      </c>
      <c r="I983">
        <f>AVERAGE($H$2:H1983)</f>
        <v>727.005</v>
      </c>
      <c r="J983" t="s">
        <v>40</v>
      </c>
      <c r="K983" t="s">
        <v>41</v>
      </c>
      <c r="L983">
        <v>1264399200</v>
      </c>
      <c r="M983" s="8">
        <f>(((L983/60)/60)/24)+DATE(1970,1,1)</f>
        <v>40203.25</v>
      </c>
      <c r="N983">
        <v>1267855200</v>
      </c>
      <c r="O983" s="8">
        <f>(((N983/60)/60)/24)+DATE(1970,1,1)</f>
        <v>40243.25</v>
      </c>
      <c r="P983" t="b">
        <v>0</v>
      </c>
      <c r="Q983" t="b">
        <v>0</v>
      </c>
      <c r="R983" t="s">
        <v>23</v>
      </c>
      <c r="S983" t="s">
        <v>2035</v>
      </c>
      <c r="T983" t="s">
        <v>2036</v>
      </c>
    </row>
    <row r="984" spans="1:20" x14ac:dyDescent="0.35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t="s">
        <v>20</v>
      </c>
      <c r="G984">
        <f>E984-D984</f>
        <v>11768</v>
      </c>
      <c r="H984">
        <v>245</v>
      </c>
      <c r="I984">
        <f>AVERAGE($H$2:H1984)</f>
        <v>727.005</v>
      </c>
      <c r="J984" t="s">
        <v>21</v>
      </c>
      <c r="K984" t="s">
        <v>22</v>
      </c>
      <c r="L984">
        <v>1497502800</v>
      </c>
      <c r="M984" s="8">
        <f>(((L984/60)/60)/24)+DATE(1970,1,1)</f>
        <v>42901.208333333328</v>
      </c>
      <c r="N984">
        <v>1497675600</v>
      </c>
      <c r="O984" s="8">
        <f>(((N984/60)/60)/24)+DATE(1970,1,1)</f>
        <v>42903.208333333328</v>
      </c>
      <c r="P984" t="b">
        <v>0</v>
      </c>
      <c r="Q984" t="b">
        <v>0</v>
      </c>
      <c r="R984" t="s">
        <v>33</v>
      </c>
      <c r="S984" t="s">
        <v>2039</v>
      </c>
      <c r="T984" t="s">
        <v>2040</v>
      </c>
    </row>
    <row r="985" spans="1:20" x14ac:dyDescent="0.35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t="s">
        <v>20</v>
      </c>
      <c r="G985">
        <f>E985-D985</f>
        <v>32738</v>
      </c>
      <c r="H985">
        <v>1573</v>
      </c>
      <c r="I985">
        <f>AVERAGE($H$2:H1985)</f>
        <v>727.005</v>
      </c>
      <c r="J985" t="s">
        <v>21</v>
      </c>
      <c r="K985" t="s">
        <v>22</v>
      </c>
      <c r="L985">
        <v>1333688400</v>
      </c>
      <c r="M985" s="8">
        <f>(((L985/60)/60)/24)+DATE(1970,1,1)</f>
        <v>41005.208333333336</v>
      </c>
      <c r="N985">
        <v>1336885200</v>
      </c>
      <c r="O985" s="8">
        <f>(((N985/60)/60)/24)+DATE(1970,1,1)</f>
        <v>41042.208333333336</v>
      </c>
      <c r="P985" t="b">
        <v>0</v>
      </c>
      <c r="Q985" t="b">
        <v>0</v>
      </c>
      <c r="R985" t="s">
        <v>319</v>
      </c>
      <c r="S985" t="s">
        <v>2035</v>
      </c>
      <c r="T985" t="s">
        <v>2062</v>
      </c>
    </row>
    <row r="986" spans="1:20" ht="31" x14ac:dyDescent="0.35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t="s">
        <v>20</v>
      </c>
      <c r="G986">
        <f>E986-D986</f>
        <v>5717</v>
      </c>
      <c r="H986">
        <v>114</v>
      </c>
      <c r="I986">
        <f>AVERAGE($H$2:H1986)</f>
        <v>727.005</v>
      </c>
      <c r="J986" t="s">
        <v>21</v>
      </c>
      <c r="K986" t="s">
        <v>22</v>
      </c>
      <c r="L986">
        <v>1293861600</v>
      </c>
      <c r="M986" s="8">
        <f>(((L986/60)/60)/24)+DATE(1970,1,1)</f>
        <v>40544.25</v>
      </c>
      <c r="N986">
        <v>1295157600</v>
      </c>
      <c r="O986" s="8">
        <f>(((N986/60)/60)/24)+DATE(1970,1,1)</f>
        <v>40559.25</v>
      </c>
      <c r="P986" t="b">
        <v>0</v>
      </c>
      <c r="Q986" t="b">
        <v>0</v>
      </c>
      <c r="R986" t="s">
        <v>17</v>
      </c>
      <c r="S986" t="s">
        <v>2033</v>
      </c>
      <c r="T986" t="s">
        <v>2034</v>
      </c>
    </row>
    <row r="987" spans="1:20" x14ac:dyDescent="0.35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t="s">
        <v>20</v>
      </c>
      <c r="G987">
        <f>E987-D987</f>
        <v>650</v>
      </c>
      <c r="H987">
        <v>93</v>
      </c>
      <c r="I987">
        <f>AVERAGE($H$2:H1987)</f>
        <v>727.005</v>
      </c>
      <c r="J987" t="s">
        <v>21</v>
      </c>
      <c r="K987" t="s">
        <v>22</v>
      </c>
      <c r="L987">
        <v>1576994400</v>
      </c>
      <c r="M987" s="8">
        <f>(((L987/60)/60)/24)+DATE(1970,1,1)</f>
        <v>43821.25</v>
      </c>
      <c r="N987">
        <v>1577599200</v>
      </c>
      <c r="O987" s="8">
        <f>(((N987/60)/60)/24)+DATE(1970,1,1)</f>
        <v>43828.25</v>
      </c>
      <c r="P987" t="b">
        <v>0</v>
      </c>
      <c r="Q987" t="b">
        <v>0</v>
      </c>
      <c r="R987" t="s">
        <v>33</v>
      </c>
      <c r="S987" t="s">
        <v>2039</v>
      </c>
      <c r="T987" t="s">
        <v>2040</v>
      </c>
    </row>
    <row r="988" spans="1:20" ht="31" x14ac:dyDescent="0.35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t="s">
        <v>20</v>
      </c>
      <c r="G988">
        <f>E988-D988</f>
        <v>54824</v>
      </c>
      <c r="H988">
        <v>1681</v>
      </c>
      <c r="I988">
        <f>AVERAGE($H$2:H1988)</f>
        <v>727.005</v>
      </c>
      <c r="J988" t="s">
        <v>21</v>
      </c>
      <c r="K988" t="s">
        <v>22</v>
      </c>
      <c r="L988">
        <v>1401685200</v>
      </c>
      <c r="M988" s="8">
        <f>(((L988/60)/60)/24)+DATE(1970,1,1)</f>
        <v>41792.208333333336</v>
      </c>
      <c r="N988">
        <v>1402462800</v>
      </c>
      <c r="O988" s="8">
        <f>(((N988/60)/60)/24)+DATE(1970,1,1)</f>
        <v>41801.208333333336</v>
      </c>
      <c r="P988" t="b">
        <v>0</v>
      </c>
      <c r="Q988" t="b">
        <v>1</v>
      </c>
      <c r="R988" t="s">
        <v>28</v>
      </c>
      <c r="S988" t="s">
        <v>2037</v>
      </c>
      <c r="T988" t="s">
        <v>2038</v>
      </c>
    </row>
    <row r="989" spans="1:20" x14ac:dyDescent="0.35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t="s">
        <v>20</v>
      </c>
      <c r="G989">
        <f>E989-D989</f>
        <v>2191</v>
      </c>
      <c r="H989">
        <v>32</v>
      </c>
      <c r="I989">
        <f>AVERAGE($H$2:H1989)</f>
        <v>727.005</v>
      </c>
      <c r="J989" t="s">
        <v>21</v>
      </c>
      <c r="K989" t="s">
        <v>22</v>
      </c>
      <c r="L989">
        <v>1368853200</v>
      </c>
      <c r="M989" s="8">
        <f>(((L989/60)/60)/24)+DATE(1970,1,1)</f>
        <v>41412.208333333336</v>
      </c>
      <c r="N989">
        <v>1368939600</v>
      </c>
      <c r="O989" s="8">
        <f>(((N989/60)/60)/24)+DATE(1970,1,1)</f>
        <v>41413.208333333336</v>
      </c>
      <c r="P989" t="b">
        <v>0</v>
      </c>
      <c r="Q989" t="b">
        <v>0</v>
      </c>
      <c r="R989" t="s">
        <v>60</v>
      </c>
      <c r="S989" t="s">
        <v>2035</v>
      </c>
      <c r="T989" t="s">
        <v>2045</v>
      </c>
    </row>
    <row r="990" spans="1:20" x14ac:dyDescent="0.35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t="s">
        <v>20</v>
      </c>
      <c r="G990">
        <f>E990-D990</f>
        <v>2966</v>
      </c>
      <c r="H990">
        <v>135</v>
      </c>
      <c r="I990">
        <f>AVERAGE($H$2:H1990)</f>
        <v>727.005</v>
      </c>
      <c r="J990" t="s">
        <v>21</v>
      </c>
      <c r="K990" t="s">
        <v>22</v>
      </c>
      <c r="L990">
        <v>1448776800</v>
      </c>
      <c r="M990" s="8">
        <f>(((L990/60)/60)/24)+DATE(1970,1,1)</f>
        <v>42337.25</v>
      </c>
      <c r="N990">
        <v>1452146400</v>
      </c>
      <c r="O990" s="8">
        <f>(((N990/60)/60)/24)+DATE(1970,1,1)</f>
        <v>42376.25</v>
      </c>
      <c r="P990" t="b">
        <v>0</v>
      </c>
      <c r="Q990" t="b">
        <v>1</v>
      </c>
      <c r="R990" t="s">
        <v>33</v>
      </c>
      <c r="S990" t="s">
        <v>2039</v>
      </c>
      <c r="T990" t="s">
        <v>2040</v>
      </c>
    </row>
    <row r="991" spans="1:20" ht="31" x14ac:dyDescent="0.35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t="s">
        <v>20</v>
      </c>
      <c r="G991">
        <f>E991-D991</f>
        <v>8886</v>
      </c>
      <c r="H991">
        <v>140</v>
      </c>
      <c r="I991">
        <f>AVERAGE($H$2:H1991)</f>
        <v>727.005</v>
      </c>
      <c r="J991" t="s">
        <v>21</v>
      </c>
      <c r="K991" t="s">
        <v>22</v>
      </c>
      <c r="L991">
        <v>1296194400</v>
      </c>
      <c r="M991" s="8">
        <f>(((L991/60)/60)/24)+DATE(1970,1,1)</f>
        <v>40571.25</v>
      </c>
      <c r="N991">
        <v>1296712800</v>
      </c>
      <c r="O991" s="8">
        <f>(((N991/60)/60)/24)+DATE(1970,1,1)</f>
        <v>40577.25</v>
      </c>
      <c r="P991" t="b">
        <v>0</v>
      </c>
      <c r="Q991" t="b">
        <v>1</v>
      </c>
      <c r="R991" t="s">
        <v>33</v>
      </c>
      <c r="S991" t="s">
        <v>2039</v>
      </c>
      <c r="T991" t="s">
        <v>2040</v>
      </c>
    </row>
    <row r="992" spans="1:20" x14ac:dyDescent="0.35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t="s">
        <v>20</v>
      </c>
      <c r="G992">
        <f>E992-D992</f>
        <v>7641</v>
      </c>
      <c r="H992">
        <v>92</v>
      </c>
      <c r="I992">
        <f>AVERAGE($H$2:H1992)</f>
        <v>727.005</v>
      </c>
      <c r="J992" t="s">
        <v>21</v>
      </c>
      <c r="K992" t="s">
        <v>22</v>
      </c>
      <c r="L992">
        <v>1478930400</v>
      </c>
      <c r="M992" s="8">
        <f>(((L992/60)/60)/24)+DATE(1970,1,1)</f>
        <v>42686.25</v>
      </c>
      <c r="N992">
        <v>1480831200</v>
      </c>
      <c r="O992" s="8">
        <f>(((N992/60)/60)/24)+DATE(1970,1,1)</f>
        <v>42708.25</v>
      </c>
      <c r="P992" t="b">
        <v>0</v>
      </c>
      <c r="Q992" t="b">
        <v>0</v>
      </c>
      <c r="R992" t="s">
        <v>89</v>
      </c>
      <c r="S992" t="s">
        <v>2050</v>
      </c>
      <c r="T992" t="s">
        <v>2051</v>
      </c>
    </row>
    <row r="993" spans="1:20" x14ac:dyDescent="0.35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t="s">
        <v>20</v>
      </c>
      <c r="G993">
        <f>E993-D993</f>
        <v>26044</v>
      </c>
      <c r="H993">
        <v>1015</v>
      </c>
      <c r="I993">
        <f>AVERAGE($H$2:H1993)</f>
        <v>727.005</v>
      </c>
      <c r="J993" t="s">
        <v>40</v>
      </c>
      <c r="K993" t="s">
        <v>41</v>
      </c>
      <c r="L993">
        <v>1426395600</v>
      </c>
      <c r="M993" s="8">
        <f>(((L993/60)/60)/24)+DATE(1970,1,1)</f>
        <v>42078.208333333328</v>
      </c>
      <c r="N993">
        <v>1426914000</v>
      </c>
      <c r="O993" s="8">
        <f>(((N993/60)/60)/24)+DATE(1970,1,1)</f>
        <v>42084.208333333328</v>
      </c>
      <c r="P993" t="b">
        <v>0</v>
      </c>
      <c r="Q993" t="b">
        <v>0</v>
      </c>
      <c r="R993" t="s">
        <v>33</v>
      </c>
      <c r="S993" t="s">
        <v>2039</v>
      </c>
      <c r="T993" t="s">
        <v>2040</v>
      </c>
    </row>
    <row r="994" spans="1:20" x14ac:dyDescent="0.35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t="s">
        <v>20</v>
      </c>
      <c r="G994">
        <f>E994-D994</f>
        <v>5241</v>
      </c>
      <c r="H994">
        <v>323</v>
      </c>
      <c r="I994">
        <f>AVERAGE($H$2:H1994)</f>
        <v>727.005</v>
      </c>
      <c r="J994" t="s">
        <v>21</v>
      </c>
      <c r="K994" t="s">
        <v>22</v>
      </c>
      <c r="L994">
        <v>1514181600</v>
      </c>
      <c r="M994" s="8">
        <f>(((L994/60)/60)/24)+DATE(1970,1,1)</f>
        <v>43094.25</v>
      </c>
      <c r="N994">
        <v>1517032800</v>
      </c>
      <c r="O994" s="8">
        <f>(((N994/60)/60)/24)+DATE(1970,1,1)</f>
        <v>43127.25</v>
      </c>
      <c r="P994" t="b">
        <v>0</v>
      </c>
      <c r="Q994" t="b">
        <v>0</v>
      </c>
      <c r="R994" t="s">
        <v>28</v>
      </c>
      <c r="S994" t="s">
        <v>2037</v>
      </c>
      <c r="T994" t="s">
        <v>2038</v>
      </c>
    </row>
    <row r="995" spans="1:20" x14ac:dyDescent="0.35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t="s">
        <v>20</v>
      </c>
      <c r="G995">
        <f>E995-D995</f>
        <v>59304</v>
      </c>
      <c r="H995">
        <v>2326</v>
      </c>
      <c r="I995">
        <f>AVERAGE($H$2:H1995)</f>
        <v>727.005</v>
      </c>
      <c r="J995" t="s">
        <v>21</v>
      </c>
      <c r="K995" t="s">
        <v>22</v>
      </c>
      <c r="L995">
        <v>1564894800</v>
      </c>
      <c r="M995" s="8">
        <f>(((L995/60)/60)/24)+DATE(1970,1,1)</f>
        <v>43681.208333333328</v>
      </c>
      <c r="N995">
        <v>1566190800</v>
      </c>
      <c r="O995" s="8">
        <f>(((N995/60)/60)/24)+DATE(1970,1,1)</f>
        <v>43696.208333333328</v>
      </c>
      <c r="P995" t="b">
        <v>0</v>
      </c>
      <c r="Q995" t="b">
        <v>0</v>
      </c>
      <c r="R995" t="s">
        <v>42</v>
      </c>
      <c r="S995" t="s">
        <v>2041</v>
      </c>
      <c r="T995" t="s">
        <v>2042</v>
      </c>
    </row>
    <row r="996" spans="1:20" ht="31" x14ac:dyDescent="0.35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t="s">
        <v>20</v>
      </c>
      <c r="G996">
        <f>E996-D996</f>
        <v>3410</v>
      </c>
      <c r="H996">
        <v>381</v>
      </c>
      <c r="I996">
        <f>AVERAGE($H$2:H1996)</f>
        <v>727.005</v>
      </c>
      <c r="J996" t="s">
        <v>21</v>
      </c>
      <c r="K996" t="s">
        <v>22</v>
      </c>
      <c r="L996">
        <v>1567918800</v>
      </c>
      <c r="M996" s="8">
        <f>(((L996/60)/60)/24)+DATE(1970,1,1)</f>
        <v>43716.208333333328</v>
      </c>
      <c r="N996">
        <v>1570165200</v>
      </c>
      <c r="O996" s="8">
        <f>(((N996/60)/60)/24)+DATE(1970,1,1)</f>
        <v>43742.208333333328</v>
      </c>
      <c r="P996" t="b">
        <v>0</v>
      </c>
      <c r="Q996" t="b">
        <v>0</v>
      </c>
      <c r="R996" t="s">
        <v>33</v>
      </c>
      <c r="S996" t="s">
        <v>2039</v>
      </c>
      <c r="T996" t="s">
        <v>2040</v>
      </c>
    </row>
    <row r="997" spans="1:20" x14ac:dyDescent="0.35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t="s">
        <v>20</v>
      </c>
      <c r="G997">
        <f>E997-D997</f>
        <v>7241</v>
      </c>
      <c r="H997">
        <v>480</v>
      </c>
      <c r="I997">
        <f>AVERAGE($H$2:H1997)</f>
        <v>727.005</v>
      </c>
      <c r="J997" t="s">
        <v>21</v>
      </c>
      <c r="K997" t="s">
        <v>22</v>
      </c>
      <c r="L997">
        <v>1493269200</v>
      </c>
      <c r="M997" s="8">
        <f>(((L997/60)/60)/24)+DATE(1970,1,1)</f>
        <v>42852.208333333328</v>
      </c>
      <c r="N997">
        <v>1494478800</v>
      </c>
      <c r="O997" s="8">
        <f>(((N997/60)/60)/24)+DATE(1970,1,1)</f>
        <v>42866.208333333328</v>
      </c>
      <c r="P997" t="b">
        <v>0</v>
      </c>
      <c r="Q997" t="b">
        <v>0</v>
      </c>
      <c r="R997" t="s">
        <v>42</v>
      </c>
      <c r="S997" t="s">
        <v>2041</v>
      </c>
      <c r="T997" t="s">
        <v>2042</v>
      </c>
    </row>
    <row r="998" spans="1:20" x14ac:dyDescent="0.35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t="s">
        <v>20</v>
      </c>
      <c r="G998">
        <f>E998-D998</f>
        <v>9590</v>
      </c>
      <c r="H998">
        <v>226</v>
      </c>
      <c r="I998">
        <f>AVERAGE($H$2:H1998)</f>
        <v>727.005</v>
      </c>
      <c r="J998" t="s">
        <v>21</v>
      </c>
      <c r="K998" t="s">
        <v>22</v>
      </c>
      <c r="L998">
        <v>1555390800</v>
      </c>
      <c r="M998" s="8">
        <f>(((L998/60)/60)/24)+DATE(1970,1,1)</f>
        <v>43571.208333333328</v>
      </c>
      <c r="N998">
        <v>1555822800</v>
      </c>
      <c r="O998" s="8">
        <f>(((N998/60)/60)/24)+DATE(1970,1,1)</f>
        <v>43576.208333333328</v>
      </c>
      <c r="P998" t="b">
        <v>0</v>
      </c>
      <c r="Q998" t="b">
        <v>0</v>
      </c>
      <c r="R998" t="s">
        <v>206</v>
      </c>
      <c r="S998" t="s">
        <v>2047</v>
      </c>
      <c r="T998" t="s">
        <v>2059</v>
      </c>
    </row>
    <row r="999" spans="1:20" x14ac:dyDescent="0.35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t="s">
        <v>20</v>
      </c>
      <c r="G999">
        <f>E999-D999</f>
        <v>1291</v>
      </c>
      <c r="H999">
        <v>241</v>
      </c>
      <c r="I999">
        <f>AVERAGE($H$2:H1999)</f>
        <v>727.005</v>
      </c>
      <c r="J999" t="s">
        <v>21</v>
      </c>
      <c r="K999" t="s">
        <v>22</v>
      </c>
      <c r="L999">
        <v>1411621200</v>
      </c>
      <c r="M999" s="8">
        <f>(((L999/60)/60)/24)+DATE(1970,1,1)</f>
        <v>41907.208333333336</v>
      </c>
      <c r="N999">
        <v>1411966800</v>
      </c>
      <c r="O999" s="8">
        <f>(((N999/60)/60)/24)+DATE(1970,1,1)</f>
        <v>41911.208333333336</v>
      </c>
      <c r="P999" t="b">
        <v>0</v>
      </c>
      <c r="Q999" t="b">
        <v>1</v>
      </c>
      <c r="R999" t="s">
        <v>23</v>
      </c>
      <c r="S999" t="s">
        <v>2035</v>
      </c>
      <c r="T999" t="s">
        <v>2036</v>
      </c>
    </row>
    <row r="1000" spans="1:20" x14ac:dyDescent="0.35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t="s">
        <v>20</v>
      </c>
      <c r="G1000">
        <f>E1000-D1000</f>
        <v>10123</v>
      </c>
      <c r="H1000">
        <v>132</v>
      </c>
      <c r="I1000">
        <f>AVERAGE($H$2:H2000)</f>
        <v>727.005</v>
      </c>
      <c r="J1000" t="s">
        <v>21</v>
      </c>
      <c r="K1000" t="s">
        <v>22</v>
      </c>
      <c r="L1000">
        <v>1525669200</v>
      </c>
      <c r="M1000" s="8">
        <f>(((L1000/60)/60)/24)+DATE(1970,1,1)</f>
        <v>43227.208333333328</v>
      </c>
      <c r="N1000">
        <v>1526878800</v>
      </c>
      <c r="O1000" s="8">
        <f>(((N1000/60)/60)/24)+DATE(1970,1,1)</f>
        <v>43241.208333333328</v>
      </c>
      <c r="P1000" t="b">
        <v>0</v>
      </c>
      <c r="Q1000" t="b">
        <v>1</v>
      </c>
      <c r="R1000" t="s">
        <v>53</v>
      </c>
      <c r="S1000" t="s">
        <v>2041</v>
      </c>
      <c r="T1000" t="s">
        <v>2044</v>
      </c>
    </row>
    <row r="1001" spans="1:20" x14ac:dyDescent="0.35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t="s">
        <v>20</v>
      </c>
      <c r="G1001">
        <f>E1001-D1001</f>
        <v>55916</v>
      </c>
      <c r="H1001">
        <v>2043</v>
      </c>
      <c r="I1001">
        <f>AVERAGE($H$2:H2001)</f>
        <v>727.005</v>
      </c>
      <c r="J1001" t="s">
        <v>21</v>
      </c>
      <c r="K1001" t="s">
        <v>22</v>
      </c>
      <c r="L1001">
        <v>1541307600</v>
      </c>
      <c r="M1001" s="8">
        <f>(((L1001/60)/60)/24)+DATE(1970,1,1)</f>
        <v>43408.208333333328</v>
      </c>
      <c r="N1001">
        <v>1543816800</v>
      </c>
      <c r="O1001" s="8">
        <f>(((N1001/60)/60)/24)+DATE(1970,1,1)</f>
        <v>43437.25</v>
      </c>
      <c r="P1001" t="b">
        <v>0</v>
      </c>
      <c r="Q1001" t="b">
        <v>1</v>
      </c>
      <c r="R1001" t="s">
        <v>17</v>
      </c>
      <c r="S1001" t="s">
        <v>2033</v>
      </c>
      <c r="T1001" t="s">
        <v>2034</v>
      </c>
    </row>
    <row r="1002" spans="1:20" x14ac:dyDescent="0.35">
      <c r="A1002" t="s">
        <v>2099</v>
      </c>
      <c r="T1002">
        <f>SUBTOTAL(103,Table1[Sub-Category])</f>
        <v>565</v>
      </c>
    </row>
  </sheetData>
  <conditionalFormatting sqref="F1:G1001 F1003:G1048576">
    <cfRule type="containsText" dxfId="4" priority="3" operator="containsText" text="canceled">
      <formula>NOT(ISERROR(SEARCH("canceled",F1)))</formula>
    </cfRule>
    <cfRule type="containsText" dxfId="3" priority="4" operator="containsText" text="live">
      <formula>NOT(ISERROR(SEARCH("live",F1)))</formula>
    </cfRule>
    <cfRule type="containsText" dxfId="2" priority="5" operator="containsText" text="successful">
      <formula>NOT(ISERROR(SEARCH("successful",F1)))</formula>
    </cfRule>
    <cfRule type="containsText" dxfId="1" priority="6" operator="containsText" text="failed">
      <formula>NOT(ISERROR(SEARCH("failed",F1)))</formula>
    </cfRule>
    <cfRule type="containsText" priority="7" operator="containsText" text="failed">
      <formula>NOT(ISERROR(SEARCH("failed",F1)))</formula>
    </cfRule>
    <cfRule type="colorScale" priority="8">
      <colorScale>
        <cfvo type="formula" val="&quot;failed&quot;"/>
        <cfvo type="formula" val="&quot;successful&quot;"/>
        <color rgb="FFF8696B"/>
        <color rgb="FF63BE7B"/>
      </colorScale>
    </cfRule>
  </conditionalFormatting>
  <conditionalFormatting sqref="G1:G1001 G1003:G1048576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8" tint="0.39997558519241921"/>
      </colorScale>
    </cfRule>
    <cfRule type="colorScale" priority="2">
      <colorScale>
        <cfvo type="min"/>
        <cfvo type="num" val="100"/>
        <cfvo type="max"/>
        <color rgb="FFF8696B"/>
        <color theme="9" tint="0.39997558519241921"/>
        <color theme="4"/>
      </colorScale>
    </cfRule>
  </conditionalFormatting>
  <pageMargins left="0.75" right="0.75" top="1" bottom="1" header="0.5" footer="0.5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F040-D0D6-446F-9713-91CE19312A1D}">
  <dimension ref="A2:C11"/>
  <sheetViews>
    <sheetView tabSelected="1" workbookViewId="0">
      <selection activeCell="B11" sqref="B11"/>
    </sheetView>
  </sheetViews>
  <sheetFormatPr defaultRowHeight="15.5" x14ac:dyDescent="0.35"/>
  <cols>
    <col min="1" max="1" width="16.83203125" customWidth="1"/>
    <col min="2" max="2" width="30.1640625" style="12" customWidth="1"/>
    <col min="3" max="3" width="32.58203125" style="12" customWidth="1"/>
  </cols>
  <sheetData>
    <row r="2" spans="1:3" x14ac:dyDescent="0.35">
      <c r="A2" s="10"/>
      <c r="B2" s="11" t="s">
        <v>2104</v>
      </c>
      <c r="C2" s="11" t="s">
        <v>2105</v>
      </c>
    </row>
    <row r="3" spans="1:3" x14ac:dyDescent="0.35">
      <c r="A3" s="10" t="s">
        <v>2106</v>
      </c>
      <c r="B3" s="11">
        <f>AVERAGE(Crowdfunding!H437:H1001)</f>
        <v>851.14690265486729</v>
      </c>
      <c r="C3" s="11">
        <f>AVERAGE(Crowdfunding!H2:H422)</f>
        <v>565.1591448931116</v>
      </c>
    </row>
    <row r="4" spans="1:3" x14ac:dyDescent="0.35">
      <c r="A4" s="10" t="s">
        <v>2107</v>
      </c>
      <c r="B4" s="11">
        <f>MEDIAN(Crowdfunding!H437:H1001)</f>
        <v>201</v>
      </c>
      <c r="C4" s="11">
        <f>MEDIAN(Crowdfunding!H2:H422)</f>
        <v>117</v>
      </c>
    </row>
    <row r="5" spans="1:3" x14ac:dyDescent="0.35">
      <c r="A5" s="10" t="s">
        <v>2108</v>
      </c>
      <c r="B5" s="11">
        <f>MIN(Crowdfunding!H437:H1001)</f>
        <v>16</v>
      </c>
      <c r="C5" s="11">
        <f>MIN(Crowdfunding!H2:H422)</f>
        <v>0</v>
      </c>
    </row>
    <row r="6" spans="1:3" x14ac:dyDescent="0.35">
      <c r="A6" s="10" t="s">
        <v>2109</v>
      </c>
      <c r="B6" s="11">
        <f>MAX(Crowdfunding!H437:H1002)</f>
        <v>7295</v>
      </c>
      <c r="C6" s="11">
        <f>MAX(Crowdfunding!H2:H422)</f>
        <v>6080</v>
      </c>
    </row>
    <row r="7" spans="1:3" x14ac:dyDescent="0.35">
      <c r="A7" s="10" t="s">
        <v>2110</v>
      </c>
      <c r="B7" s="11">
        <f>_xlfn.VAR.S(Crowdfunding!H437:H1001)</f>
        <v>1606216.5936295739</v>
      </c>
      <c r="C7" s="11">
        <f>_xlfn.VAR.S(Crowdfunding!H2:H422)</f>
        <v>845238.52937450528</v>
      </c>
    </row>
    <row r="8" spans="1:3" x14ac:dyDescent="0.35">
      <c r="A8" s="10" t="s">
        <v>2111</v>
      </c>
      <c r="B8" s="11">
        <f>STDEVP(Crowdfunding!H437:H1001)</f>
        <v>1266.2439466397898</v>
      </c>
      <c r="C8" s="11">
        <f>_xlfn.STDEV.P(Crowdfunding!H2:H422)</f>
        <v>918.27601346527729</v>
      </c>
    </row>
    <row r="10" spans="1:3" x14ac:dyDescent="0.35">
      <c r="B10" s="12" t="s">
        <v>2112</v>
      </c>
    </row>
    <row r="11" spans="1:3" x14ac:dyDescent="0.35">
      <c r="B11" s="12" t="s">
        <v>2113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0399-F45E-4155-92C6-A83D25E2A5CE}">
  <dimension ref="A1:H14"/>
  <sheetViews>
    <sheetView zoomScale="85" zoomScaleNormal="85" workbookViewId="0">
      <selection activeCell="B34" sqref="B34"/>
    </sheetView>
  </sheetViews>
  <sheetFormatPr defaultRowHeight="15.5" x14ac:dyDescent="0.35"/>
  <cols>
    <col min="1" max="1" width="25.9140625" customWidth="1"/>
    <col min="2" max="2" width="18.4140625" customWidth="1"/>
    <col min="3" max="3" width="13.83203125" customWidth="1"/>
    <col min="4" max="4" width="17.4140625" customWidth="1"/>
    <col min="5" max="5" width="11.9140625" customWidth="1"/>
    <col min="6" max="6" width="12.58203125" customWidth="1"/>
    <col min="8" max="8" width="12.08203125" customWidth="1"/>
  </cols>
  <sheetData>
    <row r="1" spans="1:8" x14ac:dyDescent="0.35">
      <c r="A1" t="s">
        <v>2083</v>
      </c>
      <c r="B1" t="s">
        <v>2084</v>
      </c>
      <c r="C1" t="s">
        <v>2085</v>
      </c>
      <c r="D1" t="s">
        <v>2086</v>
      </c>
      <c r="E1" t="s">
        <v>2087</v>
      </c>
      <c r="F1" t="s">
        <v>2088</v>
      </c>
      <c r="G1" t="s">
        <v>2089</v>
      </c>
      <c r="H1" t="s">
        <v>2090</v>
      </c>
    </row>
    <row r="2" spans="1:8" x14ac:dyDescent="0.35">
      <c r="A2" t="s">
        <v>2091</v>
      </c>
      <c r="B2">
        <f>COUNTIFS(Table1[outcome], "successful",Table1[goal], "&lt;1000")</f>
        <v>30</v>
      </c>
      <c r="C2">
        <f>COUNTIFS(Table1[outcome], "Failed",Table1[goal], "&lt;1000")</f>
        <v>20</v>
      </c>
      <c r="D2">
        <f>COUNTIFS(Table1[outcome], "Canceled",Table1[goal], "&lt;1000")</f>
        <v>1</v>
      </c>
      <c r="E2">
        <f>SUM(B2:D2)</f>
        <v>51</v>
      </c>
      <c r="F2" s="9">
        <f>30/51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35">
      <c r="A3" t="s">
        <v>2092</v>
      </c>
      <c r="B3">
        <f>COUNTIFS(Table1[goal], "&gt;=1000",Table1[outcome], "=successful",Table1[goal], "&lt;=4999")</f>
        <v>191</v>
      </c>
      <c r="C3">
        <f>COUNTIFS(Table1[goal], "&gt;=1000",Table1[outcome], "=Failed",Table1[goal], "&lt;=4999")</f>
        <v>38</v>
      </c>
      <c r="D3">
        <f>COUNTIFS(Table1[goal], "&gt;=1000",Table1[outcome], "=Canceled",Table1[goal], "&lt;=4999")</f>
        <v>2</v>
      </c>
      <c r="E3">
        <f t="shared" ref="E3:E11" si="0">SUM(B3:D3)</f>
        <v>231</v>
      </c>
      <c r="F3" s="9">
        <f>B3/E3</f>
        <v>0.82683982683982682</v>
      </c>
      <c r="G3" s="9">
        <f t="shared" ref="G3:G13" si="1">C3/E3</f>
        <v>0.16450216450216451</v>
      </c>
      <c r="H3" s="9">
        <f t="shared" ref="H3:H13" si="2">D3/E3</f>
        <v>8.658008658008658E-3</v>
      </c>
    </row>
    <row r="4" spans="1:8" x14ac:dyDescent="0.35">
      <c r="A4" t="s">
        <v>2093</v>
      </c>
      <c r="B4">
        <f>COUNTIFS(Table1[goal], "&gt;=5000",Table1[outcome], "=successful",Table1[goal], "&lt;=9999")</f>
        <v>164</v>
      </c>
      <c r="C4">
        <f>COUNTIFS(Table1[goal], "&gt;=5000",Table1[outcome], "=Failed",Table1[goal], "&lt;=9999")</f>
        <v>126</v>
      </c>
      <c r="D4">
        <f>COUNTIFS(Table1[goal], "&gt;=5000",Table1[outcome], "=canceled",Table1[goal], "&lt;=9999")</f>
        <v>25</v>
      </c>
      <c r="E4">
        <f t="shared" si="0"/>
        <v>315</v>
      </c>
      <c r="F4" s="9">
        <f t="shared" ref="F4:F13" si="3">B4/E4</f>
        <v>0.52063492063492067</v>
      </c>
      <c r="G4" s="9">
        <f t="shared" si="1"/>
        <v>0.4</v>
      </c>
      <c r="H4" s="9">
        <f t="shared" si="2"/>
        <v>7.9365079365079361E-2</v>
      </c>
    </row>
    <row r="5" spans="1:8" x14ac:dyDescent="0.35">
      <c r="A5" t="s">
        <v>2094</v>
      </c>
      <c r="B5">
        <f>COUNTIFS(Table1[goal], "&gt;=10000",Table1[outcome], "=successful",Table1[goal], "&lt;=14999")</f>
        <v>4</v>
      </c>
      <c r="C5">
        <f>COUNTIFS(Table1[goal], "&gt;=10000",Table1[outcome], "=Failed",Table1[goal], "&lt;=14999")</f>
        <v>5</v>
      </c>
      <c r="D5">
        <f>COUNTIFS(Table1[goal], "&gt;=10000",Table1[outcome], "=Canceled",Table1[goal], "&lt;=14999")</f>
        <v>0</v>
      </c>
      <c r="E5">
        <f t="shared" si="0"/>
        <v>9</v>
      </c>
      <c r="F5" s="9">
        <f t="shared" si="3"/>
        <v>0.44444444444444442</v>
      </c>
      <c r="G5" s="9">
        <f t="shared" si="1"/>
        <v>0.55555555555555558</v>
      </c>
      <c r="H5" s="9">
        <f t="shared" si="2"/>
        <v>0</v>
      </c>
    </row>
    <row r="6" spans="1:8" x14ac:dyDescent="0.35">
      <c r="A6" t="s">
        <v>2095</v>
      </c>
      <c r="B6">
        <f>COUNTIFS(Table1[goal], "&gt;=15000",Table1[outcome], "=successful",Table1[goal], "&lt;=19999")</f>
        <v>10</v>
      </c>
      <c r="C6">
        <f>COUNTIFS(Table1[goal], "&gt;=15000",Table1[outcome], "=Successful",Table1[goal], "&lt;=19999")</f>
        <v>10</v>
      </c>
      <c r="D6">
        <f>COUNTIFS(Table1[goal], "&gt;=15000",Table1[outcome], "=Canceled",Table1[goal], "&lt;=19999")</f>
        <v>0</v>
      </c>
      <c r="E6">
        <f t="shared" si="0"/>
        <v>20</v>
      </c>
      <c r="F6" s="9">
        <f t="shared" si="3"/>
        <v>0.5</v>
      </c>
      <c r="G6" s="9">
        <f t="shared" si="1"/>
        <v>0.5</v>
      </c>
      <c r="H6" s="9">
        <f t="shared" si="2"/>
        <v>0</v>
      </c>
    </row>
    <row r="7" spans="1:8" x14ac:dyDescent="0.35">
      <c r="A7" t="s">
        <v>2100</v>
      </c>
      <c r="B7">
        <f>COUNTIFS(Table1[goal], "&gt;=20000",Table1[outcome], "=successful",Table1[goal], "&lt;=24999")</f>
        <v>7</v>
      </c>
      <c r="C7">
        <f>COUNTIFS(Table1[goal], "&gt;=20000",Table1[outcome], "=Failed",Table1[goal], "&lt;=24999")</f>
        <v>0</v>
      </c>
      <c r="D7">
        <f>COUNTIFS(Table1[goal], "&gt;=20000",Table1[outcome], "=Canceled",Table1[goal], "&lt;=24999")</f>
        <v>0</v>
      </c>
      <c r="E7">
        <f t="shared" si="0"/>
        <v>7</v>
      </c>
      <c r="F7" s="9">
        <f t="shared" si="3"/>
        <v>1</v>
      </c>
      <c r="G7" s="9">
        <f t="shared" si="1"/>
        <v>0</v>
      </c>
      <c r="H7" s="9">
        <f t="shared" si="2"/>
        <v>0</v>
      </c>
    </row>
    <row r="8" spans="1:8" x14ac:dyDescent="0.35">
      <c r="A8" t="s">
        <v>2101</v>
      </c>
      <c r="B8">
        <f>COUNTIFS(Table1[goal], "&gt;=25000",Table1[outcome], "=successful",Table1[goal], "&lt;=29999")</f>
        <v>11</v>
      </c>
      <c r="C8">
        <f>COUNTIFS(Table1[goal], "&gt;=25000",Table1[outcome], "=Failed",Table1[goal], "&lt;=29999")</f>
        <v>3</v>
      </c>
      <c r="D8">
        <f>COUNTIFS(Table1[goal], "&gt;=25000",Table1[outcome], "=Canceled",Table1[goal], "&lt;=29999")</f>
        <v>0</v>
      </c>
      <c r="E8">
        <f t="shared" si="0"/>
        <v>14</v>
      </c>
      <c r="F8" s="9">
        <f t="shared" si="3"/>
        <v>0.7857142857142857</v>
      </c>
      <c r="G8" s="9">
        <f t="shared" si="1"/>
        <v>0.21428571428571427</v>
      </c>
      <c r="H8" s="9">
        <f t="shared" si="2"/>
        <v>0</v>
      </c>
    </row>
    <row r="9" spans="1:8" x14ac:dyDescent="0.35">
      <c r="A9" t="s">
        <v>2102</v>
      </c>
      <c r="B9">
        <f>COUNTIFS(Table1[goal], "&gt;=30000",Table1[outcome], "=successful",Table1[goal], "&lt;=34999")</f>
        <v>7</v>
      </c>
      <c r="C9">
        <f>COUNTIFS(Table1[goal], "&gt;=30000",Table1[outcome], "=Failed",Table1[goal], "&lt;=34999")</f>
        <v>0</v>
      </c>
      <c r="D9">
        <f>COUNTIFS(Table1[goal], "&gt;=30000",Table1[outcome], "=Canceled",Table1[goal], "&lt;=34999")</f>
        <v>0</v>
      </c>
      <c r="E9">
        <f t="shared" si="0"/>
        <v>7</v>
      </c>
      <c r="F9" s="9">
        <f t="shared" si="3"/>
        <v>1</v>
      </c>
      <c r="G9" s="9">
        <f t="shared" si="1"/>
        <v>0</v>
      </c>
      <c r="H9" s="9">
        <f t="shared" si="2"/>
        <v>0</v>
      </c>
    </row>
    <row r="10" spans="1:8" x14ac:dyDescent="0.35">
      <c r="A10" t="s">
        <v>2103</v>
      </c>
      <c r="B10">
        <f>COUNTIFS(Table1[goal], "&gt;=35000",Table1[outcome], "=successful",Table1[goal], "&lt;=39999")</f>
        <v>8</v>
      </c>
      <c r="C10">
        <f>COUNTIFS(Table1[goal], "&gt;=35000",Table1[outcome], "=Failed",Table1[goal], "&lt;=39999")</f>
        <v>3</v>
      </c>
      <c r="D10">
        <f>COUNTIFS(Table1[goal], "&gt;=35000",Table1[outcome], "=Canceled",Table1[goal], "&lt;=39999")</f>
        <v>1</v>
      </c>
      <c r="E10">
        <f t="shared" si="0"/>
        <v>12</v>
      </c>
      <c r="F10" s="9">
        <f t="shared" si="3"/>
        <v>0.66666666666666663</v>
      </c>
      <c r="G10" s="9">
        <f t="shared" si="1"/>
        <v>0.25</v>
      </c>
      <c r="H10" s="9">
        <f t="shared" si="2"/>
        <v>8.3333333333333329E-2</v>
      </c>
    </row>
    <row r="11" spans="1:8" x14ac:dyDescent="0.35">
      <c r="A11" t="s">
        <v>2096</v>
      </c>
      <c r="B11">
        <f>COUNTIFS(Table1[goal], "&gt;=40000",Table1[outcome], "=successful",Table1[goal], "&lt;=44999")</f>
        <v>11</v>
      </c>
      <c r="C11">
        <f>COUNTIFS(Table1[goal], "&gt;=40000",Table1[outcome], "=Failed",Table1[goal], "&lt;=44999")</f>
        <v>3</v>
      </c>
      <c r="D11">
        <f>COUNTIFS(Table1[goal], "&gt;=40000",Table1[outcome], "=Canceled",Table1[goal], "&lt;=44999")</f>
        <v>0</v>
      </c>
      <c r="E11">
        <f t="shared" si="0"/>
        <v>14</v>
      </c>
      <c r="F11" s="9">
        <f t="shared" si="3"/>
        <v>0.7857142857142857</v>
      </c>
      <c r="G11" s="9">
        <f t="shared" si="1"/>
        <v>0.21428571428571427</v>
      </c>
      <c r="H11" s="9">
        <f t="shared" si="2"/>
        <v>0</v>
      </c>
    </row>
    <row r="12" spans="1:8" x14ac:dyDescent="0.35">
      <c r="A12" t="s">
        <v>2097</v>
      </c>
      <c r="B12">
        <f>COUNTIFS(Table1[goal], "&gt;=45000",Table1[outcome], "=successful",Table1[goal], "&lt;=49999")</f>
        <v>8</v>
      </c>
      <c r="C12">
        <f>COUNTIFS(Table1[goal], "&gt;=45000",Table1[outcome], "=Failed",Table1[goal], "&lt;=49999")</f>
        <v>3</v>
      </c>
      <c r="D12">
        <f>COUNTIFS(Table1[goal], "&gt;=45000",Table1[outcome], "=Canceled",Table1[goal], "&lt;=49999")</f>
        <v>0</v>
      </c>
      <c r="E12">
        <v>11</v>
      </c>
      <c r="F12" s="9">
        <f t="shared" si="3"/>
        <v>0.72727272727272729</v>
      </c>
      <c r="G12" s="9">
        <f t="shared" si="1"/>
        <v>0.27272727272727271</v>
      </c>
      <c r="H12" s="9">
        <f t="shared" si="2"/>
        <v>0</v>
      </c>
    </row>
    <row r="13" spans="1:8" x14ac:dyDescent="0.35">
      <c r="A13" t="s">
        <v>2098</v>
      </c>
      <c r="B13">
        <f>COUNTIFS(Table1[outcome], "successful",Table1[goal], "&gt;=50000")</f>
        <v>114</v>
      </c>
      <c r="C13">
        <f>COUNTIFS(Table1[outcome], "Failed",Table1[goal], "&gt;=50000")</f>
        <v>163</v>
      </c>
      <c r="D13">
        <f>COUNTIFS(Table1[outcome], "Canceled",Table1[goal], "&gt;=50000")</f>
        <v>28</v>
      </c>
      <c r="E13">
        <f>SUM(B13:D13)</f>
        <v>305</v>
      </c>
      <c r="F13" s="9">
        <f>B13/E13</f>
        <v>0.3737704918032787</v>
      </c>
      <c r="G13" s="9">
        <f t="shared" si="1"/>
        <v>0.53442622950819674</v>
      </c>
      <c r="H13" s="9">
        <f t="shared" si="2"/>
        <v>9.1803278688524587E-2</v>
      </c>
    </row>
    <row r="14" spans="1:8" x14ac:dyDescent="0.35">
      <c r="B14">
        <f>SUM(B2:B13)</f>
        <v>565</v>
      </c>
      <c r="C14">
        <f>SUM(C2:C13)</f>
        <v>374</v>
      </c>
      <c r="D14">
        <f>SUM(D2:D13)</f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F580-867F-4444-96D1-3927038F165E}">
  <sheetPr codeName="Sheet3"/>
  <dimension ref="A3:F12"/>
  <sheetViews>
    <sheetView workbookViewId="0">
      <selection activeCell="F10" sqref="F10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3" spans="1:6" x14ac:dyDescent="0.35">
      <c r="A3" s="5" t="s">
        <v>2066</v>
      </c>
      <c r="B3" s="5" t="s">
        <v>2069</v>
      </c>
    </row>
    <row r="4" spans="1:6" x14ac:dyDescent="0.35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6" t="s">
        <v>26</v>
      </c>
      <c r="B5" s="4">
        <v>2</v>
      </c>
      <c r="C5" s="4">
        <v>16</v>
      </c>
      <c r="D5" s="4">
        <v>1</v>
      </c>
      <c r="E5" s="4">
        <v>24</v>
      </c>
      <c r="F5" s="4">
        <v>43</v>
      </c>
    </row>
    <row r="6" spans="1:6" x14ac:dyDescent="0.35">
      <c r="A6" s="6" t="s">
        <v>15</v>
      </c>
      <c r="B6" s="4">
        <v>2</v>
      </c>
      <c r="C6" s="4">
        <v>19</v>
      </c>
      <c r="D6" s="4">
        <v>1</v>
      </c>
      <c r="E6" s="4">
        <v>22</v>
      </c>
      <c r="F6" s="4">
        <v>44</v>
      </c>
    </row>
    <row r="7" spans="1:6" x14ac:dyDescent="0.35">
      <c r="A7" s="6" t="s">
        <v>98</v>
      </c>
      <c r="B7" s="4">
        <v>4</v>
      </c>
      <c r="C7" s="4">
        <v>6</v>
      </c>
      <c r="D7" s="4">
        <v>1</v>
      </c>
      <c r="E7" s="4">
        <v>12</v>
      </c>
      <c r="F7" s="4">
        <v>23</v>
      </c>
    </row>
    <row r="8" spans="1:6" x14ac:dyDescent="0.35">
      <c r="A8" s="6" t="s">
        <v>36</v>
      </c>
      <c r="B8" s="4">
        <v>1</v>
      </c>
      <c r="C8" s="4">
        <v>12</v>
      </c>
      <c r="D8" s="4">
        <v>1</v>
      </c>
      <c r="E8" s="4">
        <v>17</v>
      </c>
      <c r="F8" s="4">
        <v>31</v>
      </c>
    </row>
    <row r="9" spans="1:6" x14ac:dyDescent="0.35">
      <c r="A9" s="6" t="s">
        <v>40</v>
      </c>
      <c r="B9" s="4">
        <v>1</v>
      </c>
      <c r="C9" s="4">
        <v>18</v>
      </c>
      <c r="D9" s="4">
        <v>1</v>
      </c>
      <c r="E9" s="4">
        <v>28</v>
      </c>
      <c r="F9" s="4">
        <v>48</v>
      </c>
    </row>
    <row r="10" spans="1:6" x14ac:dyDescent="0.35">
      <c r="A10" s="6" t="s">
        <v>107</v>
      </c>
      <c r="B10" s="4">
        <v>3</v>
      </c>
      <c r="C10" s="4">
        <v>19</v>
      </c>
      <c r="D10" s="4"/>
      <c r="E10" s="4">
        <v>26</v>
      </c>
      <c r="F10" s="4">
        <v>48</v>
      </c>
    </row>
    <row r="11" spans="1:6" x14ac:dyDescent="0.35">
      <c r="A11" s="6" t="s">
        <v>21</v>
      </c>
      <c r="B11" s="4">
        <v>44</v>
      </c>
      <c r="C11" s="4">
        <v>274</v>
      </c>
      <c r="D11" s="4">
        <v>9</v>
      </c>
      <c r="E11" s="4">
        <v>436</v>
      </c>
      <c r="F11" s="4">
        <v>763</v>
      </c>
    </row>
    <row r="12" spans="1:6" x14ac:dyDescent="0.35">
      <c r="A12" s="6" t="s">
        <v>2068</v>
      </c>
      <c r="B12" s="4">
        <v>57</v>
      </c>
      <c r="C12" s="4">
        <v>364</v>
      </c>
      <c r="D12" s="4">
        <v>14</v>
      </c>
      <c r="E12" s="4">
        <v>565</v>
      </c>
      <c r="F12" s="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92FD-D8D9-40AE-B869-486799C9ED9F}">
  <sheetPr codeName="Sheet4"/>
  <dimension ref="A3:F65"/>
  <sheetViews>
    <sheetView workbookViewId="0">
      <selection activeCell="F13" sqref="F1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3" spans="1:6" x14ac:dyDescent="0.35">
      <c r="A3" s="5" t="s">
        <v>2066</v>
      </c>
      <c r="B3" s="5" t="s">
        <v>2069</v>
      </c>
    </row>
    <row r="4" spans="1:6" x14ac:dyDescent="0.35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6" t="s">
        <v>2041</v>
      </c>
      <c r="B5" s="4">
        <v>11</v>
      </c>
      <c r="C5" s="4">
        <v>60</v>
      </c>
      <c r="D5" s="4">
        <v>5</v>
      </c>
      <c r="E5" s="4">
        <v>102</v>
      </c>
      <c r="F5" s="4">
        <v>178</v>
      </c>
    </row>
    <row r="6" spans="1:6" x14ac:dyDescent="0.35">
      <c r="A6" s="7" t="s">
        <v>26</v>
      </c>
      <c r="B6" s="4"/>
      <c r="C6" s="4">
        <v>3</v>
      </c>
      <c r="D6" s="4">
        <v>1</v>
      </c>
      <c r="E6" s="4">
        <v>6</v>
      </c>
      <c r="F6" s="4">
        <v>10</v>
      </c>
    </row>
    <row r="7" spans="1:6" x14ac:dyDescent="0.35">
      <c r="A7" s="7" t="s">
        <v>15</v>
      </c>
      <c r="B7" s="4"/>
      <c r="C7" s="4">
        <v>4</v>
      </c>
      <c r="D7" s="4"/>
      <c r="E7" s="4">
        <v>3</v>
      </c>
      <c r="F7" s="4">
        <v>7</v>
      </c>
    </row>
    <row r="8" spans="1:6" x14ac:dyDescent="0.35">
      <c r="A8" s="7" t="s">
        <v>98</v>
      </c>
      <c r="B8" s="4"/>
      <c r="C8" s="4">
        <v>2</v>
      </c>
      <c r="D8" s="4"/>
      <c r="E8" s="4">
        <v>3</v>
      </c>
      <c r="F8" s="4">
        <v>5</v>
      </c>
    </row>
    <row r="9" spans="1:6" x14ac:dyDescent="0.35">
      <c r="A9" s="7" t="s">
        <v>36</v>
      </c>
      <c r="B9" s="4"/>
      <c r="C9" s="4">
        <v>3</v>
      </c>
      <c r="D9" s="4"/>
      <c r="E9" s="4">
        <v>4</v>
      </c>
      <c r="F9" s="4">
        <v>7</v>
      </c>
    </row>
    <row r="10" spans="1:6" x14ac:dyDescent="0.35">
      <c r="A10" s="7" t="s">
        <v>40</v>
      </c>
      <c r="B10" s="4">
        <v>1</v>
      </c>
      <c r="C10" s="4">
        <v>4</v>
      </c>
      <c r="D10" s="4">
        <v>1</v>
      </c>
      <c r="E10" s="4">
        <v>7</v>
      </c>
      <c r="F10" s="4">
        <v>13</v>
      </c>
    </row>
    <row r="11" spans="1:6" x14ac:dyDescent="0.35">
      <c r="A11" s="7" t="s">
        <v>107</v>
      </c>
      <c r="B11" s="4"/>
      <c r="C11" s="4">
        <v>3</v>
      </c>
      <c r="D11" s="4"/>
      <c r="E11" s="4">
        <v>3</v>
      </c>
      <c r="F11" s="4">
        <v>6</v>
      </c>
    </row>
    <row r="12" spans="1:6" x14ac:dyDescent="0.35">
      <c r="A12" s="7" t="s">
        <v>21</v>
      </c>
      <c r="B12" s="4">
        <v>10</v>
      </c>
      <c r="C12" s="4">
        <v>41</v>
      </c>
      <c r="D12" s="4">
        <v>3</v>
      </c>
      <c r="E12" s="4">
        <v>76</v>
      </c>
      <c r="F12" s="4">
        <v>130</v>
      </c>
    </row>
    <row r="13" spans="1:6" x14ac:dyDescent="0.35">
      <c r="A13" s="6" t="s">
        <v>2033</v>
      </c>
      <c r="B13" s="4">
        <v>4</v>
      </c>
      <c r="C13" s="4">
        <v>20</v>
      </c>
      <c r="D13" s="4"/>
      <c r="E13" s="4">
        <v>22</v>
      </c>
      <c r="F13" s="4">
        <v>46</v>
      </c>
    </row>
    <row r="14" spans="1:6" x14ac:dyDescent="0.35">
      <c r="A14" s="7" t="s">
        <v>26</v>
      </c>
      <c r="B14" s="4">
        <v>1</v>
      </c>
      <c r="C14" s="4">
        <v>1</v>
      </c>
      <c r="D14" s="4"/>
      <c r="E14" s="4">
        <v>1</v>
      </c>
      <c r="F14" s="4">
        <v>3</v>
      </c>
    </row>
    <row r="15" spans="1:6" x14ac:dyDescent="0.35">
      <c r="A15" s="7" t="s">
        <v>15</v>
      </c>
      <c r="B15" s="4"/>
      <c r="C15" s="4">
        <v>2</v>
      </c>
      <c r="D15" s="4"/>
      <c r="E15" s="4"/>
      <c r="F15" s="4">
        <v>2</v>
      </c>
    </row>
    <row r="16" spans="1:6" x14ac:dyDescent="0.35">
      <c r="A16" s="7" t="s">
        <v>40</v>
      </c>
      <c r="B16" s="4"/>
      <c r="C16" s="4">
        <v>1</v>
      </c>
      <c r="D16" s="4"/>
      <c r="E16" s="4">
        <v>4</v>
      </c>
      <c r="F16" s="4">
        <v>5</v>
      </c>
    </row>
    <row r="17" spans="1:6" x14ac:dyDescent="0.35">
      <c r="A17" s="7" t="s">
        <v>107</v>
      </c>
      <c r="B17" s="4"/>
      <c r="C17" s="4">
        <v>1</v>
      </c>
      <c r="D17" s="4"/>
      <c r="E17" s="4"/>
      <c r="F17" s="4">
        <v>1</v>
      </c>
    </row>
    <row r="18" spans="1:6" x14ac:dyDescent="0.35">
      <c r="A18" s="7" t="s">
        <v>21</v>
      </c>
      <c r="B18" s="4">
        <v>3</v>
      </c>
      <c r="C18" s="4">
        <v>15</v>
      </c>
      <c r="D18" s="4"/>
      <c r="E18" s="4">
        <v>17</v>
      </c>
      <c r="F18" s="4">
        <v>35</v>
      </c>
    </row>
    <row r="19" spans="1:6" x14ac:dyDescent="0.35">
      <c r="A19" s="6" t="s">
        <v>2050</v>
      </c>
      <c r="B19" s="4">
        <v>1</v>
      </c>
      <c r="C19" s="4">
        <v>23</v>
      </c>
      <c r="D19" s="4">
        <v>3</v>
      </c>
      <c r="E19" s="4">
        <v>21</v>
      </c>
      <c r="F19" s="4">
        <v>48</v>
      </c>
    </row>
    <row r="20" spans="1:6" x14ac:dyDescent="0.35">
      <c r="A20" s="7" t="s">
        <v>26</v>
      </c>
      <c r="B20" s="4"/>
      <c r="C20" s="4">
        <v>1</v>
      </c>
      <c r="D20" s="4"/>
      <c r="E20" s="4">
        <v>2</v>
      </c>
      <c r="F20" s="4">
        <v>3</v>
      </c>
    </row>
    <row r="21" spans="1:6" x14ac:dyDescent="0.35">
      <c r="A21" s="7" t="s">
        <v>98</v>
      </c>
      <c r="B21" s="4"/>
      <c r="C21" s="4"/>
      <c r="D21" s="4">
        <v>1</v>
      </c>
      <c r="E21" s="4">
        <v>1</v>
      </c>
      <c r="F21" s="4">
        <v>2</v>
      </c>
    </row>
    <row r="22" spans="1:6" x14ac:dyDescent="0.35">
      <c r="A22" s="7" t="s">
        <v>36</v>
      </c>
      <c r="B22" s="4"/>
      <c r="C22" s="4"/>
      <c r="D22" s="4"/>
      <c r="E22" s="4">
        <v>1</v>
      </c>
      <c r="F22" s="4">
        <v>1</v>
      </c>
    </row>
    <row r="23" spans="1:6" x14ac:dyDescent="0.35">
      <c r="A23" s="7" t="s">
        <v>40</v>
      </c>
      <c r="B23" s="4"/>
      <c r="C23" s="4"/>
      <c r="D23" s="4"/>
      <c r="E23" s="4">
        <v>2</v>
      </c>
      <c r="F23" s="4">
        <v>2</v>
      </c>
    </row>
    <row r="24" spans="1:6" x14ac:dyDescent="0.35">
      <c r="A24" s="7" t="s">
        <v>107</v>
      </c>
      <c r="B24" s="4"/>
      <c r="C24" s="4">
        <v>2</v>
      </c>
      <c r="D24" s="4"/>
      <c r="E24" s="4">
        <v>1</v>
      </c>
      <c r="F24" s="4">
        <v>3</v>
      </c>
    </row>
    <row r="25" spans="1:6" x14ac:dyDescent="0.35">
      <c r="A25" s="7" t="s">
        <v>21</v>
      </c>
      <c r="B25" s="4">
        <v>1</v>
      </c>
      <c r="C25" s="4">
        <v>20</v>
      </c>
      <c r="D25" s="4">
        <v>2</v>
      </c>
      <c r="E25" s="4">
        <v>14</v>
      </c>
      <c r="F25" s="4">
        <v>37</v>
      </c>
    </row>
    <row r="26" spans="1:6" x14ac:dyDescent="0.35">
      <c r="A26" s="6" t="s">
        <v>2064</v>
      </c>
      <c r="B26" s="4"/>
      <c r="C26" s="4"/>
      <c r="D26" s="4"/>
      <c r="E26" s="4">
        <v>4</v>
      </c>
      <c r="F26" s="4">
        <v>4</v>
      </c>
    </row>
    <row r="27" spans="1:6" x14ac:dyDescent="0.35">
      <c r="A27" s="7" t="s">
        <v>21</v>
      </c>
      <c r="B27" s="4"/>
      <c r="C27" s="4"/>
      <c r="D27" s="4"/>
      <c r="E27" s="4">
        <v>4</v>
      </c>
      <c r="F27" s="4">
        <v>4</v>
      </c>
    </row>
    <row r="28" spans="1:6" x14ac:dyDescent="0.35">
      <c r="A28" s="6" t="s">
        <v>2035</v>
      </c>
      <c r="B28" s="4">
        <v>10</v>
      </c>
      <c r="C28" s="4">
        <v>66</v>
      </c>
      <c r="D28" s="4"/>
      <c r="E28" s="4">
        <v>99</v>
      </c>
      <c r="F28" s="4">
        <v>175</v>
      </c>
    </row>
    <row r="29" spans="1:6" x14ac:dyDescent="0.35">
      <c r="A29" s="7" t="s">
        <v>26</v>
      </c>
      <c r="B29" s="4">
        <v>1</v>
      </c>
      <c r="C29" s="4">
        <v>2</v>
      </c>
      <c r="D29" s="4"/>
      <c r="E29" s="4">
        <v>2</v>
      </c>
      <c r="F29" s="4">
        <v>5</v>
      </c>
    </row>
    <row r="30" spans="1:6" x14ac:dyDescent="0.35">
      <c r="A30" s="7" t="s">
        <v>15</v>
      </c>
      <c r="B30" s="4"/>
      <c r="C30" s="4">
        <v>2</v>
      </c>
      <c r="D30" s="4"/>
      <c r="E30" s="4">
        <v>5</v>
      </c>
      <c r="F30" s="4">
        <v>7</v>
      </c>
    </row>
    <row r="31" spans="1:6" x14ac:dyDescent="0.35">
      <c r="A31" s="7" t="s">
        <v>98</v>
      </c>
      <c r="B31" s="4">
        <v>3</v>
      </c>
      <c r="C31" s="4">
        <v>2</v>
      </c>
      <c r="D31" s="4"/>
      <c r="E31" s="4">
        <v>2</v>
      </c>
      <c r="F31" s="4">
        <v>7</v>
      </c>
    </row>
    <row r="32" spans="1:6" x14ac:dyDescent="0.35">
      <c r="A32" s="7" t="s">
        <v>36</v>
      </c>
      <c r="B32" s="4"/>
      <c r="C32" s="4">
        <v>5</v>
      </c>
      <c r="D32" s="4"/>
      <c r="E32" s="4">
        <v>1</v>
      </c>
      <c r="F32" s="4">
        <v>6</v>
      </c>
    </row>
    <row r="33" spans="1:6" x14ac:dyDescent="0.35">
      <c r="A33" s="7" t="s">
        <v>40</v>
      </c>
      <c r="B33" s="4"/>
      <c r="C33" s="4">
        <v>5</v>
      </c>
      <c r="D33" s="4"/>
      <c r="E33" s="4">
        <v>6</v>
      </c>
      <c r="F33" s="4">
        <v>11</v>
      </c>
    </row>
    <row r="34" spans="1:6" x14ac:dyDescent="0.35">
      <c r="A34" s="7" t="s">
        <v>107</v>
      </c>
      <c r="B34" s="4"/>
      <c r="C34" s="4">
        <v>6</v>
      </c>
      <c r="D34" s="4"/>
      <c r="E34" s="4">
        <v>4</v>
      </c>
      <c r="F34" s="4">
        <v>10</v>
      </c>
    </row>
    <row r="35" spans="1:6" x14ac:dyDescent="0.35">
      <c r="A35" s="7" t="s">
        <v>21</v>
      </c>
      <c r="B35" s="4">
        <v>6</v>
      </c>
      <c r="C35" s="4">
        <v>44</v>
      </c>
      <c r="D35" s="4"/>
      <c r="E35" s="4">
        <v>79</v>
      </c>
      <c r="F35" s="4">
        <v>129</v>
      </c>
    </row>
    <row r="36" spans="1:6" x14ac:dyDescent="0.35">
      <c r="A36" s="6" t="s">
        <v>2054</v>
      </c>
      <c r="B36" s="4">
        <v>4</v>
      </c>
      <c r="C36" s="4">
        <v>11</v>
      </c>
      <c r="D36" s="4">
        <v>1</v>
      </c>
      <c r="E36" s="4">
        <v>26</v>
      </c>
      <c r="F36" s="4">
        <v>42</v>
      </c>
    </row>
    <row r="37" spans="1:6" x14ac:dyDescent="0.35">
      <c r="A37" s="7" t="s">
        <v>26</v>
      </c>
      <c r="B37" s="4"/>
      <c r="C37" s="4">
        <v>2</v>
      </c>
      <c r="D37" s="4"/>
      <c r="E37" s="4">
        <v>1</v>
      </c>
      <c r="F37" s="4">
        <v>3</v>
      </c>
    </row>
    <row r="38" spans="1:6" x14ac:dyDescent="0.35">
      <c r="A38" s="7" t="s">
        <v>15</v>
      </c>
      <c r="B38" s="4"/>
      <c r="C38" s="4">
        <v>2</v>
      </c>
      <c r="D38" s="4"/>
      <c r="E38" s="4"/>
      <c r="F38" s="4">
        <v>2</v>
      </c>
    </row>
    <row r="39" spans="1:6" x14ac:dyDescent="0.35">
      <c r="A39" s="7" t="s">
        <v>107</v>
      </c>
      <c r="B39" s="4">
        <v>1</v>
      </c>
      <c r="C39" s="4">
        <v>1</v>
      </c>
      <c r="D39" s="4"/>
      <c r="E39" s="4">
        <v>1</v>
      </c>
      <c r="F39" s="4">
        <v>3</v>
      </c>
    </row>
    <row r="40" spans="1:6" x14ac:dyDescent="0.35">
      <c r="A40" s="7" t="s">
        <v>21</v>
      </c>
      <c r="B40" s="4">
        <v>3</v>
      </c>
      <c r="C40" s="4">
        <v>6</v>
      </c>
      <c r="D40" s="4">
        <v>1</v>
      </c>
      <c r="E40" s="4">
        <v>24</v>
      </c>
      <c r="F40" s="4">
        <v>34</v>
      </c>
    </row>
    <row r="41" spans="1:6" x14ac:dyDescent="0.35">
      <c r="A41" s="6" t="s">
        <v>2047</v>
      </c>
      <c r="B41" s="4">
        <v>2</v>
      </c>
      <c r="C41" s="4">
        <v>24</v>
      </c>
      <c r="D41" s="4">
        <v>1</v>
      </c>
      <c r="E41" s="4">
        <v>40</v>
      </c>
      <c r="F41" s="4">
        <v>67</v>
      </c>
    </row>
    <row r="42" spans="1:6" x14ac:dyDescent="0.35">
      <c r="A42" s="7" t="s">
        <v>26</v>
      </c>
      <c r="B42" s="4"/>
      <c r="C42" s="4">
        <v>1</v>
      </c>
      <c r="D42" s="4"/>
      <c r="E42" s="4">
        <v>1</v>
      </c>
      <c r="F42" s="4">
        <v>2</v>
      </c>
    </row>
    <row r="43" spans="1:6" x14ac:dyDescent="0.35">
      <c r="A43" s="7" t="s">
        <v>15</v>
      </c>
      <c r="B43" s="4"/>
      <c r="C43" s="4"/>
      <c r="D43" s="4"/>
      <c r="E43" s="4">
        <v>3</v>
      </c>
      <c r="F43" s="4">
        <v>3</v>
      </c>
    </row>
    <row r="44" spans="1:6" x14ac:dyDescent="0.35">
      <c r="A44" s="7" t="s">
        <v>98</v>
      </c>
      <c r="B44" s="4"/>
      <c r="C44" s="4"/>
      <c r="D44" s="4"/>
      <c r="E44" s="4">
        <v>2</v>
      </c>
      <c r="F44" s="4">
        <v>2</v>
      </c>
    </row>
    <row r="45" spans="1:6" x14ac:dyDescent="0.35">
      <c r="A45" s="7" t="s">
        <v>36</v>
      </c>
      <c r="B45" s="4"/>
      <c r="C45" s="4">
        <v>1</v>
      </c>
      <c r="D45" s="4"/>
      <c r="E45" s="4">
        <v>4</v>
      </c>
      <c r="F45" s="4">
        <v>5</v>
      </c>
    </row>
    <row r="46" spans="1:6" x14ac:dyDescent="0.35">
      <c r="A46" s="7" t="s">
        <v>40</v>
      </c>
      <c r="B46" s="4"/>
      <c r="C46" s="4">
        <v>2</v>
      </c>
      <c r="D46" s="4"/>
      <c r="E46" s="4"/>
      <c r="F46" s="4">
        <v>2</v>
      </c>
    </row>
    <row r="47" spans="1:6" x14ac:dyDescent="0.35">
      <c r="A47" s="7" t="s">
        <v>107</v>
      </c>
      <c r="B47" s="4"/>
      <c r="C47" s="4">
        <v>2</v>
      </c>
      <c r="D47" s="4"/>
      <c r="E47" s="4">
        <v>2</v>
      </c>
      <c r="F47" s="4">
        <v>4</v>
      </c>
    </row>
    <row r="48" spans="1:6" x14ac:dyDescent="0.35">
      <c r="A48" s="7" t="s">
        <v>21</v>
      </c>
      <c r="B48" s="4">
        <v>2</v>
      </c>
      <c r="C48" s="4">
        <v>18</v>
      </c>
      <c r="D48" s="4">
        <v>1</v>
      </c>
      <c r="E48" s="4">
        <v>28</v>
      </c>
      <c r="F48" s="4">
        <v>49</v>
      </c>
    </row>
    <row r="49" spans="1:6" x14ac:dyDescent="0.35">
      <c r="A49" s="6" t="s">
        <v>2037</v>
      </c>
      <c r="B49" s="4">
        <v>2</v>
      </c>
      <c r="C49" s="4">
        <v>28</v>
      </c>
      <c r="D49" s="4">
        <v>2</v>
      </c>
      <c r="E49" s="4">
        <v>64</v>
      </c>
      <c r="F49" s="4">
        <v>96</v>
      </c>
    </row>
    <row r="50" spans="1:6" x14ac:dyDescent="0.35">
      <c r="A50" s="7" t="s">
        <v>26</v>
      </c>
      <c r="B50" s="4"/>
      <c r="C50" s="4">
        <v>1</v>
      </c>
      <c r="D50" s="4"/>
      <c r="E50" s="4">
        <v>5</v>
      </c>
      <c r="F50" s="4">
        <v>6</v>
      </c>
    </row>
    <row r="51" spans="1:6" x14ac:dyDescent="0.35">
      <c r="A51" s="7" t="s">
        <v>15</v>
      </c>
      <c r="B51" s="4"/>
      <c r="C51" s="4"/>
      <c r="D51" s="4">
        <v>1</v>
      </c>
      <c r="E51" s="4">
        <v>4</v>
      </c>
      <c r="F51" s="4">
        <v>5</v>
      </c>
    </row>
    <row r="52" spans="1:6" x14ac:dyDescent="0.35">
      <c r="A52" s="7" t="s">
        <v>98</v>
      </c>
      <c r="B52" s="4"/>
      <c r="C52" s="4"/>
      <c r="D52" s="4"/>
      <c r="E52" s="4">
        <v>1</v>
      </c>
      <c r="F52" s="4">
        <v>1</v>
      </c>
    </row>
    <row r="53" spans="1:6" x14ac:dyDescent="0.35">
      <c r="A53" s="7" t="s">
        <v>36</v>
      </c>
      <c r="B53" s="4"/>
      <c r="C53" s="4">
        <v>2</v>
      </c>
      <c r="D53" s="4"/>
      <c r="E53" s="4"/>
      <c r="F53" s="4">
        <v>2</v>
      </c>
    </row>
    <row r="54" spans="1:6" x14ac:dyDescent="0.35">
      <c r="A54" s="7" t="s">
        <v>40</v>
      </c>
      <c r="B54" s="4"/>
      <c r="C54" s="4">
        <v>1</v>
      </c>
      <c r="D54" s="4"/>
      <c r="E54" s="4">
        <v>4</v>
      </c>
      <c r="F54" s="4">
        <v>5</v>
      </c>
    </row>
    <row r="55" spans="1:6" x14ac:dyDescent="0.35">
      <c r="A55" s="7" t="s">
        <v>107</v>
      </c>
      <c r="B55" s="4"/>
      <c r="C55" s="4"/>
      <c r="D55" s="4"/>
      <c r="E55" s="4">
        <v>5</v>
      </c>
      <c r="F55" s="4">
        <v>5</v>
      </c>
    </row>
    <row r="56" spans="1:6" x14ac:dyDescent="0.35">
      <c r="A56" s="7" t="s">
        <v>21</v>
      </c>
      <c r="B56" s="4">
        <v>2</v>
      </c>
      <c r="C56" s="4">
        <v>24</v>
      </c>
      <c r="D56" s="4">
        <v>1</v>
      </c>
      <c r="E56" s="4">
        <v>45</v>
      </c>
      <c r="F56" s="4">
        <v>72</v>
      </c>
    </row>
    <row r="57" spans="1:6" x14ac:dyDescent="0.35">
      <c r="A57" s="6" t="s">
        <v>2039</v>
      </c>
      <c r="B57" s="4">
        <v>23</v>
      </c>
      <c r="C57" s="4">
        <v>132</v>
      </c>
      <c r="D57" s="4">
        <v>2</v>
      </c>
      <c r="E57" s="4">
        <v>187</v>
      </c>
      <c r="F57" s="4">
        <v>344</v>
      </c>
    </row>
    <row r="58" spans="1:6" x14ac:dyDescent="0.35">
      <c r="A58" s="7" t="s">
        <v>26</v>
      </c>
      <c r="B58" s="4"/>
      <c r="C58" s="4">
        <v>5</v>
      </c>
      <c r="D58" s="4"/>
      <c r="E58" s="4">
        <v>6</v>
      </c>
      <c r="F58" s="4">
        <v>11</v>
      </c>
    </row>
    <row r="59" spans="1:6" x14ac:dyDescent="0.35">
      <c r="A59" s="7" t="s">
        <v>15</v>
      </c>
      <c r="B59" s="4">
        <v>2</v>
      </c>
      <c r="C59" s="4">
        <v>9</v>
      </c>
      <c r="D59" s="4"/>
      <c r="E59" s="4">
        <v>7</v>
      </c>
      <c r="F59" s="4">
        <v>18</v>
      </c>
    </row>
    <row r="60" spans="1:6" x14ac:dyDescent="0.35">
      <c r="A60" s="7" t="s">
        <v>98</v>
      </c>
      <c r="B60" s="4">
        <v>1</v>
      </c>
      <c r="C60" s="4">
        <v>2</v>
      </c>
      <c r="D60" s="4"/>
      <c r="E60" s="4">
        <v>3</v>
      </c>
      <c r="F60" s="4">
        <v>6</v>
      </c>
    </row>
    <row r="61" spans="1:6" x14ac:dyDescent="0.35">
      <c r="A61" s="7" t="s">
        <v>36</v>
      </c>
      <c r="B61" s="4">
        <v>1</v>
      </c>
      <c r="C61" s="4">
        <v>1</v>
      </c>
      <c r="D61" s="4">
        <v>1</v>
      </c>
      <c r="E61" s="4">
        <v>7</v>
      </c>
      <c r="F61" s="4">
        <v>10</v>
      </c>
    </row>
    <row r="62" spans="1:6" x14ac:dyDescent="0.35">
      <c r="A62" s="7" t="s">
        <v>40</v>
      </c>
      <c r="B62" s="4"/>
      <c r="C62" s="4">
        <v>5</v>
      </c>
      <c r="D62" s="4"/>
      <c r="E62" s="4">
        <v>5</v>
      </c>
      <c r="F62" s="4">
        <v>10</v>
      </c>
    </row>
    <row r="63" spans="1:6" x14ac:dyDescent="0.35">
      <c r="A63" s="7" t="s">
        <v>107</v>
      </c>
      <c r="B63" s="4">
        <v>2</v>
      </c>
      <c r="C63" s="4">
        <v>4</v>
      </c>
      <c r="D63" s="4"/>
      <c r="E63" s="4">
        <v>10</v>
      </c>
      <c r="F63" s="4">
        <v>16</v>
      </c>
    </row>
    <row r="64" spans="1:6" x14ac:dyDescent="0.35">
      <c r="A64" s="7" t="s">
        <v>21</v>
      </c>
      <c r="B64" s="4">
        <v>17</v>
      </c>
      <c r="C64" s="4">
        <v>106</v>
      </c>
      <c r="D64" s="4">
        <v>1</v>
      </c>
      <c r="E64" s="4">
        <v>149</v>
      </c>
      <c r="F64" s="4">
        <v>273</v>
      </c>
    </row>
    <row r="65" spans="1:6" x14ac:dyDescent="0.35">
      <c r="A65" s="6" t="s">
        <v>2068</v>
      </c>
      <c r="B65" s="4">
        <v>57</v>
      </c>
      <c r="C65" s="4">
        <v>364</v>
      </c>
      <c r="D65" s="4">
        <v>14</v>
      </c>
      <c r="E65" s="4">
        <v>565</v>
      </c>
      <c r="F65" s="4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6BC7-575F-4F4D-AF68-3B1719D3804A}">
  <sheetPr codeName="Sheet5"/>
  <dimension ref="A3:F142"/>
  <sheetViews>
    <sheetView workbookViewId="0">
      <selection activeCell="A3" sqref="A3"/>
    </sheetView>
  </sheetViews>
  <sheetFormatPr defaultRowHeight="15.5" x14ac:dyDescent="0.35"/>
  <cols>
    <col min="1" max="1" width="18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2.25" bestFit="1" customWidth="1"/>
    <col min="8" max="8" width="3" bestFit="1" customWidth="1"/>
    <col min="9" max="9" width="12.83203125" bestFit="1" customWidth="1"/>
    <col min="10" max="10" width="7.25" bestFit="1" customWidth="1"/>
    <col min="11" max="14" width="3.08203125" bestFit="1" customWidth="1"/>
    <col min="15" max="15" width="2.75" bestFit="1" customWidth="1"/>
    <col min="16" max="16" width="3.75" bestFit="1" customWidth="1"/>
    <col min="17" max="17" width="10.1640625" bestFit="1" customWidth="1"/>
    <col min="18" max="18" width="5.4140625" bestFit="1" customWidth="1"/>
    <col min="19" max="22" width="3.08203125" bestFit="1" customWidth="1"/>
    <col min="23" max="23" width="3" bestFit="1" customWidth="1"/>
    <col min="24" max="24" width="8.33203125" bestFit="1" customWidth="1"/>
    <col min="25" max="25" width="11" bestFit="1" customWidth="1"/>
    <col min="26" max="29" width="3.08203125" bestFit="1" customWidth="1"/>
    <col min="30" max="30" width="2.75" bestFit="1" customWidth="1"/>
    <col min="31" max="31" width="3.75" bestFit="1" customWidth="1"/>
    <col min="32" max="32" width="14" bestFit="1" customWidth="1"/>
    <col min="33" max="33" width="10.58203125" bestFit="1" customWidth="1"/>
  </cols>
  <sheetData>
    <row r="3" spans="1:6" x14ac:dyDescent="0.35">
      <c r="A3" s="5" t="s">
        <v>2066</v>
      </c>
      <c r="B3" s="5" t="s">
        <v>2069</v>
      </c>
    </row>
    <row r="4" spans="1:6" x14ac:dyDescent="0.35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6" t="s">
        <v>2049</v>
      </c>
      <c r="B5" s="4">
        <v>1</v>
      </c>
      <c r="C5" s="4">
        <v>10</v>
      </c>
      <c r="D5" s="4">
        <v>2</v>
      </c>
      <c r="E5" s="4">
        <v>21</v>
      </c>
      <c r="F5" s="4">
        <v>34</v>
      </c>
    </row>
    <row r="6" spans="1:6" x14ac:dyDescent="0.35">
      <c r="A6" s="7" t="s">
        <v>26</v>
      </c>
      <c r="B6" s="4"/>
      <c r="C6" s="4"/>
      <c r="D6" s="4"/>
      <c r="E6" s="4">
        <v>1</v>
      </c>
      <c r="F6" s="4">
        <v>1</v>
      </c>
    </row>
    <row r="7" spans="1:6" x14ac:dyDescent="0.35">
      <c r="A7" s="7" t="s">
        <v>15</v>
      </c>
      <c r="B7" s="4"/>
      <c r="C7" s="4">
        <v>2</v>
      </c>
      <c r="D7" s="4"/>
      <c r="E7" s="4"/>
      <c r="F7" s="4">
        <v>2</v>
      </c>
    </row>
    <row r="8" spans="1:6" x14ac:dyDescent="0.35">
      <c r="A8" s="7" t="s">
        <v>98</v>
      </c>
      <c r="B8" s="4"/>
      <c r="C8" s="4"/>
      <c r="D8" s="4"/>
      <c r="E8" s="4">
        <v>1</v>
      </c>
      <c r="F8" s="4">
        <v>1</v>
      </c>
    </row>
    <row r="9" spans="1:6" x14ac:dyDescent="0.35">
      <c r="A9" s="7" t="s">
        <v>36</v>
      </c>
      <c r="B9" s="4"/>
      <c r="C9" s="4">
        <v>1</v>
      </c>
      <c r="D9" s="4"/>
      <c r="E9" s="4"/>
      <c r="F9" s="4">
        <v>1</v>
      </c>
    </row>
    <row r="10" spans="1:6" x14ac:dyDescent="0.35">
      <c r="A10" s="7" t="s">
        <v>107</v>
      </c>
      <c r="B10" s="4"/>
      <c r="C10" s="4"/>
      <c r="D10" s="4"/>
      <c r="E10" s="4">
        <v>2</v>
      </c>
      <c r="F10" s="4">
        <v>2</v>
      </c>
    </row>
    <row r="11" spans="1:6" x14ac:dyDescent="0.35">
      <c r="A11" s="7" t="s">
        <v>21</v>
      </c>
      <c r="B11" s="4">
        <v>1</v>
      </c>
      <c r="C11" s="4">
        <v>7</v>
      </c>
      <c r="D11" s="4">
        <v>2</v>
      </c>
      <c r="E11" s="4">
        <v>17</v>
      </c>
      <c r="F11" s="4">
        <v>27</v>
      </c>
    </row>
    <row r="12" spans="1:6" x14ac:dyDescent="0.35">
      <c r="A12" s="6" t="s">
        <v>2065</v>
      </c>
      <c r="B12" s="4"/>
      <c r="C12" s="4"/>
      <c r="D12" s="4"/>
      <c r="E12" s="4">
        <v>4</v>
      </c>
      <c r="F12" s="4">
        <v>4</v>
      </c>
    </row>
    <row r="13" spans="1:6" x14ac:dyDescent="0.35">
      <c r="A13" s="7" t="s">
        <v>21</v>
      </c>
      <c r="B13" s="4"/>
      <c r="C13" s="4"/>
      <c r="D13" s="4"/>
      <c r="E13" s="4">
        <v>4</v>
      </c>
      <c r="F13" s="4">
        <v>4</v>
      </c>
    </row>
    <row r="14" spans="1:6" x14ac:dyDescent="0.35">
      <c r="A14" s="6" t="s">
        <v>2042</v>
      </c>
      <c r="B14" s="4">
        <v>4</v>
      </c>
      <c r="C14" s="4">
        <v>21</v>
      </c>
      <c r="D14" s="4">
        <v>1</v>
      </c>
      <c r="E14" s="4">
        <v>34</v>
      </c>
      <c r="F14" s="4">
        <v>60</v>
      </c>
    </row>
    <row r="15" spans="1:6" x14ac:dyDescent="0.35">
      <c r="A15" s="7" t="s">
        <v>26</v>
      </c>
      <c r="B15" s="4"/>
      <c r="C15" s="4">
        <v>1</v>
      </c>
      <c r="D15" s="4">
        <v>1</v>
      </c>
      <c r="E15" s="4">
        <v>1</v>
      </c>
      <c r="F15" s="4">
        <v>3</v>
      </c>
    </row>
    <row r="16" spans="1:6" x14ac:dyDescent="0.35">
      <c r="A16" s="7" t="s">
        <v>15</v>
      </c>
      <c r="B16" s="4"/>
      <c r="C16" s="4">
        <v>1</v>
      </c>
      <c r="D16" s="4"/>
      <c r="E16" s="4">
        <v>2</v>
      </c>
      <c r="F16" s="4">
        <v>3</v>
      </c>
    </row>
    <row r="17" spans="1:6" x14ac:dyDescent="0.35">
      <c r="A17" s="7" t="s">
        <v>98</v>
      </c>
      <c r="B17" s="4"/>
      <c r="C17" s="4">
        <v>2</v>
      </c>
      <c r="D17" s="4"/>
      <c r="E17" s="4"/>
      <c r="F17" s="4">
        <v>2</v>
      </c>
    </row>
    <row r="18" spans="1:6" x14ac:dyDescent="0.35">
      <c r="A18" s="7" t="s">
        <v>36</v>
      </c>
      <c r="B18" s="4"/>
      <c r="C18" s="4">
        <v>1</v>
      </c>
      <c r="D18" s="4"/>
      <c r="E18" s="4">
        <v>2</v>
      </c>
      <c r="F18" s="4">
        <v>3</v>
      </c>
    </row>
    <row r="19" spans="1:6" x14ac:dyDescent="0.35">
      <c r="A19" s="7" t="s">
        <v>40</v>
      </c>
      <c r="B19" s="4"/>
      <c r="C19" s="4">
        <v>3</v>
      </c>
      <c r="D19" s="4"/>
      <c r="E19" s="4">
        <v>3</v>
      </c>
      <c r="F19" s="4">
        <v>6</v>
      </c>
    </row>
    <row r="20" spans="1:6" x14ac:dyDescent="0.35">
      <c r="A20" s="7" t="s">
        <v>107</v>
      </c>
      <c r="B20" s="4"/>
      <c r="C20" s="4">
        <v>1</v>
      </c>
      <c r="D20" s="4"/>
      <c r="E20" s="4">
        <v>1</v>
      </c>
      <c r="F20" s="4">
        <v>2</v>
      </c>
    </row>
    <row r="21" spans="1:6" x14ac:dyDescent="0.35">
      <c r="A21" s="7" t="s">
        <v>21</v>
      </c>
      <c r="B21" s="4">
        <v>4</v>
      </c>
      <c r="C21" s="4">
        <v>12</v>
      </c>
      <c r="D21" s="4"/>
      <c r="E21" s="4">
        <v>25</v>
      </c>
      <c r="F21" s="4">
        <v>41</v>
      </c>
    </row>
    <row r="22" spans="1:6" x14ac:dyDescent="0.35">
      <c r="A22" s="6" t="s">
        <v>2044</v>
      </c>
      <c r="B22" s="4">
        <v>2</v>
      </c>
      <c r="C22" s="4">
        <v>12</v>
      </c>
      <c r="D22" s="4">
        <v>1</v>
      </c>
      <c r="E22" s="4">
        <v>22</v>
      </c>
      <c r="F22" s="4">
        <v>37</v>
      </c>
    </row>
    <row r="23" spans="1:6" x14ac:dyDescent="0.35">
      <c r="A23" s="7" t="s">
        <v>26</v>
      </c>
      <c r="B23" s="4"/>
      <c r="C23" s="4">
        <v>1</v>
      </c>
      <c r="D23" s="4"/>
      <c r="E23" s="4">
        <v>3</v>
      </c>
      <c r="F23" s="4">
        <v>4</v>
      </c>
    </row>
    <row r="24" spans="1:6" x14ac:dyDescent="0.35">
      <c r="A24" s="7" t="s">
        <v>15</v>
      </c>
      <c r="B24" s="4"/>
      <c r="C24" s="4">
        <v>1</v>
      </c>
      <c r="D24" s="4"/>
      <c r="E24" s="4"/>
      <c r="F24" s="4">
        <v>1</v>
      </c>
    </row>
    <row r="25" spans="1:6" x14ac:dyDescent="0.35">
      <c r="A25" s="7" t="s">
        <v>36</v>
      </c>
      <c r="B25" s="4"/>
      <c r="C25" s="4"/>
      <c r="D25" s="4"/>
      <c r="E25" s="4">
        <v>2</v>
      </c>
      <c r="F25" s="4">
        <v>2</v>
      </c>
    </row>
    <row r="26" spans="1:6" x14ac:dyDescent="0.35">
      <c r="A26" s="7" t="s">
        <v>40</v>
      </c>
      <c r="B26" s="4"/>
      <c r="C26" s="4">
        <v>1</v>
      </c>
      <c r="D26" s="4"/>
      <c r="E26" s="4"/>
      <c r="F26" s="4">
        <v>1</v>
      </c>
    </row>
    <row r="27" spans="1:6" x14ac:dyDescent="0.35">
      <c r="A27" s="7" t="s">
        <v>21</v>
      </c>
      <c r="B27" s="4">
        <v>2</v>
      </c>
      <c r="C27" s="4">
        <v>9</v>
      </c>
      <c r="D27" s="4">
        <v>1</v>
      </c>
      <c r="E27" s="4">
        <v>17</v>
      </c>
      <c r="F27" s="4">
        <v>29</v>
      </c>
    </row>
    <row r="28" spans="1:6" x14ac:dyDescent="0.35">
      <c r="A28" s="6" t="s">
        <v>2043</v>
      </c>
      <c r="B28" s="4"/>
      <c r="C28" s="4">
        <v>8</v>
      </c>
      <c r="D28" s="4"/>
      <c r="E28" s="4">
        <v>10</v>
      </c>
      <c r="F28" s="4">
        <v>18</v>
      </c>
    </row>
    <row r="29" spans="1:6" x14ac:dyDescent="0.35">
      <c r="A29" s="7" t="s">
        <v>40</v>
      </c>
      <c r="B29" s="4"/>
      <c r="C29" s="4">
        <v>1</v>
      </c>
      <c r="D29" s="4"/>
      <c r="E29" s="4"/>
      <c r="F29" s="4">
        <v>1</v>
      </c>
    </row>
    <row r="30" spans="1:6" x14ac:dyDescent="0.35">
      <c r="A30" s="7" t="s">
        <v>107</v>
      </c>
      <c r="B30" s="4"/>
      <c r="C30" s="4">
        <v>1</v>
      </c>
      <c r="D30" s="4"/>
      <c r="E30" s="4"/>
      <c r="F30" s="4">
        <v>1</v>
      </c>
    </row>
    <row r="31" spans="1:6" x14ac:dyDescent="0.35">
      <c r="A31" s="7" t="s">
        <v>21</v>
      </c>
      <c r="B31" s="4"/>
      <c r="C31" s="4">
        <v>6</v>
      </c>
      <c r="D31" s="4"/>
      <c r="E31" s="4">
        <v>10</v>
      </c>
      <c r="F31" s="4">
        <v>16</v>
      </c>
    </row>
    <row r="32" spans="1:6" x14ac:dyDescent="0.35">
      <c r="A32" s="6" t="s">
        <v>2053</v>
      </c>
      <c r="B32" s="4">
        <v>1</v>
      </c>
      <c r="C32" s="4">
        <v>7</v>
      </c>
      <c r="D32" s="4"/>
      <c r="E32" s="4">
        <v>9</v>
      </c>
      <c r="F32" s="4">
        <v>17</v>
      </c>
    </row>
    <row r="33" spans="1:6" x14ac:dyDescent="0.35">
      <c r="A33" s="7" t="s">
        <v>15</v>
      </c>
      <c r="B33" s="4"/>
      <c r="C33" s="4"/>
      <c r="D33" s="4"/>
      <c r="E33" s="4">
        <v>1</v>
      </c>
      <c r="F33" s="4">
        <v>1</v>
      </c>
    </row>
    <row r="34" spans="1:6" x14ac:dyDescent="0.35">
      <c r="A34" s="7" t="s">
        <v>36</v>
      </c>
      <c r="B34" s="4"/>
      <c r="C34" s="4"/>
      <c r="D34" s="4"/>
      <c r="E34" s="4">
        <v>2</v>
      </c>
      <c r="F34" s="4">
        <v>2</v>
      </c>
    </row>
    <row r="35" spans="1:6" x14ac:dyDescent="0.35">
      <c r="A35" s="7" t="s">
        <v>107</v>
      </c>
      <c r="B35" s="4"/>
      <c r="C35" s="4">
        <v>1</v>
      </c>
      <c r="D35" s="4"/>
      <c r="E35" s="4">
        <v>1</v>
      </c>
      <c r="F35" s="4">
        <v>2</v>
      </c>
    </row>
    <row r="36" spans="1:6" x14ac:dyDescent="0.35">
      <c r="A36" s="7" t="s">
        <v>21</v>
      </c>
      <c r="B36" s="4">
        <v>1</v>
      </c>
      <c r="C36" s="4">
        <v>6</v>
      </c>
      <c r="D36" s="4"/>
      <c r="E36" s="4">
        <v>5</v>
      </c>
      <c r="F36" s="4">
        <v>12</v>
      </c>
    </row>
    <row r="37" spans="1:6" x14ac:dyDescent="0.35">
      <c r="A37" s="6" t="s">
        <v>2034</v>
      </c>
      <c r="B37" s="4">
        <v>4</v>
      </c>
      <c r="C37" s="4">
        <v>20</v>
      </c>
      <c r="D37" s="4"/>
      <c r="E37" s="4">
        <v>22</v>
      </c>
      <c r="F37" s="4">
        <v>46</v>
      </c>
    </row>
    <row r="38" spans="1:6" x14ac:dyDescent="0.35">
      <c r="A38" s="7" t="s">
        <v>26</v>
      </c>
      <c r="B38" s="4">
        <v>1</v>
      </c>
      <c r="C38" s="4">
        <v>1</v>
      </c>
      <c r="D38" s="4"/>
      <c r="E38" s="4">
        <v>1</v>
      </c>
      <c r="F38" s="4">
        <v>3</v>
      </c>
    </row>
    <row r="39" spans="1:6" x14ac:dyDescent="0.35">
      <c r="A39" s="7" t="s">
        <v>15</v>
      </c>
      <c r="B39" s="4"/>
      <c r="C39" s="4">
        <v>2</v>
      </c>
      <c r="D39" s="4"/>
      <c r="E39" s="4"/>
      <c r="F39" s="4">
        <v>2</v>
      </c>
    </row>
    <row r="40" spans="1:6" x14ac:dyDescent="0.35">
      <c r="A40" s="7" t="s">
        <v>40</v>
      </c>
      <c r="B40" s="4"/>
      <c r="C40" s="4">
        <v>1</v>
      </c>
      <c r="D40" s="4"/>
      <c r="E40" s="4">
        <v>4</v>
      </c>
      <c r="F40" s="4">
        <v>5</v>
      </c>
    </row>
    <row r="41" spans="1:6" x14ac:dyDescent="0.35">
      <c r="A41" s="7" t="s">
        <v>107</v>
      </c>
      <c r="B41" s="4"/>
      <c r="C41" s="4">
        <v>1</v>
      </c>
      <c r="D41" s="4"/>
      <c r="E41" s="4"/>
      <c r="F41" s="4">
        <v>1</v>
      </c>
    </row>
    <row r="42" spans="1:6" x14ac:dyDescent="0.35">
      <c r="A42" s="7" t="s">
        <v>21</v>
      </c>
      <c r="B42" s="4">
        <v>3</v>
      </c>
      <c r="C42" s="4">
        <v>15</v>
      </c>
      <c r="D42" s="4"/>
      <c r="E42" s="4">
        <v>17</v>
      </c>
      <c r="F42" s="4">
        <v>35</v>
      </c>
    </row>
    <row r="43" spans="1:6" x14ac:dyDescent="0.35">
      <c r="A43" s="6" t="s">
        <v>2045</v>
      </c>
      <c r="B43" s="4">
        <v>3</v>
      </c>
      <c r="C43" s="4">
        <v>19</v>
      </c>
      <c r="D43" s="4"/>
      <c r="E43" s="4">
        <v>23</v>
      </c>
      <c r="F43" s="4">
        <v>45</v>
      </c>
    </row>
    <row r="44" spans="1:6" x14ac:dyDescent="0.35">
      <c r="A44" s="7" t="s">
        <v>26</v>
      </c>
      <c r="B44" s="4"/>
      <c r="C44" s="4"/>
      <c r="D44" s="4"/>
      <c r="E44" s="4">
        <v>1</v>
      </c>
      <c r="F44" s="4">
        <v>1</v>
      </c>
    </row>
    <row r="45" spans="1:6" x14ac:dyDescent="0.35">
      <c r="A45" s="7" t="s">
        <v>15</v>
      </c>
      <c r="B45" s="4"/>
      <c r="C45" s="4"/>
      <c r="D45" s="4"/>
      <c r="E45" s="4">
        <v>2</v>
      </c>
      <c r="F45" s="4">
        <v>2</v>
      </c>
    </row>
    <row r="46" spans="1:6" x14ac:dyDescent="0.35">
      <c r="A46" s="7" t="s">
        <v>98</v>
      </c>
      <c r="B46" s="4">
        <v>2</v>
      </c>
      <c r="C46" s="4"/>
      <c r="D46" s="4"/>
      <c r="E46" s="4"/>
      <c r="F46" s="4">
        <v>2</v>
      </c>
    </row>
    <row r="47" spans="1:6" x14ac:dyDescent="0.35">
      <c r="A47" s="7" t="s">
        <v>36</v>
      </c>
      <c r="B47" s="4"/>
      <c r="C47" s="4">
        <v>1</v>
      </c>
      <c r="D47" s="4"/>
      <c r="E47" s="4"/>
      <c r="F47" s="4">
        <v>1</v>
      </c>
    </row>
    <row r="48" spans="1:6" x14ac:dyDescent="0.35">
      <c r="A48" s="7" t="s">
        <v>40</v>
      </c>
      <c r="B48" s="4"/>
      <c r="C48" s="4">
        <v>2</v>
      </c>
      <c r="D48" s="4"/>
      <c r="E48" s="4">
        <v>2</v>
      </c>
      <c r="F48" s="4">
        <v>4</v>
      </c>
    </row>
    <row r="49" spans="1:6" x14ac:dyDescent="0.35">
      <c r="A49" s="7" t="s">
        <v>107</v>
      </c>
      <c r="B49" s="4"/>
      <c r="C49" s="4">
        <v>1</v>
      </c>
      <c r="D49" s="4"/>
      <c r="E49" s="4"/>
      <c r="F49" s="4">
        <v>1</v>
      </c>
    </row>
    <row r="50" spans="1:6" x14ac:dyDescent="0.35">
      <c r="A50" s="7" t="s">
        <v>21</v>
      </c>
      <c r="B50" s="4">
        <v>1</v>
      </c>
      <c r="C50" s="4">
        <v>15</v>
      </c>
      <c r="D50" s="4"/>
      <c r="E50" s="4">
        <v>18</v>
      </c>
      <c r="F50" s="4">
        <v>34</v>
      </c>
    </row>
    <row r="51" spans="1:6" x14ac:dyDescent="0.35">
      <c r="A51" s="6" t="s">
        <v>2058</v>
      </c>
      <c r="B51" s="4">
        <v>1</v>
      </c>
      <c r="C51" s="4">
        <v>6</v>
      </c>
      <c r="D51" s="4"/>
      <c r="E51" s="4">
        <v>10</v>
      </c>
      <c r="F51" s="4">
        <v>17</v>
      </c>
    </row>
    <row r="52" spans="1:6" x14ac:dyDescent="0.35">
      <c r="A52" s="7" t="s">
        <v>26</v>
      </c>
      <c r="B52" s="4"/>
      <c r="C52" s="4"/>
      <c r="D52" s="4"/>
      <c r="E52" s="4">
        <v>1</v>
      </c>
      <c r="F52" s="4">
        <v>1</v>
      </c>
    </row>
    <row r="53" spans="1:6" x14ac:dyDescent="0.35">
      <c r="A53" s="7" t="s">
        <v>15</v>
      </c>
      <c r="B53" s="4"/>
      <c r="C53" s="4"/>
      <c r="D53" s="4"/>
      <c r="E53" s="4">
        <v>1</v>
      </c>
      <c r="F53" s="4">
        <v>1</v>
      </c>
    </row>
    <row r="54" spans="1:6" x14ac:dyDescent="0.35">
      <c r="A54" s="7" t="s">
        <v>98</v>
      </c>
      <c r="B54" s="4"/>
      <c r="C54" s="4"/>
      <c r="D54" s="4"/>
      <c r="E54" s="4">
        <v>1</v>
      </c>
      <c r="F54" s="4">
        <v>1</v>
      </c>
    </row>
    <row r="55" spans="1:6" x14ac:dyDescent="0.35">
      <c r="A55" s="7" t="s">
        <v>36</v>
      </c>
      <c r="B55" s="4"/>
      <c r="C55" s="4">
        <v>1</v>
      </c>
      <c r="D55" s="4"/>
      <c r="E55" s="4"/>
      <c r="F55" s="4">
        <v>1</v>
      </c>
    </row>
    <row r="56" spans="1:6" x14ac:dyDescent="0.35">
      <c r="A56" s="7" t="s">
        <v>107</v>
      </c>
      <c r="B56" s="4"/>
      <c r="C56" s="4">
        <v>1</v>
      </c>
      <c r="D56" s="4"/>
      <c r="E56" s="4">
        <v>1</v>
      </c>
      <c r="F56" s="4">
        <v>2</v>
      </c>
    </row>
    <row r="57" spans="1:6" x14ac:dyDescent="0.35">
      <c r="A57" s="7" t="s">
        <v>21</v>
      </c>
      <c r="B57" s="4">
        <v>1</v>
      </c>
      <c r="C57" s="4">
        <v>4</v>
      </c>
      <c r="D57" s="4"/>
      <c r="E57" s="4">
        <v>6</v>
      </c>
      <c r="F57" s="4">
        <v>11</v>
      </c>
    </row>
    <row r="58" spans="1:6" x14ac:dyDescent="0.35">
      <c r="A58" s="6" t="s">
        <v>2057</v>
      </c>
      <c r="B58" s="4"/>
      <c r="C58" s="4">
        <v>3</v>
      </c>
      <c r="D58" s="4"/>
      <c r="E58" s="4">
        <v>4</v>
      </c>
      <c r="F58" s="4">
        <v>7</v>
      </c>
    </row>
    <row r="59" spans="1:6" x14ac:dyDescent="0.35">
      <c r="A59" s="7" t="s">
        <v>36</v>
      </c>
      <c r="B59" s="4"/>
      <c r="C59" s="4">
        <v>1</v>
      </c>
      <c r="D59" s="4"/>
      <c r="E59" s="4"/>
      <c r="F59" s="4">
        <v>1</v>
      </c>
    </row>
    <row r="60" spans="1:6" x14ac:dyDescent="0.35">
      <c r="A60" s="7" t="s">
        <v>40</v>
      </c>
      <c r="B60" s="4"/>
      <c r="C60" s="4"/>
      <c r="D60" s="4"/>
      <c r="E60" s="4">
        <v>1</v>
      </c>
      <c r="F60" s="4">
        <v>1</v>
      </c>
    </row>
    <row r="61" spans="1:6" x14ac:dyDescent="0.35">
      <c r="A61" s="7" t="s">
        <v>107</v>
      </c>
      <c r="B61" s="4"/>
      <c r="C61" s="4">
        <v>2</v>
      </c>
      <c r="D61" s="4"/>
      <c r="E61" s="4"/>
      <c r="F61" s="4">
        <v>2</v>
      </c>
    </row>
    <row r="62" spans="1:6" x14ac:dyDescent="0.35">
      <c r="A62" s="7" t="s">
        <v>21</v>
      </c>
      <c r="B62" s="4"/>
      <c r="C62" s="4"/>
      <c r="D62" s="4"/>
      <c r="E62" s="4">
        <v>3</v>
      </c>
      <c r="F62" s="4">
        <v>3</v>
      </c>
    </row>
    <row r="63" spans="1:6" x14ac:dyDescent="0.35">
      <c r="A63" s="6" t="s">
        <v>2061</v>
      </c>
      <c r="B63" s="4"/>
      <c r="C63" s="4">
        <v>8</v>
      </c>
      <c r="D63" s="4">
        <v>1</v>
      </c>
      <c r="E63" s="4">
        <v>4</v>
      </c>
      <c r="F63" s="4">
        <v>13</v>
      </c>
    </row>
    <row r="64" spans="1:6" x14ac:dyDescent="0.35">
      <c r="A64" s="7" t="s">
        <v>26</v>
      </c>
      <c r="B64" s="4"/>
      <c r="C64" s="4"/>
      <c r="D64" s="4"/>
      <c r="E64" s="4">
        <v>1</v>
      </c>
      <c r="F64" s="4">
        <v>1</v>
      </c>
    </row>
    <row r="65" spans="1:6" x14ac:dyDescent="0.35">
      <c r="A65" s="7" t="s">
        <v>107</v>
      </c>
      <c r="B65" s="4"/>
      <c r="C65" s="4">
        <v>1</v>
      </c>
      <c r="D65" s="4"/>
      <c r="E65" s="4"/>
      <c r="F65" s="4">
        <v>1</v>
      </c>
    </row>
    <row r="66" spans="1:6" x14ac:dyDescent="0.35">
      <c r="A66" s="7" t="s">
        <v>21</v>
      </c>
      <c r="B66" s="4"/>
      <c r="C66" s="4">
        <v>7</v>
      </c>
      <c r="D66" s="4">
        <v>1</v>
      </c>
      <c r="E66" s="4">
        <v>3</v>
      </c>
      <c r="F66" s="4">
        <v>11</v>
      </c>
    </row>
    <row r="67" spans="1:6" x14ac:dyDescent="0.35">
      <c r="A67" s="6" t="s">
        <v>2048</v>
      </c>
      <c r="B67" s="4">
        <v>1</v>
      </c>
      <c r="C67" s="4">
        <v>6</v>
      </c>
      <c r="D67" s="4">
        <v>1</v>
      </c>
      <c r="E67" s="4">
        <v>13</v>
      </c>
      <c r="F67" s="4">
        <v>21</v>
      </c>
    </row>
    <row r="68" spans="1:6" x14ac:dyDescent="0.35">
      <c r="A68" s="7" t="s">
        <v>26</v>
      </c>
      <c r="B68" s="4"/>
      <c r="C68" s="4"/>
      <c r="D68" s="4"/>
      <c r="E68" s="4">
        <v>1</v>
      </c>
      <c r="F68" s="4">
        <v>1</v>
      </c>
    </row>
    <row r="69" spans="1:6" x14ac:dyDescent="0.35">
      <c r="A69" s="7" t="s">
        <v>15</v>
      </c>
      <c r="B69" s="4"/>
      <c r="C69" s="4"/>
      <c r="D69" s="4"/>
      <c r="E69" s="4">
        <v>2</v>
      </c>
      <c r="F69" s="4">
        <v>2</v>
      </c>
    </row>
    <row r="70" spans="1:6" x14ac:dyDescent="0.35">
      <c r="A70" s="7" t="s">
        <v>98</v>
      </c>
      <c r="B70" s="4"/>
      <c r="C70" s="4"/>
      <c r="D70" s="4"/>
      <c r="E70" s="4">
        <v>1</v>
      </c>
      <c r="F70" s="4">
        <v>1</v>
      </c>
    </row>
    <row r="71" spans="1:6" x14ac:dyDescent="0.35">
      <c r="A71" s="7" t="s">
        <v>36</v>
      </c>
      <c r="B71" s="4"/>
      <c r="C71" s="4">
        <v>1</v>
      </c>
      <c r="D71" s="4"/>
      <c r="E71" s="4"/>
      <c r="F71" s="4">
        <v>1</v>
      </c>
    </row>
    <row r="72" spans="1:6" x14ac:dyDescent="0.35">
      <c r="A72" s="7" t="s">
        <v>40</v>
      </c>
      <c r="B72" s="4"/>
      <c r="C72" s="4">
        <v>1</v>
      </c>
      <c r="D72" s="4"/>
      <c r="E72" s="4"/>
      <c r="F72" s="4">
        <v>1</v>
      </c>
    </row>
    <row r="73" spans="1:6" x14ac:dyDescent="0.35">
      <c r="A73" s="7" t="s">
        <v>107</v>
      </c>
      <c r="B73" s="4"/>
      <c r="C73" s="4"/>
      <c r="D73" s="4"/>
      <c r="E73" s="4">
        <v>1</v>
      </c>
      <c r="F73" s="4">
        <v>1</v>
      </c>
    </row>
    <row r="74" spans="1:6" x14ac:dyDescent="0.35">
      <c r="A74" s="7" t="s">
        <v>21</v>
      </c>
      <c r="B74" s="4">
        <v>1</v>
      </c>
      <c r="C74" s="4">
        <v>4</v>
      </c>
      <c r="D74" s="4">
        <v>1</v>
      </c>
      <c r="E74" s="4">
        <v>8</v>
      </c>
      <c r="F74" s="4">
        <v>14</v>
      </c>
    </row>
    <row r="75" spans="1:6" x14ac:dyDescent="0.35">
      <c r="A75" s="6" t="s">
        <v>2055</v>
      </c>
      <c r="B75" s="4">
        <v>4</v>
      </c>
      <c r="C75" s="4">
        <v>11</v>
      </c>
      <c r="D75" s="4">
        <v>1</v>
      </c>
      <c r="E75" s="4">
        <v>26</v>
      </c>
      <c r="F75" s="4">
        <v>42</v>
      </c>
    </row>
    <row r="76" spans="1:6" x14ac:dyDescent="0.35">
      <c r="A76" s="7" t="s">
        <v>26</v>
      </c>
      <c r="B76" s="4"/>
      <c r="C76" s="4">
        <v>2</v>
      </c>
      <c r="D76" s="4"/>
      <c r="E76" s="4">
        <v>1</v>
      </c>
      <c r="F76" s="4">
        <v>3</v>
      </c>
    </row>
    <row r="77" spans="1:6" x14ac:dyDescent="0.35">
      <c r="A77" s="7" t="s">
        <v>15</v>
      </c>
      <c r="B77" s="4"/>
      <c r="C77" s="4">
        <v>2</v>
      </c>
      <c r="D77" s="4"/>
      <c r="E77" s="4"/>
      <c r="F77" s="4">
        <v>2</v>
      </c>
    </row>
    <row r="78" spans="1:6" x14ac:dyDescent="0.35">
      <c r="A78" s="7" t="s">
        <v>107</v>
      </c>
      <c r="B78" s="4">
        <v>1</v>
      </c>
      <c r="C78" s="4">
        <v>1</v>
      </c>
      <c r="D78" s="4"/>
      <c r="E78" s="4">
        <v>1</v>
      </c>
      <c r="F78" s="4">
        <v>3</v>
      </c>
    </row>
    <row r="79" spans="1:6" x14ac:dyDescent="0.35">
      <c r="A79" s="7" t="s">
        <v>21</v>
      </c>
      <c r="B79" s="4">
        <v>3</v>
      </c>
      <c r="C79" s="4">
        <v>6</v>
      </c>
      <c r="D79" s="4">
        <v>1</v>
      </c>
      <c r="E79" s="4">
        <v>24</v>
      </c>
      <c r="F79" s="4">
        <v>34</v>
      </c>
    </row>
    <row r="80" spans="1:6" x14ac:dyDescent="0.35">
      <c r="A80" s="6" t="s">
        <v>2040</v>
      </c>
      <c r="B80" s="4">
        <v>23</v>
      </c>
      <c r="C80" s="4">
        <v>132</v>
      </c>
      <c r="D80" s="4">
        <v>2</v>
      </c>
      <c r="E80" s="4">
        <v>187</v>
      </c>
      <c r="F80" s="4">
        <v>344</v>
      </c>
    </row>
    <row r="81" spans="1:6" x14ac:dyDescent="0.35">
      <c r="A81" s="7" t="s">
        <v>26</v>
      </c>
      <c r="B81" s="4"/>
      <c r="C81" s="4">
        <v>5</v>
      </c>
      <c r="D81" s="4"/>
      <c r="E81" s="4">
        <v>6</v>
      </c>
      <c r="F81" s="4">
        <v>11</v>
      </c>
    </row>
    <row r="82" spans="1:6" x14ac:dyDescent="0.35">
      <c r="A82" s="7" t="s">
        <v>15</v>
      </c>
      <c r="B82" s="4">
        <v>2</v>
      </c>
      <c r="C82" s="4">
        <v>9</v>
      </c>
      <c r="D82" s="4"/>
      <c r="E82" s="4">
        <v>7</v>
      </c>
      <c r="F82" s="4">
        <v>18</v>
      </c>
    </row>
    <row r="83" spans="1:6" x14ac:dyDescent="0.35">
      <c r="A83" s="7" t="s">
        <v>98</v>
      </c>
      <c r="B83" s="4">
        <v>1</v>
      </c>
      <c r="C83" s="4">
        <v>2</v>
      </c>
      <c r="D83" s="4"/>
      <c r="E83" s="4">
        <v>3</v>
      </c>
      <c r="F83" s="4">
        <v>6</v>
      </c>
    </row>
    <row r="84" spans="1:6" x14ac:dyDescent="0.35">
      <c r="A84" s="7" t="s">
        <v>36</v>
      </c>
      <c r="B84" s="4">
        <v>1</v>
      </c>
      <c r="C84" s="4">
        <v>1</v>
      </c>
      <c r="D84" s="4">
        <v>1</v>
      </c>
      <c r="E84" s="4">
        <v>7</v>
      </c>
      <c r="F84" s="4">
        <v>10</v>
      </c>
    </row>
    <row r="85" spans="1:6" x14ac:dyDescent="0.35">
      <c r="A85" s="7" t="s">
        <v>40</v>
      </c>
      <c r="B85" s="4"/>
      <c r="C85" s="4">
        <v>5</v>
      </c>
      <c r="D85" s="4"/>
      <c r="E85" s="4">
        <v>5</v>
      </c>
      <c r="F85" s="4">
        <v>10</v>
      </c>
    </row>
    <row r="86" spans="1:6" x14ac:dyDescent="0.35">
      <c r="A86" s="7" t="s">
        <v>107</v>
      </c>
      <c r="B86" s="4">
        <v>2</v>
      </c>
      <c r="C86" s="4">
        <v>4</v>
      </c>
      <c r="D86" s="4"/>
      <c r="E86" s="4">
        <v>10</v>
      </c>
      <c r="F86" s="4">
        <v>16</v>
      </c>
    </row>
    <row r="87" spans="1:6" x14ac:dyDescent="0.35">
      <c r="A87" s="7" t="s">
        <v>21</v>
      </c>
      <c r="B87" s="4">
        <v>17</v>
      </c>
      <c r="C87" s="4">
        <v>106</v>
      </c>
      <c r="D87" s="4">
        <v>1</v>
      </c>
      <c r="E87" s="4">
        <v>149</v>
      </c>
      <c r="F87" s="4">
        <v>273</v>
      </c>
    </row>
    <row r="88" spans="1:6" x14ac:dyDescent="0.35">
      <c r="A88" s="6" t="s">
        <v>2056</v>
      </c>
      <c r="B88" s="4"/>
      <c r="C88" s="4">
        <v>4</v>
      </c>
      <c r="D88" s="4"/>
      <c r="E88" s="4">
        <v>4</v>
      </c>
      <c r="F88" s="4">
        <v>8</v>
      </c>
    </row>
    <row r="89" spans="1:6" x14ac:dyDescent="0.35">
      <c r="A89" s="7" t="s">
        <v>26</v>
      </c>
      <c r="B89" s="4"/>
      <c r="C89" s="4">
        <v>1</v>
      </c>
      <c r="D89" s="4"/>
      <c r="E89" s="4"/>
      <c r="F89" s="4">
        <v>1</v>
      </c>
    </row>
    <row r="90" spans="1:6" x14ac:dyDescent="0.35">
      <c r="A90" s="7" t="s">
        <v>98</v>
      </c>
      <c r="B90" s="4"/>
      <c r="C90" s="4"/>
      <c r="D90" s="4"/>
      <c r="E90" s="4">
        <v>1</v>
      </c>
      <c r="F90" s="4">
        <v>1</v>
      </c>
    </row>
    <row r="91" spans="1:6" x14ac:dyDescent="0.35">
      <c r="A91" s="7" t="s">
        <v>21</v>
      </c>
      <c r="B91" s="4"/>
      <c r="C91" s="4">
        <v>3</v>
      </c>
      <c r="D91" s="4"/>
      <c r="E91" s="4">
        <v>3</v>
      </c>
      <c r="F91" s="4">
        <v>6</v>
      </c>
    </row>
    <row r="92" spans="1:6" x14ac:dyDescent="0.35">
      <c r="A92" s="6" t="s">
        <v>2036</v>
      </c>
      <c r="B92" s="4">
        <v>6</v>
      </c>
      <c r="C92" s="4">
        <v>30</v>
      </c>
      <c r="D92" s="4"/>
      <c r="E92" s="4">
        <v>49</v>
      </c>
      <c r="F92" s="4">
        <v>85</v>
      </c>
    </row>
    <row r="93" spans="1:6" x14ac:dyDescent="0.35">
      <c r="A93" s="7" t="s">
        <v>26</v>
      </c>
      <c r="B93" s="4">
        <v>1</v>
      </c>
      <c r="C93" s="4">
        <v>2</v>
      </c>
      <c r="D93" s="4"/>
      <c r="E93" s="4"/>
      <c r="F93" s="4">
        <v>3</v>
      </c>
    </row>
    <row r="94" spans="1:6" x14ac:dyDescent="0.35">
      <c r="A94" s="7" t="s">
        <v>15</v>
      </c>
      <c r="B94" s="4"/>
      <c r="C94" s="4">
        <v>2</v>
      </c>
      <c r="D94" s="4"/>
      <c r="E94" s="4">
        <v>2</v>
      </c>
      <c r="F94" s="4">
        <v>4</v>
      </c>
    </row>
    <row r="95" spans="1:6" x14ac:dyDescent="0.35">
      <c r="A95" s="7" t="s">
        <v>98</v>
      </c>
      <c r="B95" s="4">
        <v>1</v>
      </c>
      <c r="C95" s="4">
        <v>2</v>
      </c>
      <c r="D95" s="4"/>
      <c r="E95" s="4">
        <v>1</v>
      </c>
      <c r="F95" s="4">
        <v>4</v>
      </c>
    </row>
    <row r="96" spans="1:6" x14ac:dyDescent="0.35">
      <c r="A96" s="7" t="s">
        <v>36</v>
      </c>
      <c r="B96" s="4"/>
      <c r="C96" s="4">
        <v>2</v>
      </c>
      <c r="D96" s="4"/>
      <c r="E96" s="4">
        <v>1</v>
      </c>
      <c r="F96" s="4">
        <v>3</v>
      </c>
    </row>
    <row r="97" spans="1:6" x14ac:dyDescent="0.35">
      <c r="A97" s="7" t="s">
        <v>40</v>
      </c>
      <c r="B97" s="4"/>
      <c r="C97" s="4">
        <v>2</v>
      </c>
      <c r="D97" s="4"/>
      <c r="E97" s="4">
        <v>3</v>
      </c>
      <c r="F97" s="4">
        <v>5</v>
      </c>
    </row>
    <row r="98" spans="1:6" x14ac:dyDescent="0.35">
      <c r="A98" s="7" t="s">
        <v>107</v>
      </c>
      <c r="B98" s="4"/>
      <c r="C98" s="4">
        <v>1</v>
      </c>
      <c r="D98" s="4"/>
      <c r="E98" s="4">
        <v>3</v>
      </c>
      <c r="F98" s="4">
        <v>4</v>
      </c>
    </row>
    <row r="99" spans="1:6" x14ac:dyDescent="0.35">
      <c r="A99" s="7" t="s">
        <v>21</v>
      </c>
      <c r="B99" s="4">
        <v>4</v>
      </c>
      <c r="C99" s="4">
        <v>19</v>
      </c>
      <c r="D99" s="4"/>
      <c r="E99" s="4">
        <v>39</v>
      </c>
      <c r="F99" s="4">
        <v>62</v>
      </c>
    </row>
    <row r="100" spans="1:6" x14ac:dyDescent="0.35">
      <c r="A100" s="6" t="s">
        <v>2063</v>
      </c>
      <c r="B100" s="4"/>
      <c r="C100" s="4">
        <v>9</v>
      </c>
      <c r="D100" s="4"/>
      <c r="E100" s="4">
        <v>5</v>
      </c>
      <c r="F100" s="4">
        <v>14</v>
      </c>
    </row>
    <row r="101" spans="1:6" x14ac:dyDescent="0.35">
      <c r="A101" s="7" t="s">
        <v>26</v>
      </c>
      <c r="B101" s="4"/>
      <c r="C101" s="4">
        <v>1</v>
      </c>
      <c r="D101" s="4"/>
      <c r="E101" s="4">
        <v>1</v>
      </c>
      <c r="F101" s="4">
        <v>2</v>
      </c>
    </row>
    <row r="102" spans="1:6" x14ac:dyDescent="0.35">
      <c r="A102" s="7" t="s">
        <v>36</v>
      </c>
      <c r="B102" s="4"/>
      <c r="C102" s="4">
        <v>1</v>
      </c>
      <c r="D102" s="4"/>
      <c r="E102" s="4"/>
      <c r="F102" s="4">
        <v>1</v>
      </c>
    </row>
    <row r="103" spans="1:6" x14ac:dyDescent="0.35">
      <c r="A103" s="7" t="s">
        <v>21</v>
      </c>
      <c r="B103" s="4"/>
      <c r="C103" s="4">
        <v>7</v>
      </c>
      <c r="D103" s="4"/>
      <c r="E103" s="4">
        <v>4</v>
      </c>
      <c r="F103" s="4">
        <v>11</v>
      </c>
    </row>
    <row r="104" spans="1:6" x14ac:dyDescent="0.35">
      <c r="A104" s="6" t="s">
        <v>2052</v>
      </c>
      <c r="B104" s="4">
        <v>1</v>
      </c>
      <c r="C104" s="4">
        <v>5</v>
      </c>
      <c r="D104" s="4">
        <v>1</v>
      </c>
      <c r="E104" s="4">
        <v>9</v>
      </c>
      <c r="F104" s="4">
        <v>16</v>
      </c>
    </row>
    <row r="105" spans="1:6" x14ac:dyDescent="0.35">
      <c r="A105" s="7" t="s">
        <v>15</v>
      </c>
      <c r="B105" s="4"/>
      <c r="C105" s="4"/>
      <c r="D105" s="4"/>
      <c r="E105" s="4">
        <v>1</v>
      </c>
      <c r="F105" s="4">
        <v>1</v>
      </c>
    </row>
    <row r="106" spans="1:6" x14ac:dyDescent="0.35">
      <c r="A106" s="7" t="s">
        <v>98</v>
      </c>
      <c r="B106" s="4"/>
      <c r="C106" s="4"/>
      <c r="D106" s="4"/>
      <c r="E106" s="4">
        <v>2</v>
      </c>
      <c r="F106" s="4">
        <v>2</v>
      </c>
    </row>
    <row r="107" spans="1:6" x14ac:dyDescent="0.35">
      <c r="A107" s="7" t="s">
        <v>40</v>
      </c>
      <c r="B107" s="4"/>
      <c r="C107" s="4"/>
      <c r="D107" s="4">
        <v>1</v>
      </c>
      <c r="E107" s="4">
        <v>2</v>
      </c>
      <c r="F107" s="4">
        <v>3</v>
      </c>
    </row>
    <row r="108" spans="1:6" x14ac:dyDescent="0.35">
      <c r="A108" s="7" t="s">
        <v>107</v>
      </c>
      <c r="B108" s="4"/>
      <c r="C108" s="4">
        <v>2</v>
      </c>
      <c r="D108" s="4"/>
      <c r="E108" s="4"/>
      <c r="F108" s="4">
        <v>2</v>
      </c>
    </row>
    <row r="109" spans="1:6" x14ac:dyDescent="0.35">
      <c r="A109" s="7" t="s">
        <v>21</v>
      </c>
      <c r="B109" s="4">
        <v>1</v>
      </c>
      <c r="C109" s="4">
        <v>3</v>
      </c>
      <c r="D109" s="4"/>
      <c r="E109" s="4">
        <v>4</v>
      </c>
      <c r="F109" s="4">
        <v>8</v>
      </c>
    </row>
    <row r="110" spans="1:6" x14ac:dyDescent="0.35">
      <c r="A110" s="6" t="s">
        <v>2060</v>
      </c>
      <c r="B110" s="4">
        <v>3</v>
      </c>
      <c r="C110" s="4">
        <v>3</v>
      </c>
      <c r="D110" s="4"/>
      <c r="E110" s="4">
        <v>11</v>
      </c>
      <c r="F110" s="4">
        <v>17</v>
      </c>
    </row>
    <row r="111" spans="1:6" x14ac:dyDescent="0.35">
      <c r="A111" s="7" t="s">
        <v>40</v>
      </c>
      <c r="B111" s="4">
        <v>1</v>
      </c>
      <c r="C111" s="4"/>
      <c r="D111" s="4"/>
      <c r="E111" s="4">
        <v>2</v>
      </c>
      <c r="F111" s="4">
        <v>3</v>
      </c>
    </row>
    <row r="112" spans="1:6" x14ac:dyDescent="0.35">
      <c r="A112" s="7" t="s">
        <v>21</v>
      </c>
      <c r="B112" s="4">
        <v>2</v>
      </c>
      <c r="C112" s="4">
        <v>3</v>
      </c>
      <c r="D112" s="4"/>
      <c r="E112" s="4">
        <v>9</v>
      </c>
      <c r="F112" s="4">
        <v>14</v>
      </c>
    </row>
    <row r="113" spans="1:6" x14ac:dyDescent="0.35">
      <c r="A113" s="6" t="s">
        <v>2059</v>
      </c>
      <c r="B113" s="4"/>
      <c r="C113" s="4">
        <v>7</v>
      </c>
      <c r="D113" s="4"/>
      <c r="E113" s="4">
        <v>14</v>
      </c>
      <c r="F113" s="4">
        <v>21</v>
      </c>
    </row>
    <row r="114" spans="1:6" x14ac:dyDescent="0.35">
      <c r="A114" s="7" t="s">
        <v>36</v>
      </c>
      <c r="B114" s="4"/>
      <c r="C114" s="4"/>
      <c r="D114" s="4"/>
      <c r="E114" s="4">
        <v>2</v>
      </c>
      <c r="F114" s="4">
        <v>2</v>
      </c>
    </row>
    <row r="115" spans="1:6" x14ac:dyDescent="0.35">
      <c r="A115" s="7" t="s">
        <v>40</v>
      </c>
      <c r="B115" s="4"/>
      <c r="C115" s="4">
        <v>1</v>
      </c>
      <c r="D115" s="4"/>
      <c r="E115" s="4"/>
      <c r="F115" s="4">
        <v>1</v>
      </c>
    </row>
    <row r="116" spans="1:6" x14ac:dyDescent="0.35">
      <c r="A116" s="7" t="s">
        <v>107</v>
      </c>
      <c r="B116" s="4"/>
      <c r="C116" s="4">
        <v>1</v>
      </c>
      <c r="D116" s="4"/>
      <c r="E116" s="4"/>
      <c r="F116" s="4">
        <v>1</v>
      </c>
    </row>
    <row r="117" spans="1:6" x14ac:dyDescent="0.35">
      <c r="A117" s="7" t="s">
        <v>21</v>
      </c>
      <c r="B117" s="4"/>
      <c r="C117" s="4">
        <v>5</v>
      </c>
      <c r="D117" s="4"/>
      <c r="E117" s="4">
        <v>12</v>
      </c>
      <c r="F117" s="4">
        <v>17</v>
      </c>
    </row>
    <row r="118" spans="1:6" x14ac:dyDescent="0.35">
      <c r="A118" s="6" t="s">
        <v>2051</v>
      </c>
      <c r="B118" s="4">
        <v>1</v>
      </c>
      <c r="C118" s="4">
        <v>15</v>
      </c>
      <c r="D118" s="4">
        <v>2</v>
      </c>
      <c r="E118" s="4">
        <v>17</v>
      </c>
      <c r="F118" s="4">
        <v>35</v>
      </c>
    </row>
    <row r="119" spans="1:6" x14ac:dyDescent="0.35">
      <c r="A119" s="7" t="s">
        <v>26</v>
      </c>
      <c r="B119" s="4"/>
      <c r="C119" s="4">
        <v>1</v>
      </c>
      <c r="D119" s="4"/>
      <c r="E119" s="4">
        <v>1</v>
      </c>
      <c r="F119" s="4">
        <v>2</v>
      </c>
    </row>
    <row r="120" spans="1:6" x14ac:dyDescent="0.35">
      <c r="A120" s="7" t="s">
        <v>98</v>
      </c>
      <c r="B120" s="4"/>
      <c r="C120" s="4"/>
      <c r="D120" s="4">
        <v>1</v>
      </c>
      <c r="E120" s="4">
        <v>1</v>
      </c>
      <c r="F120" s="4">
        <v>2</v>
      </c>
    </row>
    <row r="121" spans="1:6" x14ac:dyDescent="0.35">
      <c r="A121" s="7" t="s">
        <v>36</v>
      </c>
      <c r="B121" s="4"/>
      <c r="C121" s="4"/>
      <c r="D121" s="4"/>
      <c r="E121" s="4">
        <v>1</v>
      </c>
      <c r="F121" s="4">
        <v>1</v>
      </c>
    </row>
    <row r="122" spans="1:6" x14ac:dyDescent="0.35">
      <c r="A122" s="7" t="s">
        <v>40</v>
      </c>
      <c r="B122" s="4"/>
      <c r="C122" s="4"/>
      <c r="D122" s="4"/>
      <c r="E122" s="4">
        <v>2</v>
      </c>
      <c r="F122" s="4">
        <v>2</v>
      </c>
    </row>
    <row r="123" spans="1:6" x14ac:dyDescent="0.35">
      <c r="A123" s="7" t="s">
        <v>107</v>
      </c>
      <c r="B123" s="4"/>
      <c r="C123" s="4">
        <v>1</v>
      </c>
      <c r="D123" s="4"/>
      <c r="E123" s="4">
        <v>1</v>
      </c>
      <c r="F123" s="4">
        <v>2</v>
      </c>
    </row>
    <row r="124" spans="1:6" x14ac:dyDescent="0.35">
      <c r="A124" s="7" t="s">
        <v>21</v>
      </c>
      <c r="B124" s="4">
        <v>1</v>
      </c>
      <c r="C124" s="4">
        <v>13</v>
      </c>
      <c r="D124" s="4">
        <v>1</v>
      </c>
      <c r="E124" s="4">
        <v>11</v>
      </c>
      <c r="F124" s="4">
        <v>26</v>
      </c>
    </row>
    <row r="125" spans="1:6" x14ac:dyDescent="0.35">
      <c r="A125" s="6" t="s">
        <v>2046</v>
      </c>
      <c r="B125" s="4"/>
      <c r="C125" s="4">
        <v>16</v>
      </c>
      <c r="D125" s="4">
        <v>1</v>
      </c>
      <c r="E125" s="4">
        <v>28</v>
      </c>
      <c r="F125" s="4">
        <v>45</v>
      </c>
    </row>
    <row r="126" spans="1:6" x14ac:dyDescent="0.35">
      <c r="A126" s="7" t="s">
        <v>26</v>
      </c>
      <c r="B126" s="4"/>
      <c r="C126" s="4"/>
      <c r="D126" s="4"/>
      <c r="E126" s="4">
        <v>1</v>
      </c>
      <c r="F126" s="4">
        <v>1</v>
      </c>
    </row>
    <row r="127" spans="1:6" x14ac:dyDescent="0.35">
      <c r="A127" s="7" t="s">
        <v>15</v>
      </c>
      <c r="B127" s="4"/>
      <c r="C127" s="4"/>
      <c r="D127" s="4"/>
      <c r="E127" s="4">
        <v>3</v>
      </c>
      <c r="F127" s="4">
        <v>3</v>
      </c>
    </row>
    <row r="128" spans="1:6" x14ac:dyDescent="0.35">
      <c r="A128" s="7" t="s">
        <v>98</v>
      </c>
      <c r="B128" s="4"/>
      <c r="C128" s="4"/>
      <c r="D128" s="4"/>
      <c r="E128" s="4">
        <v>1</v>
      </c>
      <c r="F128" s="4">
        <v>1</v>
      </c>
    </row>
    <row r="129" spans="1:6" x14ac:dyDescent="0.35">
      <c r="A129" s="7" t="s">
        <v>36</v>
      </c>
      <c r="B129" s="4"/>
      <c r="C129" s="4">
        <v>1</v>
      </c>
      <c r="D129" s="4"/>
      <c r="E129" s="4"/>
      <c r="F129" s="4">
        <v>1</v>
      </c>
    </row>
    <row r="130" spans="1:6" x14ac:dyDescent="0.35">
      <c r="A130" s="7" t="s">
        <v>40</v>
      </c>
      <c r="B130" s="4"/>
      <c r="C130" s="4">
        <v>1</v>
      </c>
      <c r="D130" s="4"/>
      <c r="E130" s="4">
        <v>1</v>
      </c>
      <c r="F130" s="4">
        <v>2</v>
      </c>
    </row>
    <row r="131" spans="1:6" x14ac:dyDescent="0.35">
      <c r="A131" s="7" t="s">
        <v>107</v>
      </c>
      <c r="B131" s="4"/>
      <c r="C131" s="4"/>
      <c r="D131" s="4"/>
      <c r="E131" s="4">
        <v>3</v>
      </c>
      <c r="F131" s="4">
        <v>3</v>
      </c>
    </row>
    <row r="132" spans="1:6" x14ac:dyDescent="0.35">
      <c r="A132" s="7" t="s">
        <v>21</v>
      </c>
      <c r="B132" s="4"/>
      <c r="C132" s="4">
        <v>14</v>
      </c>
      <c r="D132" s="4">
        <v>1</v>
      </c>
      <c r="E132" s="4">
        <v>19</v>
      </c>
      <c r="F132" s="4">
        <v>34</v>
      </c>
    </row>
    <row r="133" spans="1:6" x14ac:dyDescent="0.35">
      <c r="A133" s="6" t="s">
        <v>2038</v>
      </c>
      <c r="B133" s="4">
        <v>2</v>
      </c>
      <c r="C133" s="4">
        <v>12</v>
      </c>
      <c r="D133" s="4">
        <v>1</v>
      </c>
      <c r="E133" s="4">
        <v>36</v>
      </c>
      <c r="F133" s="4">
        <v>51</v>
      </c>
    </row>
    <row r="134" spans="1:6" x14ac:dyDescent="0.35">
      <c r="A134" s="7" t="s">
        <v>26</v>
      </c>
      <c r="B134" s="4"/>
      <c r="C134" s="4">
        <v>1</v>
      </c>
      <c r="D134" s="4"/>
      <c r="E134" s="4">
        <v>4</v>
      </c>
      <c r="F134" s="4">
        <v>5</v>
      </c>
    </row>
    <row r="135" spans="1:6" x14ac:dyDescent="0.35">
      <c r="A135" s="7" t="s">
        <v>15</v>
      </c>
      <c r="B135" s="4"/>
      <c r="C135" s="4"/>
      <c r="D135" s="4">
        <v>1</v>
      </c>
      <c r="E135" s="4">
        <v>1</v>
      </c>
      <c r="F135" s="4">
        <v>2</v>
      </c>
    </row>
    <row r="136" spans="1:6" x14ac:dyDescent="0.35">
      <c r="A136" s="7" t="s">
        <v>36</v>
      </c>
      <c r="B136" s="4"/>
      <c r="C136" s="4">
        <v>1</v>
      </c>
      <c r="D136" s="4"/>
      <c r="E136" s="4"/>
      <c r="F136" s="4">
        <v>1</v>
      </c>
    </row>
    <row r="137" spans="1:6" x14ac:dyDescent="0.35">
      <c r="A137" s="7" t="s">
        <v>40</v>
      </c>
      <c r="B137" s="4"/>
      <c r="C137" s="4"/>
      <c r="D137" s="4"/>
      <c r="E137" s="4">
        <v>3</v>
      </c>
      <c r="F137" s="4">
        <v>3</v>
      </c>
    </row>
    <row r="138" spans="1:6" x14ac:dyDescent="0.35">
      <c r="A138" s="7" t="s">
        <v>107</v>
      </c>
      <c r="B138" s="4"/>
      <c r="C138" s="4"/>
      <c r="D138" s="4"/>
      <c r="E138" s="4">
        <v>2</v>
      </c>
      <c r="F138" s="4">
        <v>2</v>
      </c>
    </row>
    <row r="139" spans="1:6" x14ac:dyDescent="0.35">
      <c r="A139" s="7" t="s">
        <v>21</v>
      </c>
      <c r="B139" s="4">
        <v>2</v>
      </c>
      <c r="C139" s="4">
        <v>10</v>
      </c>
      <c r="D139" s="4"/>
      <c r="E139" s="4">
        <v>26</v>
      </c>
      <c r="F139" s="4">
        <v>38</v>
      </c>
    </row>
    <row r="140" spans="1:6" x14ac:dyDescent="0.35">
      <c r="A140" s="6" t="s">
        <v>2062</v>
      </c>
      <c r="B140" s="4"/>
      <c r="C140" s="4"/>
      <c r="D140" s="4"/>
      <c r="E140" s="4">
        <v>3</v>
      </c>
      <c r="F140" s="4">
        <v>3</v>
      </c>
    </row>
    <row r="141" spans="1:6" x14ac:dyDescent="0.35">
      <c r="A141" s="7" t="s">
        <v>21</v>
      </c>
      <c r="B141" s="4"/>
      <c r="C141" s="4"/>
      <c r="D141" s="4"/>
      <c r="E141" s="4">
        <v>3</v>
      </c>
      <c r="F141" s="4">
        <v>3</v>
      </c>
    </row>
    <row r="142" spans="1:6" x14ac:dyDescent="0.35">
      <c r="A142" s="6" t="s">
        <v>2068</v>
      </c>
      <c r="B142" s="4">
        <v>57</v>
      </c>
      <c r="C142" s="4">
        <v>364</v>
      </c>
      <c r="D142" s="4">
        <v>14</v>
      </c>
      <c r="E142" s="4">
        <v>565</v>
      </c>
      <c r="F142" s="4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9AAF-1E30-4CEF-936C-C2313A9E7E12}">
  <dimension ref="A3:F16"/>
  <sheetViews>
    <sheetView workbookViewId="0">
      <selection activeCell="D4" sqref="D4:D1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9.4140625" bestFit="1" customWidth="1"/>
    <col min="8" max="8" width="9.9140625" bestFit="1" customWidth="1"/>
    <col min="9" max="9" width="6.9140625" bestFit="1" customWidth="1"/>
    <col min="10" max="10" width="12.83203125" bestFit="1" customWidth="1"/>
    <col min="11" max="11" width="10.9140625" bestFit="1" customWidth="1"/>
    <col min="12" max="12" width="4.6640625" bestFit="1" customWidth="1"/>
    <col min="13" max="13" width="6.1640625" bestFit="1" customWidth="1"/>
    <col min="14" max="14" width="5.6640625" bestFit="1" customWidth="1"/>
    <col min="15" max="15" width="11.5" bestFit="1" customWidth="1"/>
    <col min="16" max="16" width="9.4140625" bestFit="1" customWidth="1"/>
    <col min="17" max="17" width="9.9140625" bestFit="1" customWidth="1"/>
    <col min="18" max="18" width="6.9140625" bestFit="1" customWidth="1"/>
    <col min="19" max="19" width="10.1640625" bestFit="1" customWidth="1"/>
    <col min="20" max="20" width="10.9140625" bestFit="1" customWidth="1"/>
    <col min="21" max="21" width="6.1640625" bestFit="1" customWidth="1"/>
    <col min="22" max="22" width="11.5" bestFit="1" customWidth="1"/>
    <col min="23" max="23" width="9.4140625" bestFit="1" customWidth="1"/>
    <col min="24" max="24" width="9.9140625" bestFit="1" customWidth="1"/>
    <col min="25" max="25" width="6.9140625" bestFit="1" customWidth="1"/>
    <col min="26" max="26" width="8.33203125" bestFit="1" customWidth="1"/>
    <col min="27" max="27" width="11" bestFit="1" customWidth="1"/>
    <col min="28" max="28" width="4.6640625" bestFit="1" customWidth="1"/>
    <col min="29" max="29" width="6.1640625" bestFit="1" customWidth="1"/>
    <col min="30" max="30" width="9.75" bestFit="1" customWidth="1"/>
    <col min="31" max="31" width="5.6640625" bestFit="1" customWidth="1"/>
    <col min="32" max="32" width="11.5" bestFit="1" customWidth="1"/>
    <col min="33" max="33" width="9.4140625" bestFit="1" customWidth="1"/>
    <col min="34" max="34" width="9.9140625" bestFit="1" customWidth="1"/>
    <col min="35" max="35" width="6.9140625" bestFit="1" customWidth="1"/>
    <col min="36" max="36" width="14" bestFit="1" customWidth="1"/>
    <col min="37" max="37" width="10.58203125" bestFit="1" customWidth="1"/>
  </cols>
  <sheetData>
    <row r="3" spans="1:6" x14ac:dyDescent="0.35">
      <c r="A3" s="5" t="s">
        <v>2066</v>
      </c>
      <c r="B3" s="5" t="s">
        <v>2069</v>
      </c>
    </row>
    <row r="4" spans="1:6" x14ac:dyDescent="0.35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6" t="s">
        <v>2072</v>
      </c>
      <c r="B5" s="4">
        <v>14</v>
      </c>
      <c r="C5" s="4">
        <v>35</v>
      </c>
      <c r="D5" s="4">
        <v>1</v>
      </c>
      <c r="E5" s="4">
        <v>58</v>
      </c>
      <c r="F5" s="4">
        <v>108</v>
      </c>
    </row>
    <row r="6" spans="1:6" x14ac:dyDescent="0.35">
      <c r="A6" s="6" t="s">
        <v>2073</v>
      </c>
      <c r="B6" s="4">
        <v>6</v>
      </c>
      <c r="C6" s="4">
        <v>40</v>
      </c>
      <c r="D6" s="4">
        <v>1</v>
      </c>
      <c r="E6" s="4">
        <v>56</v>
      </c>
      <c r="F6" s="4">
        <v>103</v>
      </c>
    </row>
    <row r="7" spans="1:6" x14ac:dyDescent="0.35">
      <c r="A7" s="6" t="s">
        <v>2074</v>
      </c>
      <c r="B7" s="4">
        <v>4</v>
      </c>
      <c r="C7" s="4">
        <v>32</v>
      </c>
      <c r="D7" s="4">
        <v>3</v>
      </c>
      <c r="E7" s="4">
        <v>45</v>
      </c>
      <c r="F7" s="4">
        <v>84</v>
      </c>
    </row>
    <row r="8" spans="1:6" x14ac:dyDescent="0.35">
      <c r="A8" s="6" t="s">
        <v>2075</v>
      </c>
      <c r="B8" s="4">
        <v>4</v>
      </c>
      <c r="C8" s="4">
        <v>35</v>
      </c>
      <c r="D8" s="4">
        <v>1</v>
      </c>
      <c r="E8" s="4">
        <v>48</v>
      </c>
      <c r="F8" s="4">
        <v>88</v>
      </c>
    </row>
    <row r="9" spans="1:6" x14ac:dyDescent="0.35">
      <c r="A9" s="6" t="s">
        <v>2076</v>
      </c>
      <c r="B9" s="4">
        <v>4</v>
      </c>
      <c r="C9" s="4">
        <v>37</v>
      </c>
      <c r="D9" s="4">
        <v>1</v>
      </c>
      <c r="E9" s="4">
        <v>60</v>
      </c>
      <c r="F9" s="4">
        <v>102</v>
      </c>
    </row>
    <row r="10" spans="1:6" x14ac:dyDescent="0.35">
      <c r="A10" s="6" t="s">
        <v>2077</v>
      </c>
      <c r="B10" s="4">
        <v>7</v>
      </c>
      <c r="C10" s="4">
        <v>42</v>
      </c>
      <c r="D10" s="4">
        <v>2</v>
      </c>
      <c r="E10" s="4">
        <v>54</v>
      </c>
      <c r="F10" s="4">
        <v>105</v>
      </c>
    </row>
    <row r="11" spans="1:6" x14ac:dyDescent="0.35">
      <c r="A11" s="6" t="s">
        <v>2078</v>
      </c>
      <c r="B11" s="4">
        <v>5</v>
      </c>
      <c r="C11" s="4">
        <v>42</v>
      </c>
      <c r="D11" s="4">
        <v>2</v>
      </c>
      <c r="E11" s="4">
        <v>49</v>
      </c>
      <c r="F11" s="4">
        <v>98</v>
      </c>
    </row>
    <row r="12" spans="1:6" x14ac:dyDescent="0.35">
      <c r="A12" s="6" t="s">
        <v>2079</v>
      </c>
      <c r="B12" s="4">
        <v>5</v>
      </c>
      <c r="C12" s="4">
        <v>28</v>
      </c>
      <c r="D12" s="4">
        <v>1</v>
      </c>
      <c r="E12" s="4">
        <v>67</v>
      </c>
      <c r="F12" s="4">
        <v>101</v>
      </c>
    </row>
    <row r="13" spans="1:6" x14ac:dyDescent="0.35">
      <c r="A13" s="6" t="s">
        <v>2080</v>
      </c>
      <c r="B13" s="4">
        <v>4</v>
      </c>
      <c r="C13" s="4">
        <v>35</v>
      </c>
      <c r="D13" s="4">
        <v>2</v>
      </c>
      <c r="E13" s="4">
        <v>61</v>
      </c>
      <c r="F13" s="4">
        <v>102</v>
      </c>
    </row>
    <row r="14" spans="1:6" x14ac:dyDescent="0.35">
      <c r="A14" s="6" t="s">
        <v>2081</v>
      </c>
      <c r="B14" s="4">
        <v>4</v>
      </c>
      <c r="C14" s="4">
        <v>36</v>
      </c>
      <c r="D14" s="4"/>
      <c r="E14" s="4">
        <v>67</v>
      </c>
      <c r="F14" s="4">
        <v>107</v>
      </c>
    </row>
    <row r="15" spans="1:6" x14ac:dyDescent="0.35">
      <c r="A15" s="6" t="s">
        <v>2082</v>
      </c>
      <c r="B15" s="4"/>
      <c r="C15" s="4">
        <v>2</v>
      </c>
      <c r="D15" s="4"/>
      <c r="E15" s="4"/>
      <c r="F15" s="4">
        <v>2</v>
      </c>
    </row>
    <row r="16" spans="1:6" x14ac:dyDescent="0.35">
      <c r="A16" s="6" t="s">
        <v>2068</v>
      </c>
      <c r="B16" s="4">
        <v>57</v>
      </c>
      <c r="C16" s="4">
        <v>364</v>
      </c>
      <c r="D16" s="4">
        <v>14</v>
      </c>
      <c r="E16" s="4">
        <v>565</v>
      </c>
      <c r="F16" s="4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Success of Backers</vt:lpstr>
      <vt:lpstr>Goal VS Outcomes</vt:lpstr>
      <vt:lpstr>Country</vt:lpstr>
      <vt:lpstr>Parent Category</vt:lpstr>
      <vt:lpstr>Sub-category</vt:lpstr>
      <vt:lpstr>Date 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Colby Joesten</cp:lastModifiedBy>
  <cp:lastPrinted>2023-03-24T08:35:40Z</cp:lastPrinted>
  <dcterms:created xsi:type="dcterms:W3CDTF">2021-09-29T18:52:28Z</dcterms:created>
  <dcterms:modified xsi:type="dcterms:W3CDTF">2023-03-24T08:35:55Z</dcterms:modified>
</cp:coreProperties>
</file>