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9" yWindow="-109" windowWidth="34995" windowHeight="1906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family val="2"/>
      <color theme="1"/>
      <sz val="14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3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0" fontId="0" fillId="3" borderId="0" pivotButton="0" quotePrefix="0" xfId="0"/>
    <xf numFmtId="164" fontId="0" fillId="4" borderId="1" applyAlignment="1" pivotButton="0" quotePrefix="0" xfId="0">
      <alignment horizontal="center"/>
    </xf>
    <xf numFmtId="164" fontId="0" fillId="4" borderId="3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1" fillId="5" borderId="0" pivotButton="0" quotePrefix="0" xfId="0"/>
    <xf numFmtId="0" fontId="0" fillId="5" borderId="0" pivotButton="0" quotePrefix="0" xfId="0"/>
    <xf numFmtId="0" fontId="1" fillId="6" borderId="0" pivotButton="0" quotePrefix="0" xfId="0"/>
    <xf numFmtId="0" fontId="0" fillId="6" borderId="0" pivotButton="0" quotePrefix="0" xfId="0"/>
    <xf numFmtId="0" fontId="0" fillId="4" borderId="4" applyAlignment="1" pivotButton="0" quotePrefix="0" xfId="0">
      <alignment horizontal="center"/>
    </xf>
    <xf numFmtId="2" fontId="0" fillId="4" borderId="0" applyAlignment="1" pivotButton="0" quotePrefix="0" xfId="0">
      <alignment horizontal="center"/>
    </xf>
    <xf numFmtId="164" fontId="0" fillId="4" borderId="0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1" fontId="0" fillId="4" borderId="1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4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7" borderId="0" pivotButton="0" quotePrefix="0" xfId="0"/>
    <xf numFmtId="0" fontId="0" fillId="7" borderId="0" pivotButton="0" quotePrefix="0" xfId="0"/>
    <xf numFmtId="0" fontId="0" fillId="8" borderId="1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left"/>
    </xf>
    <xf numFmtId="1" fontId="0" fillId="2" borderId="0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7"/>
  <sheetViews>
    <sheetView tabSelected="1" zoomScale="115" zoomScaleNormal="115" workbookViewId="0">
      <selection activeCell="G20" sqref="G20"/>
    </sheetView>
  </sheetViews>
  <sheetFormatPr baseColWidth="8" defaultRowHeight="14.3"/>
  <cols>
    <col width="9.375" customWidth="1" min="2" max="2"/>
    <col width="8.125" customWidth="1" min="14" max="14"/>
    <col width="9.125" bestFit="1" customWidth="1" min="15" max="15"/>
  </cols>
  <sheetData>
    <row r="1">
      <c r="A1" s="6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21" t="n"/>
      <c r="O1" s="21" t="n"/>
      <c r="P1" s="21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  <c r="Z1" s="22" t="n"/>
      <c r="AA1" s="22" t="n"/>
      <c r="AB1" s="22" t="n"/>
      <c r="AC1" s="22" t="n"/>
      <c r="AD1" s="22" t="n"/>
      <c r="AE1" s="22" t="n"/>
      <c r="AF1" s="22" t="n"/>
    </row>
    <row r="2" ht="19.05" customHeight="1">
      <c r="A2" s="6" t="n"/>
      <c r="B2" s="6" t="n"/>
      <c r="C2" s="6" t="n"/>
      <c r="D2" s="10" t="inlineStr">
        <is>
          <t>Внесение данных</t>
        </is>
      </c>
      <c r="E2" s="11" t="n"/>
      <c r="F2" s="11" t="n"/>
      <c r="G2" s="6" t="n"/>
      <c r="H2" s="6" t="n"/>
      <c r="I2" s="6" t="n"/>
      <c r="J2" s="6" t="n"/>
      <c r="K2" s="6" t="n"/>
      <c r="L2" s="6" t="n"/>
      <c r="M2" s="6" t="n"/>
      <c r="N2" s="21" t="n"/>
      <c r="O2" s="12" t="inlineStr">
        <is>
          <t>Построение графика</t>
        </is>
      </c>
      <c r="P2" s="13" t="n"/>
      <c r="Q2" s="13" t="n"/>
      <c r="R2" s="21" t="n"/>
      <c r="S2" s="21" t="n"/>
      <c r="T2" s="21" t="n"/>
      <c r="U2" s="21" t="n"/>
      <c r="V2" s="21" t="n"/>
      <c r="W2" s="21" t="n"/>
      <c r="X2" s="21" t="n"/>
      <c r="Y2" s="21" t="n"/>
      <c r="Z2" s="22" t="n"/>
      <c r="AA2" s="24" t="inlineStr">
        <is>
          <t>Результат</t>
        </is>
      </c>
      <c r="AB2" s="25" t="n"/>
      <c r="AC2" s="22" t="n"/>
      <c r="AD2" s="22" t="n"/>
      <c r="AE2" s="22" t="n"/>
      <c r="AF2" s="22" t="n"/>
    </row>
    <row r="3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2" t="n"/>
      <c r="AA3" s="22" t="n"/>
      <c r="AB3" s="22" t="n"/>
      <c r="AC3" s="22" t="n"/>
      <c r="AD3" s="22" t="n"/>
      <c r="AE3" s="22" t="n"/>
      <c r="AF3" s="22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2" t="n"/>
      <c r="AA4" s="22" t="n"/>
      <c r="AB4" s="22" t="n"/>
      <c r="AC4" s="22" t="n"/>
      <c r="AD4" s="22" t="n"/>
      <c r="AE4" s="22" t="n"/>
      <c r="AF4" s="22" t="n"/>
    </row>
    <row r="5" ht="17" customHeigh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21" t="n"/>
      <c r="O5" s="21" t="inlineStr">
        <is>
          <t>Угловой коэффициент</t>
        </is>
      </c>
      <c r="P5" s="21" t="n"/>
      <c r="Q5" s="21" t="n"/>
      <c r="R5" s="9" t="inlineStr">
        <is>
          <t>h0</t>
        </is>
      </c>
      <c r="S5" s="19">
        <f>AVERAGE(E7:E14)-P11*AVERAGE(K7:K14)</f>
        <v/>
      </c>
      <c r="T5" s="21" t="n"/>
      <c r="U5" s="21" t="n"/>
      <c r="V5" s="21" t="n"/>
      <c r="W5" s="21" t="inlineStr">
        <is>
          <t>Доверительная вероятность</t>
        </is>
      </c>
      <c r="X5" s="21" t="n"/>
      <c r="Y5" s="9" t="n"/>
      <c r="Z5" s="23" t="n"/>
      <c r="AA5" s="34" t="inlineStr">
        <is>
          <t>η</t>
        </is>
      </c>
      <c r="AB5" s="30">
        <f>P11/P22</f>
        <v/>
      </c>
      <c r="AC5" s="23" t="n"/>
      <c r="AD5" s="23" t="n"/>
      <c r="AE5" s="22" t="n"/>
      <c r="AF5" s="22" t="n"/>
    </row>
    <row r="6">
      <c r="A6" s="6" t="n"/>
      <c r="B6" s="6" t="inlineStr">
        <is>
          <t>Таблица 1</t>
        </is>
      </c>
      <c r="C6" s="6" t="n"/>
      <c r="D6" s="1" t="inlineStr">
        <is>
          <t>№</t>
        </is>
      </c>
      <c r="E6" s="2" t="inlineStr">
        <is>
          <t>h, мм</t>
        </is>
      </c>
      <c r="F6" s="1" t="inlineStr">
        <is>
          <t>N1</t>
        </is>
      </c>
      <c r="G6" s="1" t="inlineStr">
        <is>
          <t>N2</t>
        </is>
      </c>
      <c r="H6" s="1" t="inlineStr">
        <is>
          <t>N3</t>
        </is>
      </c>
      <c r="I6" s="2" t="inlineStr">
        <is>
          <t>&lt;N&gt;</t>
        </is>
      </c>
      <c r="J6" s="1" t="inlineStr">
        <is>
          <t>ΔN</t>
        </is>
      </c>
      <c r="K6" s="1" t="inlineStr">
        <is>
          <t>ln N</t>
        </is>
      </c>
      <c r="L6" s="1" t="inlineStr">
        <is>
          <t>Δ(ln N)</t>
        </is>
      </c>
      <c r="M6" s="6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0" t="inlineStr">
        <is>
          <t>α</t>
        </is>
      </c>
      <c r="X6" s="15" t="n">
        <v>0.9</v>
      </c>
      <c r="Y6" s="9" t="n"/>
      <c r="Z6" s="23" t="n"/>
      <c r="AA6" s="34" t="inlineStr">
        <is>
          <t>Δη</t>
        </is>
      </c>
      <c r="AB6" s="30">
        <f>((X9/P11)^2+(X20/P22)^2)^0.5</f>
        <v/>
      </c>
      <c r="AC6" s="23" t="n"/>
      <c r="AD6" s="23" t="n"/>
      <c r="AE6" s="22" t="n"/>
      <c r="AF6" s="22" t="n"/>
    </row>
    <row r="7" ht="17.7" customHeight="1">
      <c r="A7" s="6" t="n"/>
      <c r="B7" s="3" t="inlineStr">
        <is>
          <t>v, Гц</t>
        </is>
      </c>
      <c r="C7" s="6" t="n"/>
      <c r="D7" s="3" t="n">
        <v>1</v>
      </c>
      <c r="E7" s="26" t="n">
        <v>100</v>
      </c>
      <c r="F7" s="27" t="n">
        <v>3093</v>
      </c>
      <c r="G7" s="27" t="n">
        <v>3215</v>
      </c>
      <c r="H7" s="27" t="n">
        <v>3150</v>
      </c>
      <c r="I7" s="4">
        <f>AVERAGE(F7:H7)</f>
        <v/>
      </c>
      <c r="J7" s="3">
        <f>(MAX(F7:H7)-MIN(F7:H7))/2</f>
        <v/>
      </c>
      <c r="K7" s="5">
        <f>LN(I7)</f>
        <v/>
      </c>
      <c r="L7" s="5">
        <f>J7/I7</f>
        <v/>
      </c>
      <c r="M7" s="6" t="n"/>
      <c r="N7" s="21" t="n"/>
      <c r="O7" s="9" t="inlineStr">
        <is>
          <t>α15</t>
        </is>
      </c>
      <c r="P7" s="7">
        <f>(E11-E7)/(K11-K7)</f>
        <v/>
      </c>
      <c r="Q7" s="9" t="n"/>
      <c r="R7" s="21" t="inlineStr">
        <is>
          <t>Точки для построения прямой</t>
        </is>
      </c>
      <c r="S7" s="21" t="n"/>
      <c r="T7" s="9" t="n"/>
      <c r="U7" s="9" t="n"/>
      <c r="V7" s="21" t="n"/>
      <c r="W7" s="9" t="n"/>
      <c r="X7" s="9" t="n"/>
      <c r="Y7" s="9" t="n"/>
      <c r="Z7" s="23" t="n"/>
      <c r="AA7" s="34" t="inlineStr">
        <is>
          <t>ε</t>
        </is>
      </c>
      <c r="AB7" s="33">
        <f>AB6/AB5*100</f>
        <v/>
      </c>
      <c r="AC7" s="32" t="inlineStr">
        <is>
          <t>%</t>
        </is>
      </c>
      <c r="AD7" s="23" t="n"/>
      <c r="AE7" s="22" t="n"/>
      <c r="AF7" s="22" t="n"/>
    </row>
    <row r="8" ht="17.7" customHeight="1">
      <c r="A8" s="6" t="n"/>
      <c r="B8" s="29" t="n">
        <v>30</v>
      </c>
      <c r="C8" s="6" t="n"/>
      <c r="D8" s="3" t="n">
        <v>2</v>
      </c>
      <c r="E8" s="26" t="n">
        <v>110</v>
      </c>
      <c r="F8" s="27" t="n">
        <v>2726</v>
      </c>
      <c r="G8" s="27" t="n">
        <v>2721</v>
      </c>
      <c r="H8" s="27" t="n">
        <v>2676</v>
      </c>
      <c r="I8" s="4">
        <f>AVERAGE(F8:H8)</f>
        <v/>
      </c>
      <c r="J8" s="3">
        <f>(MAX(F8:H8)-MIN(F8:H8))/2</f>
        <v/>
      </c>
      <c r="K8" s="5">
        <f>LN(I8)</f>
        <v/>
      </c>
      <c r="L8" s="5">
        <f>J8/I8</f>
        <v/>
      </c>
      <c r="M8" s="6" t="n"/>
      <c r="N8" s="21" t="n"/>
      <c r="O8" s="9" t="inlineStr">
        <is>
          <t>α26</t>
        </is>
      </c>
      <c r="P8" s="7">
        <f>(E12-E8)/(K12-K8)</f>
        <v/>
      </c>
      <c r="Q8" s="9" t="n"/>
      <c r="R8" s="21" t="n"/>
      <c r="S8" s="21" t="n"/>
      <c r="T8" s="9" t="n"/>
      <c r="U8" s="9" t="n"/>
      <c r="V8" s="21" t="n"/>
      <c r="W8" s="21" t="inlineStr">
        <is>
          <t>Угловой коэффициент</t>
        </is>
      </c>
      <c r="X8" s="21" t="n"/>
      <c r="Y8" s="21" t="n"/>
      <c r="Z8" s="23" t="n"/>
      <c r="AA8" s="23" t="n"/>
      <c r="AB8" s="23" t="n"/>
      <c r="AC8" s="23" t="n"/>
      <c r="AD8" s="23" t="n"/>
      <c r="AE8" s="22" t="n"/>
      <c r="AF8" s="22" t="n"/>
    </row>
    <row r="9" ht="17.7" customHeight="1">
      <c r="A9" s="6" t="n"/>
      <c r="B9" s="6" t="n"/>
      <c r="C9" s="6" t="n"/>
      <c r="D9" s="3" t="n">
        <v>3</v>
      </c>
      <c r="E9" s="26" t="n">
        <v>120</v>
      </c>
      <c r="F9" s="27" t="n">
        <v>2102</v>
      </c>
      <c r="G9" s="27" t="n">
        <v>2114</v>
      </c>
      <c r="H9" s="27" t="n">
        <v>2193</v>
      </c>
      <c r="I9" s="4">
        <f>AVERAGE(F9:H9)</f>
        <v/>
      </c>
      <c r="J9" s="3">
        <f>(MAX(F9:H9)-MIN(F9:H9))/2</f>
        <v/>
      </c>
      <c r="K9" s="5">
        <f>LN(I9)</f>
        <v/>
      </c>
      <c r="L9" s="5">
        <f>J9/I9</f>
        <v/>
      </c>
      <c r="M9" s="6" t="n"/>
      <c r="N9" s="21" t="n"/>
      <c r="O9" s="9" t="inlineStr">
        <is>
          <t>α37</t>
        </is>
      </c>
      <c r="P9" s="7">
        <f>(E13-E9)/(K13-K9)</f>
        <v/>
      </c>
      <c r="Q9" s="9" t="n"/>
      <c r="R9" s="17" t="inlineStr">
        <is>
          <t>h</t>
        </is>
      </c>
      <c r="S9" s="18" t="inlineStr">
        <is>
          <t>ln N</t>
        </is>
      </c>
      <c r="T9" s="9" t="n"/>
      <c r="U9" s="9" t="n"/>
      <c r="V9" s="21" t="n"/>
      <c r="W9" s="20" t="inlineStr">
        <is>
          <t>Δα</t>
        </is>
      </c>
      <c r="X9" s="16">
        <f>P13*1.833</f>
        <v/>
      </c>
      <c r="Y9" s="21" t="n"/>
      <c r="Z9" s="23" t="n"/>
      <c r="AA9" s="34" t="inlineStr">
        <is>
          <t>ηтеор</t>
        </is>
      </c>
      <c r="AB9" s="30">
        <f>B8/B18</f>
        <v/>
      </c>
      <c r="AC9" s="23" t="n"/>
      <c r="AD9" s="23" t="n"/>
      <c r="AE9" s="22" t="n"/>
      <c r="AF9" s="22" t="n"/>
    </row>
    <row r="10" ht="17.7" customHeight="1">
      <c r="A10" s="6" t="n"/>
      <c r="B10" s="6" t="n"/>
      <c r="C10" s="6" t="n"/>
      <c r="D10" s="3" t="n">
        <v>4</v>
      </c>
      <c r="E10" s="26" t="n">
        <v>130</v>
      </c>
      <c r="F10" s="27" t="n">
        <v>1340</v>
      </c>
      <c r="G10" s="27" t="n">
        <v>1391</v>
      </c>
      <c r="H10" s="27" t="n">
        <v>1455</v>
      </c>
      <c r="I10" s="4">
        <f>AVERAGE(F10:H10)</f>
        <v/>
      </c>
      <c r="J10" s="3">
        <f>(MAX(F10:H10)-MIN(F10:H10))/2</f>
        <v/>
      </c>
      <c r="K10" s="5">
        <f>LN(I10)</f>
        <v/>
      </c>
      <c r="L10" s="5">
        <f>J10/I10</f>
        <v/>
      </c>
      <c r="M10" s="6" t="n"/>
      <c r="N10" s="21" t="n"/>
      <c r="O10" s="14" t="inlineStr">
        <is>
          <t>α48</t>
        </is>
      </c>
      <c r="P10" s="8">
        <f>(E14-E10)/(K14-K10)</f>
        <v/>
      </c>
      <c r="Q10" s="9" t="n"/>
      <c r="R10" s="9">
        <f>E7</f>
        <v/>
      </c>
      <c r="S10" s="7">
        <f>(R10-S5)/P11</f>
        <v/>
      </c>
      <c r="T10" s="9" t="n"/>
      <c r="U10" s="9" t="n"/>
      <c r="V10" s="9" t="n"/>
      <c r="W10" s="9" t="n"/>
      <c r="X10" s="9" t="n"/>
      <c r="Y10" s="9" t="n"/>
      <c r="Z10" s="23" t="n"/>
      <c r="AA10" s="23" t="n"/>
      <c r="AB10" s="23" t="n"/>
      <c r="AC10" s="23" t="n"/>
      <c r="AD10" s="23" t="n"/>
      <c r="AE10" s="23" t="n"/>
      <c r="AF10" s="23" t="n"/>
    </row>
    <row r="11">
      <c r="A11" s="6" t="n"/>
      <c r="B11" s="6" t="n"/>
      <c r="C11" s="6" t="n"/>
      <c r="D11" s="3" t="n">
        <v>5</v>
      </c>
      <c r="E11" s="26" t="n">
        <v>140</v>
      </c>
      <c r="F11" s="27" t="n">
        <v>715</v>
      </c>
      <c r="G11" s="27" t="n">
        <v>759</v>
      </c>
      <c r="H11" s="27" t="n">
        <v>753</v>
      </c>
      <c r="I11" s="4">
        <f>AVERAGE(F11:H11)</f>
        <v/>
      </c>
      <c r="J11" s="3">
        <f>(MAX(F11:H11)-MIN(F11:H11))/2</f>
        <v/>
      </c>
      <c r="K11" s="5">
        <f>LN(I11)</f>
        <v/>
      </c>
      <c r="L11" s="5">
        <f>J11/I11</f>
        <v/>
      </c>
      <c r="M11" s="6" t="n"/>
      <c r="N11" s="21" t="n"/>
      <c r="O11" s="9" t="inlineStr">
        <is>
          <t>&lt;α&gt;</t>
        </is>
      </c>
      <c r="P11" s="7">
        <f>AVERAGE(P7:P10)</f>
        <v/>
      </c>
      <c r="Q11" s="9" t="n"/>
      <c r="R11" s="9">
        <f>E14</f>
        <v/>
      </c>
      <c r="S11" s="7">
        <f>(R11-S5)/P11</f>
        <v/>
      </c>
      <c r="T11" s="9" t="n"/>
      <c r="U11" s="9" t="n"/>
      <c r="V11" s="9" t="n"/>
      <c r="W11" s="9" t="n"/>
      <c r="X11" s="9" t="n"/>
      <c r="Y11" s="9" t="n"/>
      <c r="Z11" s="23" t="n"/>
      <c r="AA11" s="31">
        <f>AND(ABS(AB5-AB9) &lt;= AB6)</f>
        <v/>
      </c>
      <c r="AB11" s="32" t="inlineStr">
        <is>
          <t xml:space="preserve"> Совпадает ли ответ с учетом погрешностей</t>
        </is>
      </c>
      <c r="AC11" s="23" t="n"/>
      <c r="AD11" s="23" t="n"/>
      <c r="AE11" s="23" t="n"/>
      <c r="AF11" s="23" t="n"/>
    </row>
    <row r="12">
      <c r="A12" s="6" t="n"/>
      <c r="B12" s="6" t="n"/>
      <c r="C12" s="6" t="n"/>
      <c r="D12" s="3" t="n">
        <v>6</v>
      </c>
      <c r="E12" s="26" t="n">
        <v>150</v>
      </c>
      <c r="F12" s="27" t="n">
        <v>407</v>
      </c>
      <c r="G12" s="27" t="n">
        <v>412</v>
      </c>
      <c r="H12" s="27" t="n">
        <v>369</v>
      </c>
      <c r="I12" s="4">
        <f>AVERAGE(F12:H12)</f>
        <v/>
      </c>
      <c r="J12" s="3">
        <f>(MAX(F12:H12)-MIN(F12:H12))/2</f>
        <v/>
      </c>
      <c r="K12" s="5">
        <f>LN(I12)</f>
        <v/>
      </c>
      <c r="L12" s="5">
        <f>J12/I12</f>
        <v/>
      </c>
      <c r="M12" s="6" t="n"/>
      <c r="N12" s="21" t="n"/>
      <c r="O12" s="21" t="n"/>
      <c r="P12" s="21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23" t="n"/>
      <c r="AA12" s="23" t="n"/>
      <c r="AB12" s="23" t="n"/>
      <c r="AC12" s="23" t="n"/>
      <c r="AD12" s="23" t="n"/>
      <c r="AE12" s="23" t="n"/>
      <c r="AF12" s="23" t="n"/>
    </row>
    <row r="13">
      <c r="A13" s="6" t="n"/>
      <c r="B13" s="6" t="n"/>
      <c r="C13" s="6" t="n"/>
      <c r="D13" s="3" t="n">
        <v>7</v>
      </c>
      <c r="E13" s="26" t="n">
        <v>160</v>
      </c>
      <c r="F13" s="27" t="n">
        <v>214</v>
      </c>
      <c r="G13" s="27" t="n">
        <v>226</v>
      </c>
      <c r="H13" s="27" t="n">
        <v>237</v>
      </c>
      <c r="I13" s="4">
        <f>AVERAGE(F13:H13)</f>
        <v/>
      </c>
      <c r="J13" s="3">
        <f>(MAX(F13:H13)-MIN(F13:H13))/2</f>
        <v/>
      </c>
      <c r="K13" s="5">
        <f>LN(I13)</f>
        <v/>
      </c>
      <c r="L13" s="5">
        <f>J13/I13</f>
        <v/>
      </c>
      <c r="M13" s="6" t="n"/>
      <c r="N13" s="21" t="n"/>
      <c r="O13" s="20" t="inlineStr">
        <is>
          <t>σ</t>
        </is>
      </c>
      <c r="P13" s="15">
        <f>(((P11-P7)^2+(P11-P8)^2+(P9-P11)^2+(P10-P11)^2)/(4*5))^0.5</f>
        <v/>
      </c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23" t="n"/>
      <c r="AA13" s="23" t="n"/>
      <c r="AB13" s="23" t="n"/>
      <c r="AC13" s="23" t="n"/>
      <c r="AD13" s="23" t="n"/>
      <c r="AE13" s="23" t="n"/>
      <c r="AF13" s="23" t="n"/>
    </row>
    <row r="14">
      <c r="A14" s="6" t="n"/>
      <c r="B14" s="6" t="n"/>
      <c r="C14" s="6" t="n"/>
      <c r="D14" s="3" t="n">
        <v>8</v>
      </c>
      <c r="E14" s="26" t="n">
        <v>170</v>
      </c>
      <c r="F14" s="27" t="n">
        <v>107</v>
      </c>
      <c r="G14" s="27" t="n">
        <v>118</v>
      </c>
      <c r="H14" s="27" t="n">
        <v>134</v>
      </c>
      <c r="I14" s="4">
        <f>AVERAGE(F14:H14)</f>
        <v/>
      </c>
      <c r="J14" s="3">
        <f>(MAX(F14:H14)-MIN(F14:H14))/2</f>
        <v/>
      </c>
      <c r="K14" s="5">
        <f>LN(I14)</f>
        <v/>
      </c>
      <c r="L14" s="5">
        <f>J14/I14</f>
        <v/>
      </c>
      <c r="M14" s="6" t="n"/>
      <c r="N14" s="21" t="n"/>
      <c r="O14" s="21" t="n"/>
      <c r="P14" s="21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23" t="n"/>
      <c r="AA14" s="23" t="n"/>
      <c r="AB14" s="23" t="n"/>
      <c r="AC14" s="23" t="n"/>
      <c r="AD14" s="23" t="n"/>
      <c r="AE14" s="23" t="n"/>
      <c r="AF14" s="23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23" t="n"/>
      <c r="AA15" s="23" t="n"/>
      <c r="AB15" s="23" t="n"/>
      <c r="AC15" s="23" t="n"/>
      <c r="AD15" s="23" t="n"/>
      <c r="AE15" s="23" t="n"/>
      <c r="AF15" s="23" t="n"/>
    </row>
    <row r="16" ht="17" customHeight="1">
      <c r="A16" s="6" t="n"/>
      <c r="B16" s="6" t="inlineStr">
        <is>
          <t>Таблица 1</t>
        </is>
      </c>
      <c r="C16" s="6" t="n"/>
      <c r="D16" s="1" t="inlineStr">
        <is>
          <t>№</t>
        </is>
      </c>
      <c r="E16" s="2" t="inlineStr">
        <is>
          <t>h, мм</t>
        </is>
      </c>
      <c r="F16" s="1" t="inlineStr">
        <is>
          <t>N1</t>
        </is>
      </c>
      <c r="G16" s="1" t="inlineStr">
        <is>
          <t>N2</t>
        </is>
      </c>
      <c r="H16" s="1" t="inlineStr">
        <is>
          <t>N3</t>
        </is>
      </c>
      <c r="I16" s="2" t="inlineStr">
        <is>
          <t>&lt;N&gt;</t>
        </is>
      </c>
      <c r="J16" s="1" t="inlineStr">
        <is>
          <t>ΔN</t>
        </is>
      </c>
      <c r="K16" s="1" t="inlineStr">
        <is>
          <t>ln N</t>
        </is>
      </c>
      <c r="L16" s="1" t="inlineStr">
        <is>
          <t>Δ(ln N)</t>
        </is>
      </c>
      <c r="M16" s="6" t="n"/>
      <c r="N16" s="21" t="n"/>
      <c r="O16" s="21" t="inlineStr">
        <is>
          <t>Угловой коэффициент</t>
        </is>
      </c>
      <c r="P16" s="21" t="n"/>
      <c r="Q16" s="21" t="n"/>
      <c r="R16" s="9" t="inlineStr">
        <is>
          <t>h0</t>
        </is>
      </c>
      <c r="S16" s="19">
        <f>AVERAGE(E17:E24)-P22*AVERAGE(K17:K24)</f>
        <v/>
      </c>
      <c r="T16" s="21" t="n"/>
      <c r="U16" s="21" t="n"/>
      <c r="V16" s="21" t="n"/>
      <c r="W16" s="21" t="inlineStr">
        <is>
          <t>Доверительная вероятность</t>
        </is>
      </c>
      <c r="X16" s="21" t="n"/>
      <c r="Y16" s="9" t="n"/>
      <c r="Z16" s="23" t="n"/>
      <c r="AA16" s="23" t="n"/>
      <c r="AB16" s="23" t="n"/>
      <c r="AC16" s="23" t="n"/>
      <c r="AD16" s="23" t="n"/>
      <c r="AE16" s="23" t="n"/>
      <c r="AF16" s="23" t="n"/>
    </row>
    <row r="17">
      <c r="A17" s="6" t="n"/>
      <c r="B17" s="3" t="inlineStr">
        <is>
          <t>v, Гц</t>
        </is>
      </c>
      <c r="C17" s="6" t="n"/>
      <c r="D17" s="3" t="n">
        <v>1</v>
      </c>
      <c r="E17" s="28" t="n">
        <v>100</v>
      </c>
      <c r="F17" s="29" t="n">
        <v>3093</v>
      </c>
      <c r="G17" s="29" t="n">
        <v>3215</v>
      </c>
      <c r="H17" s="29" t="n">
        <v>3150</v>
      </c>
      <c r="I17" s="4">
        <f>AVERAGE(F17:H17)</f>
        <v/>
      </c>
      <c r="J17" s="3">
        <f>(MAX(F17:H17)-MIN(F17:H17))/2</f>
        <v/>
      </c>
      <c r="K17" s="5">
        <f>LN(I17)</f>
        <v/>
      </c>
      <c r="L17" s="5">
        <f>J17/I17</f>
        <v/>
      </c>
      <c r="M17" s="6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0" t="inlineStr">
        <is>
          <t>α</t>
        </is>
      </c>
      <c r="X17" s="15">
        <f>X6</f>
        <v/>
      </c>
      <c r="Y17" s="9" t="n"/>
      <c r="Z17" s="23" t="n"/>
      <c r="AA17" s="23" t="n"/>
      <c r="AB17" s="23" t="n"/>
      <c r="AC17" s="23" t="n"/>
      <c r="AD17" s="23" t="n"/>
      <c r="AE17" s="23" t="n"/>
      <c r="AF17" s="23" t="n"/>
    </row>
    <row r="18" ht="17.7" customHeight="1">
      <c r="A18" s="6" t="n"/>
      <c r="B18" s="29" t="n">
        <v>45</v>
      </c>
      <c r="C18" s="6" t="n"/>
      <c r="D18" s="3" t="n">
        <v>2</v>
      </c>
      <c r="E18" s="28" t="n">
        <v>110</v>
      </c>
      <c r="F18" s="29" t="n">
        <v>2726</v>
      </c>
      <c r="G18" s="29" t="n">
        <v>2721</v>
      </c>
      <c r="H18" s="29" t="n">
        <v>2676</v>
      </c>
      <c r="I18" s="4">
        <f>AVERAGE(F18:H18)</f>
        <v/>
      </c>
      <c r="J18" s="3">
        <f>(MAX(F18:H18)-MIN(F18:H18))/2</f>
        <v/>
      </c>
      <c r="K18" s="5">
        <f>LN(I18)</f>
        <v/>
      </c>
      <c r="L18" s="5">
        <f>J18/I18</f>
        <v/>
      </c>
      <c r="M18" s="6" t="n"/>
      <c r="N18" s="21" t="n"/>
      <c r="O18" s="9" t="inlineStr">
        <is>
          <t>α15</t>
        </is>
      </c>
      <c r="P18" s="7">
        <f>(E21-E17)/(K21-K17)</f>
        <v/>
      </c>
      <c r="Q18" s="9" t="n"/>
      <c r="R18" s="21" t="inlineStr">
        <is>
          <t>Точки для построения прямой</t>
        </is>
      </c>
      <c r="S18" s="21" t="n"/>
      <c r="T18" s="9" t="n"/>
      <c r="U18" s="9" t="n"/>
      <c r="V18" s="21" t="n"/>
      <c r="W18" s="9" t="n"/>
      <c r="X18" s="9" t="n"/>
      <c r="Y18" s="9" t="n"/>
      <c r="Z18" s="22" t="n"/>
      <c r="AA18" s="22" t="n"/>
      <c r="AB18" s="22" t="n"/>
      <c r="AC18" s="22" t="n"/>
      <c r="AD18" s="22" t="n"/>
      <c r="AE18" s="22" t="n"/>
      <c r="AF18" s="22" t="n"/>
    </row>
    <row r="19" ht="17.7" customHeight="1">
      <c r="A19" s="6" t="n"/>
      <c r="B19" s="6" t="n"/>
      <c r="C19" s="6" t="n"/>
      <c r="D19" s="3" t="n">
        <v>3</v>
      </c>
      <c r="E19" s="28" t="n">
        <v>120</v>
      </c>
      <c r="F19" s="29" t="n">
        <v>2102</v>
      </c>
      <c r="G19" s="29" t="n">
        <v>2114</v>
      </c>
      <c r="H19" s="29" t="n">
        <v>2193</v>
      </c>
      <c r="I19" s="4">
        <f>AVERAGE(F19:H19)</f>
        <v/>
      </c>
      <c r="J19" s="3">
        <f>(MAX(F19:H19)-MIN(F19:H19))/2</f>
        <v/>
      </c>
      <c r="K19" s="5">
        <f>LN(I19)</f>
        <v/>
      </c>
      <c r="L19" s="5">
        <f>J19/I19</f>
        <v/>
      </c>
      <c r="M19" s="6" t="n"/>
      <c r="N19" s="21" t="n"/>
      <c r="O19" s="9" t="inlineStr">
        <is>
          <t>α26</t>
        </is>
      </c>
      <c r="P19" s="7">
        <f>(E22-E18)/(K22-K18)</f>
        <v/>
      </c>
      <c r="Q19" s="9" t="n"/>
      <c r="R19" s="21" t="n"/>
      <c r="S19" s="21" t="n"/>
      <c r="T19" s="9" t="n"/>
      <c r="U19" s="9" t="n"/>
      <c r="V19" s="21" t="n"/>
      <c r="W19" s="21" t="inlineStr">
        <is>
          <t>Угловой коэффициент</t>
        </is>
      </c>
      <c r="X19" s="21" t="n"/>
      <c r="Y19" s="21" t="n"/>
      <c r="Z19" s="22" t="n"/>
      <c r="AA19" s="22" t="n"/>
      <c r="AB19" s="22" t="n"/>
      <c r="AC19" s="22" t="n"/>
      <c r="AD19" s="22" t="n"/>
      <c r="AE19" s="22" t="n"/>
      <c r="AF19" s="22" t="n"/>
    </row>
    <row r="20" ht="17.7" customHeight="1">
      <c r="A20" s="6" t="n"/>
      <c r="B20" s="6" t="n"/>
      <c r="C20" s="6" t="n"/>
      <c r="D20" s="3" t="n">
        <v>4</v>
      </c>
      <c r="E20" s="28" t="n">
        <v>130</v>
      </c>
      <c r="F20" s="29" t="n">
        <v>1340</v>
      </c>
      <c r="G20" s="29" t="n">
        <v>1391</v>
      </c>
      <c r="H20" s="29" t="n">
        <v>1455</v>
      </c>
      <c r="I20" s="4">
        <f>AVERAGE(F20:H20)</f>
        <v/>
      </c>
      <c r="J20" s="3">
        <f>(MAX(F20:H20)-MIN(F20:H20))/2</f>
        <v/>
      </c>
      <c r="K20" s="5">
        <f>LN(I20)</f>
        <v/>
      </c>
      <c r="L20" s="5">
        <f>J20/I20</f>
        <v/>
      </c>
      <c r="M20" s="6" t="n"/>
      <c r="N20" s="21" t="n"/>
      <c r="O20" s="9" t="inlineStr">
        <is>
          <t>α37</t>
        </is>
      </c>
      <c r="P20" s="7">
        <f>(E23-E19)/(K23-K19)</f>
        <v/>
      </c>
      <c r="Q20" s="9" t="n"/>
      <c r="R20" s="17" t="inlineStr">
        <is>
          <t>h</t>
        </is>
      </c>
      <c r="S20" s="18" t="inlineStr">
        <is>
          <t>ln N</t>
        </is>
      </c>
      <c r="T20" s="9" t="n"/>
      <c r="U20" s="9" t="n"/>
      <c r="V20" s="21" t="n"/>
      <c r="W20" s="20" t="inlineStr">
        <is>
          <t>Δα</t>
        </is>
      </c>
      <c r="X20" s="16">
        <f>P24*1.833</f>
        <v/>
      </c>
      <c r="Y20" s="21" t="n"/>
      <c r="Z20" s="22" t="n"/>
      <c r="AA20" s="22" t="n"/>
      <c r="AB20" s="22" t="n"/>
      <c r="AC20" s="22" t="n"/>
      <c r="AD20" s="22" t="n"/>
      <c r="AE20" s="22" t="n"/>
      <c r="AF20" s="22" t="n"/>
    </row>
    <row r="21" ht="17.7" customHeight="1">
      <c r="A21" s="6" t="n"/>
      <c r="B21" s="6" t="n"/>
      <c r="C21" s="6" t="n"/>
      <c r="D21" s="3" t="n">
        <v>5</v>
      </c>
      <c r="E21" s="28" t="n">
        <v>140</v>
      </c>
      <c r="F21" s="29" t="n">
        <v>715</v>
      </c>
      <c r="G21" s="29" t="n">
        <v>759</v>
      </c>
      <c r="H21" s="29" t="n">
        <v>753</v>
      </c>
      <c r="I21" s="4">
        <f>AVERAGE(F21:H21)</f>
        <v/>
      </c>
      <c r="J21" s="3">
        <f>(MAX(F21:H21)-MIN(F21:H21))/2</f>
        <v/>
      </c>
      <c r="K21" s="5">
        <f>LN(I21)</f>
        <v/>
      </c>
      <c r="L21" s="5">
        <f>J21/I21</f>
        <v/>
      </c>
      <c r="M21" s="6" t="n"/>
      <c r="N21" s="21" t="n"/>
      <c r="O21" s="14" t="inlineStr">
        <is>
          <t>α48</t>
        </is>
      </c>
      <c r="P21" s="8">
        <f>(E24-E20)/(K24-K20)</f>
        <v/>
      </c>
      <c r="Q21" s="9" t="n"/>
      <c r="R21" s="9">
        <f>E17</f>
        <v/>
      </c>
      <c r="S21" s="7">
        <f>(R21-S16)/P22</f>
        <v/>
      </c>
      <c r="T21" s="9" t="n"/>
      <c r="U21" s="9" t="n"/>
      <c r="V21" s="9" t="n"/>
      <c r="W21" s="9" t="n"/>
      <c r="X21" s="9" t="n"/>
      <c r="Y21" s="9" t="n"/>
      <c r="Z21" s="22" t="n"/>
      <c r="AA21" s="22" t="n"/>
      <c r="AB21" s="22" t="n"/>
      <c r="AC21" s="22" t="n"/>
      <c r="AD21" s="22" t="n"/>
      <c r="AE21" s="22" t="n"/>
      <c r="AF21" s="22" t="n"/>
    </row>
    <row r="22">
      <c r="A22" s="6" t="n"/>
      <c r="B22" s="6" t="n"/>
      <c r="C22" s="6" t="n"/>
      <c r="D22" s="3" t="n">
        <v>6</v>
      </c>
      <c r="E22" s="28" t="n">
        <v>150</v>
      </c>
      <c r="F22" s="29" t="n">
        <v>407</v>
      </c>
      <c r="G22" s="29" t="n">
        <v>412</v>
      </c>
      <c r="H22" s="29" t="n">
        <v>369</v>
      </c>
      <c r="I22" s="4">
        <f>AVERAGE(F22:H22)</f>
        <v/>
      </c>
      <c r="J22" s="3">
        <f>(MAX(F22:H22)-MIN(F22:H22))/2</f>
        <v/>
      </c>
      <c r="K22" s="5">
        <f>LN(I22)</f>
        <v/>
      </c>
      <c r="L22" s="5">
        <f>J22/I22</f>
        <v/>
      </c>
      <c r="M22" s="6" t="n"/>
      <c r="N22" s="21" t="n"/>
      <c r="O22" s="9" t="inlineStr">
        <is>
          <t>&lt;α&gt;</t>
        </is>
      </c>
      <c r="P22" s="7">
        <f>AVERAGE(P18:P21)</f>
        <v/>
      </c>
      <c r="Q22" s="9" t="n"/>
      <c r="R22" s="9">
        <f>E24</f>
        <v/>
      </c>
      <c r="S22" s="7">
        <f>(R22-S16)/P22</f>
        <v/>
      </c>
      <c r="T22" s="9" t="n"/>
      <c r="U22" s="9" t="n"/>
      <c r="V22" s="9" t="n"/>
      <c r="W22" s="9" t="n"/>
      <c r="X22" s="9" t="n"/>
      <c r="Y22" s="9" t="n"/>
      <c r="Z22" s="22" t="n"/>
      <c r="AA22" s="22" t="n"/>
      <c r="AB22" s="22" t="n"/>
      <c r="AC22" s="22" t="n"/>
      <c r="AD22" s="22" t="n"/>
      <c r="AE22" s="22" t="n"/>
      <c r="AF22" s="22" t="n"/>
    </row>
    <row r="23">
      <c r="A23" s="6" t="n"/>
      <c r="B23" s="6" t="n"/>
      <c r="C23" s="6" t="n"/>
      <c r="D23" s="3" t="n">
        <v>7</v>
      </c>
      <c r="E23" s="28" t="n">
        <v>160</v>
      </c>
      <c r="F23" s="29" t="n">
        <v>214</v>
      </c>
      <c r="G23" s="29" t="n">
        <v>226</v>
      </c>
      <c r="H23" s="29" t="n">
        <v>237</v>
      </c>
      <c r="I23" s="4">
        <f>AVERAGE(F23:H23)</f>
        <v/>
      </c>
      <c r="J23" s="3">
        <f>(MAX(F23:H23)-MIN(F23:H23))/2</f>
        <v/>
      </c>
      <c r="K23" s="5">
        <f>LN(I23)</f>
        <v/>
      </c>
      <c r="L23" s="5">
        <f>J23/I23</f>
        <v/>
      </c>
      <c r="M23" s="6" t="n"/>
      <c r="N23" s="21" t="n"/>
      <c r="O23" s="21" t="n"/>
      <c r="P23" s="21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22" t="n"/>
      <c r="AA23" s="22" t="n"/>
      <c r="AB23" s="22" t="n"/>
      <c r="AC23" s="22" t="n"/>
      <c r="AD23" s="22" t="n"/>
      <c r="AE23" s="22" t="n"/>
      <c r="AF23" s="22" t="n"/>
    </row>
    <row r="24">
      <c r="A24" s="6" t="n"/>
      <c r="B24" s="6" t="n"/>
      <c r="C24" s="6" t="n"/>
      <c r="D24" s="3" t="n">
        <v>8</v>
      </c>
      <c r="E24" s="28" t="n">
        <v>170</v>
      </c>
      <c r="F24" s="29" t="n">
        <v>107</v>
      </c>
      <c r="G24" s="29" t="n">
        <v>118</v>
      </c>
      <c r="H24" s="29" t="n">
        <v>134</v>
      </c>
      <c r="I24" s="4">
        <f>AVERAGE(F24:H24)</f>
        <v/>
      </c>
      <c r="J24" s="3">
        <f>(MAX(F24:H24)-MIN(F24:H24))/2</f>
        <v/>
      </c>
      <c r="K24" s="5">
        <f>LN(I24)</f>
        <v/>
      </c>
      <c r="L24" s="5">
        <f>J24/I24</f>
        <v/>
      </c>
      <c r="M24" s="6" t="n"/>
      <c r="N24" s="21" t="n"/>
      <c r="O24" s="20" t="inlineStr">
        <is>
          <t>σ</t>
        </is>
      </c>
      <c r="P24" s="15">
        <f>(((P22-P18)^2+(P22-P19)^2+(P20-P22)^2+(P21-P22)^2)/(4*5))^0.5</f>
        <v/>
      </c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22" t="n"/>
      <c r="AA24" s="22" t="n"/>
      <c r="AB24" s="22" t="n"/>
      <c r="AC24" s="22" t="n"/>
      <c r="AD24" s="22" t="n"/>
      <c r="AE24" s="22" t="n"/>
      <c r="AF24" s="22" t="n"/>
    </row>
    <row r="25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21" t="n"/>
      <c r="O25" s="21" t="n"/>
      <c r="P25" s="21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22" t="n"/>
      <c r="AA25" s="22" t="n"/>
      <c r="AB25" s="22" t="n"/>
      <c r="AC25" s="22" t="n"/>
      <c r="AD25" s="22" t="n"/>
      <c r="AE25" s="22" t="n"/>
      <c r="AF25" s="22" t="n"/>
    </row>
    <row r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  <c r="Z26" s="23" t="n"/>
      <c r="AA26" s="22" t="n"/>
      <c r="AB26" s="22" t="n"/>
      <c r="AC26" s="23" t="n"/>
      <c r="AD26" s="22" t="n"/>
      <c r="AE26" s="22" t="n"/>
      <c r="AF26" s="23" t="n"/>
    </row>
    <row r="27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21" t="n"/>
      <c r="O27" s="21" t="inlineStr">
        <is>
          <t>Δh = 7 мм</t>
        </is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9" t="n"/>
      <c r="Z27" s="22" t="n"/>
      <c r="AA27" s="22" t="n"/>
      <c r="AB27" s="22" t="n"/>
      <c r="AC27" s="22" t="n"/>
      <c r="AD27" s="22" t="n"/>
      <c r="AE27" s="22" t="n"/>
      <c r="AF27" s="22" t="n"/>
    </row>
    <row r="2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21" t="n"/>
      <c r="O28" s="21" t="inlineStr">
        <is>
          <t>Погрешость высоты принимаем постоянной</t>
        </is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9" t="n"/>
      <c r="Z28" s="22" t="n"/>
      <c r="AA28" s="22" t="n"/>
      <c r="AB28" s="22" t="n"/>
      <c r="AC28" s="22" t="n"/>
      <c r="AD28" s="22" t="n"/>
      <c r="AE28" s="22" t="n"/>
      <c r="AF28" s="22" t="n"/>
    </row>
    <row r="29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9" t="n"/>
      <c r="Z29" s="22" t="n"/>
      <c r="AA29" s="22" t="n"/>
      <c r="AB29" s="22" t="n"/>
      <c r="AC29" s="22" t="n"/>
      <c r="AD29" s="22" t="n"/>
      <c r="AE29" s="22" t="n"/>
      <c r="AF29" s="22" t="n"/>
    </row>
    <row r="30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21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9" t="n"/>
      <c r="Z30" s="22" t="n"/>
      <c r="AA30" s="22" t="n"/>
      <c r="AB30" s="22" t="n"/>
      <c r="AC30" s="22" t="n"/>
      <c r="AD30" s="22" t="n"/>
      <c r="AE30" s="22" t="n"/>
      <c r="AF30" s="22" t="n"/>
    </row>
    <row r="31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9" t="n"/>
      <c r="Z31" s="22" t="n"/>
      <c r="AA31" s="22" t="n"/>
      <c r="AB31" s="22" t="n"/>
      <c r="AC31" s="22" t="n"/>
      <c r="AD31" s="22" t="n"/>
      <c r="AE31" s="22" t="n"/>
      <c r="AF31" s="22" t="n"/>
    </row>
    <row r="32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9" t="n"/>
      <c r="X32" s="21" t="n"/>
      <c r="Y32" s="21" t="n"/>
      <c r="Z32" s="22" t="n"/>
      <c r="AA32" s="22" t="n"/>
      <c r="AB32" s="22" t="n"/>
      <c r="AC32" s="22" t="n"/>
      <c r="AD32" s="22" t="n"/>
      <c r="AE32" s="22" t="n"/>
      <c r="AF32" s="22" t="n"/>
    </row>
    <row r="33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2" t="n"/>
      <c r="AA33" s="22" t="n"/>
      <c r="AB33" s="22" t="n"/>
      <c r="AC33" s="22" t="n"/>
      <c r="AD33" s="22" t="n"/>
      <c r="AE33" s="22" t="n"/>
      <c r="AF33" s="22" t="n"/>
    </row>
    <row r="34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2" t="n"/>
      <c r="AA34" s="22" t="n"/>
      <c r="AB34" s="22" t="n"/>
      <c r="AC34" s="22" t="n"/>
      <c r="AD34" s="22" t="n"/>
      <c r="AE34" s="22" t="n"/>
      <c r="AF34" s="22" t="n"/>
    </row>
    <row r="35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2" t="n"/>
      <c r="AA35" s="22" t="n"/>
      <c r="AB35" s="22" t="n"/>
      <c r="AC35" s="22" t="n"/>
      <c r="AD35" s="22" t="n"/>
      <c r="AE35" s="22" t="n"/>
      <c r="AF35" s="22" t="n"/>
    </row>
    <row r="3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2" t="n"/>
      <c r="AA36" s="22" t="n"/>
      <c r="AB36" s="22" t="n"/>
      <c r="AC36" s="22" t="n"/>
      <c r="AD36" s="22" t="n"/>
      <c r="AE36" s="22" t="n"/>
      <c r="AF36" s="22" t="n"/>
    </row>
    <row r="37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2" t="n"/>
      <c r="AA37" s="22" t="n"/>
      <c r="AB37" s="22" t="n"/>
      <c r="AC37" s="22" t="n"/>
      <c r="AD37" s="22" t="n"/>
      <c r="AE37" s="22" t="n"/>
      <c r="AF37" s="2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 Войтов</dc:creator>
  <dcterms:created xsi:type="dcterms:W3CDTF">2023-11-27T08:58:26Z</dcterms:created>
  <dcterms:modified xsi:type="dcterms:W3CDTF">2023-12-02T13:32:13Z</dcterms:modified>
  <cp:lastModifiedBy>Дима Литовченко</cp:lastModifiedBy>
</cp:coreProperties>
</file>