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ll\PycharmProjects\pythonProject\Heat Map Files\"/>
    </mc:Choice>
  </mc:AlternateContent>
  <xr:revisionPtr revIDLastSave="0" documentId="13_ncr:1_{FF5B38FC-490E-4F13-A5C3-E7917384BC32}" xr6:coauthVersionLast="47" xr6:coauthVersionMax="47" xr10:uidLastSave="{00000000-0000-0000-0000-000000000000}"/>
  <bookViews>
    <workbookView xWindow="-28920" yWindow="-120" windowWidth="29040" windowHeight="15840" xr2:uid="{16BE7232-9033-42C3-AA88-73E92C25D31F}"/>
  </bookViews>
  <sheets>
    <sheet name="Sheet1" sheetId="1" r:id="rId1"/>
  </sheets>
  <definedNames>
    <definedName name="_xlnm._FilterDatabase" localSheetId="0" hidden="1">Sheet1!$A$1:$M$21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H2" i="1"/>
  <c r="E2" i="1"/>
  <c r="J6" i="1"/>
  <c r="J5" i="1"/>
  <c r="E7" i="1"/>
  <c r="D6" i="1"/>
  <c r="I21" i="1"/>
  <c r="G21" i="1"/>
  <c r="C21" i="1"/>
  <c r="D3" i="1"/>
  <c r="E3" i="1" s="1"/>
  <c r="H3" i="1" s="1"/>
  <c r="D4" i="1"/>
  <c r="F4" i="1" s="1"/>
  <c r="D5" i="1"/>
  <c r="F5" i="1" s="1"/>
  <c r="E6" i="1"/>
  <c r="H6" i="1" s="1"/>
  <c r="D7" i="1"/>
  <c r="H7" i="1" s="1"/>
  <c r="D8" i="1"/>
  <c r="J8" i="1" s="1"/>
  <c r="K8" i="1" s="1"/>
  <c r="D19" i="1"/>
  <c r="E19" i="1" s="1"/>
  <c r="H19" i="1" s="1"/>
  <c r="D13" i="1"/>
  <c r="F13" i="1" s="1"/>
  <c r="D10" i="1"/>
  <c r="F10" i="1" s="1"/>
  <c r="D11" i="1"/>
  <c r="F11" i="1" s="1"/>
  <c r="D14" i="1"/>
  <c r="F14" i="1" s="1"/>
  <c r="D20" i="1"/>
  <c r="E20" i="1" s="1"/>
  <c r="H20" i="1" s="1"/>
  <c r="D15" i="1"/>
  <c r="E15" i="1" s="1"/>
  <c r="H15" i="1" s="1"/>
  <c r="D16" i="1"/>
  <c r="J16" i="1" s="1"/>
  <c r="K16" i="1" s="1"/>
  <c r="D9" i="1"/>
  <c r="F9" i="1" s="1"/>
  <c r="D18" i="1"/>
  <c r="J18" i="1" s="1"/>
  <c r="K18" i="1" s="1"/>
  <c r="D17" i="1"/>
  <c r="J17" i="1" s="1"/>
  <c r="K17" i="1" s="1"/>
  <c r="D12" i="1"/>
  <c r="F12" i="1" s="1"/>
  <c r="D2" i="1"/>
  <c r="E5" i="1" l="1"/>
  <c r="H5" i="1" s="1"/>
  <c r="J7" i="1"/>
  <c r="K7" i="1" s="1"/>
  <c r="J9" i="1"/>
  <c r="K9" i="1" s="1"/>
  <c r="K5" i="1"/>
  <c r="F16" i="1"/>
  <c r="F19" i="1"/>
  <c r="K2" i="1"/>
  <c r="E9" i="1"/>
  <c r="H9" i="1" s="1"/>
  <c r="J15" i="1"/>
  <c r="K15" i="1" s="1"/>
  <c r="F8" i="1"/>
  <c r="E14" i="1"/>
  <c r="H14" i="1" s="1"/>
  <c r="J14" i="1"/>
  <c r="K14" i="1" s="1"/>
  <c r="E8" i="1"/>
  <c r="H8" i="1" s="1"/>
  <c r="J19" i="1"/>
  <c r="K19" i="1" s="1"/>
  <c r="J20" i="1"/>
  <c r="K20" i="1" s="1"/>
  <c r="F18" i="1"/>
  <c r="E12" i="1"/>
  <c r="H12" i="1" s="1"/>
  <c r="E13" i="1"/>
  <c r="H13" i="1" s="1"/>
  <c r="J12" i="1"/>
  <c r="K12" i="1" s="1"/>
  <c r="J11" i="1"/>
  <c r="K11" i="1" s="1"/>
  <c r="J4" i="1"/>
  <c r="K4" i="1" s="1"/>
  <c r="E11" i="1"/>
  <c r="H11" i="1" s="1"/>
  <c r="K6" i="1"/>
  <c r="F17" i="1"/>
  <c r="F3" i="1"/>
  <c r="E10" i="1"/>
  <c r="H10" i="1" s="1"/>
  <c r="E17" i="1"/>
  <c r="H17" i="1" s="1"/>
  <c r="J10" i="1"/>
  <c r="K10" i="1" s="1"/>
  <c r="K3" i="1"/>
  <c r="E18" i="1"/>
  <c r="H18" i="1" s="1"/>
  <c r="J13" i="1"/>
  <c r="K13" i="1" s="1"/>
  <c r="E16" i="1"/>
  <c r="H16" i="1" s="1"/>
  <c r="E4" i="1"/>
  <c r="H4" i="1" s="1"/>
  <c r="D21" i="1"/>
  <c r="F21" i="1" s="1"/>
  <c r="F15" i="1"/>
  <c r="F7" i="1"/>
  <c r="F2" i="1"/>
  <c r="F20" i="1"/>
  <c r="F6" i="1"/>
  <c r="H21" i="1" l="1"/>
  <c r="E21" i="1"/>
  <c r="J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tc={0B081223-8B76-477C-B649-5FF78E86F690}</author>
    <author>tc={F96F05ED-625F-4A9F-9E59-B8773F29B8A0}</author>
  </authors>
  <commentList>
    <comment ref="L4" authorId="0" shapeId="0" xr:uid="{0B081223-8B76-477C-B649-5FF78E86F69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Higher Ed budget, but this is part of Gov. Industry budget. Can remove if not needed here.</t>
      </text>
    </comment>
    <comment ref="L9" authorId="1" shapeId="0" xr:uid="{F96F05ED-625F-4A9F-9E59-B8773F29B8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Gov. sector budget amount pulled from total Gov. Industry budget. </t>
      </text>
    </comment>
  </commentList>
</comments>
</file>

<file path=xl/sharedStrings.xml><?xml version="1.0" encoding="utf-8"?>
<sst xmlns="http://schemas.openxmlformats.org/spreadsheetml/2006/main" count="51" uniqueCount="39">
  <si>
    <t>Financial Advisory Services</t>
  </si>
  <si>
    <t>Governmental Sector</t>
  </si>
  <si>
    <t>Marketing Budget Investment</t>
  </si>
  <si>
    <t>Additional Targeted Revenue Growth ($)</t>
  </si>
  <si>
    <t>Sales ($)</t>
  </si>
  <si>
    <t>Sales (% of total revenue budget)</t>
  </si>
  <si>
    <t>Emerging Sectors</t>
  </si>
  <si>
    <t>Practice Group</t>
  </si>
  <si>
    <t>Risk &amp; Compliance Services</t>
  </si>
  <si>
    <t>Internal Audit &amp; GRC</t>
  </si>
  <si>
    <t>IT Risk, Data Privacy &amp; Security</t>
  </si>
  <si>
    <t>Strategy &amp; Transformation Services</t>
  </si>
  <si>
    <t>Technology</t>
  </si>
  <si>
    <t>Transformation</t>
  </si>
  <si>
    <t>Sage Intacct</t>
  </si>
  <si>
    <t>Workday Adaptive (includes Services + Commission)</t>
  </si>
  <si>
    <t>Compensation Consulting</t>
  </si>
  <si>
    <t>Technical Accounting Advisory</t>
  </si>
  <si>
    <t>Retirement Plan Consulting</t>
  </si>
  <si>
    <t>Legal Administration</t>
  </si>
  <si>
    <t>Government Services</t>
  </si>
  <si>
    <t>Healthcare Services</t>
  </si>
  <si>
    <t>Strategy, Revenue Cycle Management, Technology</t>
  </si>
  <si>
    <t>Cross-Sector Functional Services</t>
  </si>
  <si>
    <t>Emerging (Financial Services and Industrial)</t>
  </si>
  <si>
    <t>Bankruptcy and Restructuring</t>
  </si>
  <si>
    <t>Forensics, Litigation, Valuation</t>
  </si>
  <si>
    <t>Transaction Advisory Services</t>
  </si>
  <si>
    <t xml:space="preserve">Corporate Finance </t>
  </si>
  <si>
    <t>Financial &amp; Regulatory Risk Services</t>
  </si>
  <si>
    <t>Practice</t>
  </si>
  <si>
    <t>Ink is Dry</t>
  </si>
  <si>
    <t>Total Potential Growth</t>
  </si>
  <si>
    <t>Financial Management and Disbursement</t>
  </si>
  <si>
    <t>FY24 Actual (Q1 - Q3)</t>
  </si>
  <si>
    <t>FY25 Estimated Budget</t>
  </si>
  <si>
    <t>Budgeted Growth</t>
  </si>
  <si>
    <t>Budgeted Growth Rate</t>
  </si>
  <si>
    <t>Marketing Time Investment (Scale 1-5)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</si>
</sst>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_);_(&quot;$&quot;* \(#,##0\);_(&quot;$&quot;* &quot;-&quot;?_);_(@_)"/>
    <numFmt numFmtId="166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64" fontId="4" fillId="0" borderId="0" xfId="2" applyNumberFormat="1" applyFont="1" applyFill="1" applyBorder="1"/>
    <xf numFmtId="0" fontId="5" fillId="0" borderId="0" xfId="0" applyFont="1" applyAlignment="1">
      <alignment vertical="center" wrapText="1"/>
    </xf>
    <xf numFmtId="164" fontId="4" fillId="0" borderId="0" xfId="2" applyNumberFormat="1" applyFont="1" applyBorder="1"/>
    <xf numFmtId="164" fontId="3" fillId="0" borderId="0" xfId="2" applyNumberFormat="1" applyFont="1" applyBorder="1"/>
    <xf numFmtId="164" fontId="0" fillId="0" borderId="0" xfId="2" applyNumberFormat="1" applyFont="1" applyBorder="1"/>
    <xf numFmtId="165" fontId="0" fillId="0" borderId="0" xfId="0" applyNumberFormat="1"/>
    <xf numFmtId="9" fontId="0" fillId="0" borderId="0" xfId="3" applyFont="1" applyBorder="1"/>
    <xf numFmtId="0" fontId="2" fillId="0" borderId="0" xfId="0" applyFont="1"/>
    <xf numFmtId="164" fontId="3" fillId="0" borderId="0" xfId="2" applyNumberFormat="1" applyFont="1" applyFill="1" applyBorder="1"/>
    <xf numFmtId="9" fontId="2" fillId="0" borderId="0" xfId="3" applyFont="1" applyBorder="1"/>
    <xf numFmtId="164" fontId="2" fillId="0" borderId="0" xfId="0" applyNumberFormat="1" applyFont="1"/>
    <xf numFmtId="165" fontId="2" fillId="0" borderId="0" xfId="0" applyNumberFormat="1" applyFont="1"/>
    <xf numFmtId="166" fontId="0" fillId="0" borderId="0" xfId="1" applyNumberFormat="1" applyFont="1" applyBorder="1"/>
    <xf numFmtId="164" fontId="0" fillId="2" borderId="0" xfId="2" applyNumberFormat="1" applyFont="1" applyFill="1" applyBorder="1"/>
    <xf numFmtId="0" fontId="0" fillId="3" borderId="0" xfId="0" applyFill="1"/>
    <xf numFmtId="0" fontId="4" fillId="3" borderId="0" xfId="0" applyFont="1" applyFill="1" applyAlignment="1">
      <alignment wrapText="1"/>
    </xf>
    <xf numFmtId="166" fontId="0" fillId="2" borderId="0" xfId="1" applyNumberFormat="1" applyFont="1" applyFill="1" applyBorder="1"/>
    <xf numFmtId="164" fontId="0" fillId="4" borderId="0" xfId="2" applyNumberFormat="1" applyFont="1" applyFill="1" applyBorder="1"/>
    <xf numFmtId="164" fontId="0" fillId="3" borderId="0" xfId="2" applyNumberFormat="1" applyFont="1" applyFill="1" applyBorder="1"/>
    <xf numFmtId="166" fontId="0" fillId="3" borderId="0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ndin, Kate" id="{C949D645-8957-4B8E-BD9F-1788A0C54B57}" userId="S::KL35166@us.eisner.biz::e4829333-ddb2-4436-ab0f-b00457de544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4-06-14T19:53:26.94" personId="{C949D645-8957-4B8E-BD9F-1788A0C54B57}" id="{0B081223-8B76-477C-B649-5FF78E86F690}">
    <text>This is Higher Ed budget, but this is part of Gov. Industry budget. Can remove if not needed here.</text>
  </threadedComment>
  <threadedComment ref="L9" dT="2024-06-14T21:33:29.17" personId="{C949D645-8957-4B8E-BD9F-1788A0C54B57}" id="{F96F05ED-625F-4A9F-9E59-B8773F29B8A0}">
    <text xml:space="preserve">Gov. sector budget amount pulled from total Gov. Industry budget.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D9E1-C9E0-4FEC-A134-75F4FD78A525}">
  <sheetPr filterMode="1"/>
  <dimension ref="A1:M22"/>
  <sheetViews>
    <sheetView tabSelected="1" zoomScaleNormal="100" zoomScaleSheetLayoutView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H17" sqref="H17"/>
    </sheetView>
  </sheetViews>
  <sheetFormatPr defaultRowHeight="15" x14ac:dyDescent="0.25"/>
  <cols>
    <col min="1" max="1" width="32" bestFit="1" customWidth="1"/>
    <col min="2" max="2" width="40.28515625" bestFit="1" customWidth="1"/>
    <col min="3" max="3" width="22" bestFit="1" customWidth="1"/>
    <col min="4" max="4" width="24.140625" bestFit="1" customWidth="1"/>
    <col min="5" max="5" width="19" bestFit="1" customWidth="1"/>
    <col min="6" max="6" width="23.85546875" bestFit="1" customWidth="1"/>
    <col min="7" max="7" width="39.85546875" bestFit="1" customWidth="1"/>
    <col min="8" max="8" width="23.7109375" bestFit="1" customWidth="1"/>
    <col min="9" max="10" width="12.5703125" bestFit="1" customWidth="1"/>
    <col min="11" max="11" width="33.7109375" bestFit="1" customWidth="1"/>
    <col min="12" max="12" width="30.140625" bestFit="1" customWidth="1"/>
    <col min="13" max="13" width="38.42578125" bestFit="1" customWidth="1"/>
  </cols>
  <sheetData>
    <row r="1" spans="1:13" s="10" customFormat="1" x14ac:dyDescent="0.25">
      <c r="A1" s="10" t="s">
        <v>7</v>
      </c>
      <c r="B1" s="10" t="s">
        <v>30</v>
      </c>
      <c r="C1" s="10" t="s">
        <v>34</v>
      </c>
      <c r="D1" s="10" t="s">
        <v>35</v>
      </c>
      <c r="E1" s="10" t="s">
        <v>36</v>
      </c>
      <c r="F1" s="10" t="s">
        <v>37</v>
      </c>
      <c r="G1" s="10" t="s">
        <v>3</v>
      </c>
      <c r="H1" s="10" t="s">
        <v>32</v>
      </c>
      <c r="I1" s="10" t="s">
        <v>31</v>
      </c>
      <c r="J1" s="10" t="s">
        <v>4</v>
      </c>
      <c r="K1" s="10" t="s">
        <v>5</v>
      </c>
      <c r="L1" s="10" t="s">
        <v>2</v>
      </c>
      <c r="M1" s="10" t="s">
        <v>38</v>
      </c>
    </row>
    <row r="2" spans="1:13" x14ac:dyDescent="0.25">
      <c r="A2" s="1" t="s">
        <v>8</v>
      </c>
      <c r="B2" s="1" t="s">
        <v>29</v>
      </c>
      <c r="C2" s="5">
        <v>10248000</v>
      </c>
      <c r="D2" s="8">
        <f t="shared" ref="D2:D20" si="0">C2*1.1</f>
        <v>11272800</v>
      </c>
      <c r="E2" s="8">
        <f>D2-C2</f>
        <v>1024800</v>
      </c>
      <c r="F2" s="9">
        <f t="shared" ref="F2:F21" si="1">(D2-C2)/C2</f>
        <v>0.1</v>
      </c>
      <c r="G2" s="7">
        <v>1000000</v>
      </c>
      <c r="H2" s="16">
        <f>E2+G2</f>
        <v>2024800</v>
      </c>
      <c r="I2" s="7">
        <v>1500000</v>
      </c>
      <c r="J2" s="8">
        <f>D2+G2-I2</f>
        <v>10772800</v>
      </c>
      <c r="K2" s="9">
        <f t="shared" ref="K2:K20" si="2">J2/D2</f>
        <v>0.95564544744872615</v>
      </c>
      <c r="L2" s="21">
        <v>55000</v>
      </c>
      <c r="M2" s="22">
        <v>5</v>
      </c>
    </row>
    <row r="3" spans="1:13" x14ac:dyDescent="0.25">
      <c r="A3" s="1" t="s">
        <v>8</v>
      </c>
      <c r="B3" s="2" t="s">
        <v>9</v>
      </c>
      <c r="C3" s="3">
        <v>4587000</v>
      </c>
      <c r="D3" s="8">
        <f t="shared" si="0"/>
        <v>5045700</v>
      </c>
      <c r="E3" s="8">
        <f t="shared" ref="E2:E20" si="3">D3-C3</f>
        <v>458700</v>
      </c>
      <c r="F3" s="9">
        <f t="shared" si="1"/>
        <v>0.1</v>
      </c>
      <c r="G3" s="7">
        <v>0</v>
      </c>
      <c r="H3" s="16">
        <f t="shared" ref="H2:H20" si="4">E3+G3</f>
        <v>458700</v>
      </c>
      <c r="I3" s="7">
        <v>8000000</v>
      </c>
      <c r="J3" s="8">
        <f>D3+G3-I3</f>
        <v>-2954300</v>
      </c>
      <c r="K3" s="9">
        <f t="shared" si="2"/>
        <v>-0.58550845274193863</v>
      </c>
      <c r="L3" s="21">
        <v>52000</v>
      </c>
      <c r="M3" s="22">
        <v>5</v>
      </c>
    </row>
    <row r="4" spans="1:13" x14ac:dyDescent="0.25">
      <c r="A4" s="1" t="s">
        <v>8</v>
      </c>
      <c r="B4" s="2" t="s">
        <v>10</v>
      </c>
      <c r="C4" s="3">
        <v>6351000</v>
      </c>
      <c r="D4" s="8">
        <f t="shared" si="0"/>
        <v>6986100.0000000009</v>
      </c>
      <c r="E4" s="8">
        <f t="shared" si="3"/>
        <v>635100.00000000093</v>
      </c>
      <c r="F4" s="9">
        <f t="shared" si="1"/>
        <v>0.10000000000000014</v>
      </c>
      <c r="G4" s="7">
        <v>1000000</v>
      </c>
      <c r="H4" s="16">
        <f t="shared" si="4"/>
        <v>1635100.0000000009</v>
      </c>
      <c r="I4" s="7">
        <v>4500000</v>
      </c>
      <c r="J4" s="8">
        <f t="shared" ref="J2:J20" si="5">D4+G4-I4</f>
        <v>3486100.0000000009</v>
      </c>
      <c r="K4" s="9">
        <f t="shared" si="2"/>
        <v>0.49900516740384482</v>
      </c>
      <c r="L4" s="21">
        <v>57500</v>
      </c>
      <c r="M4" s="22">
        <v>5</v>
      </c>
    </row>
    <row r="5" spans="1:13" x14ac:dyDescent="0.25">
      <c r="A5" t="s">
        <v>0</v>
      </c>
      <c r="B5" s="17" t="s">
        <v>25</v>
      </c>
      <c r="C5" s="7">
        <v>8831000</v>
      </c>
      <c r="D5" s="8">
        <f t="shared" si="0"/>
        <v>9714100</v>
      </c>
      <c r="E5" s="8">
        <f t="shared" si="3"/>
        <v>883100</v>
      </c>
      <c r="F5" s="9">
        <f t="shared" si="1"/>
        <v>0.1</v>
      </c>
      <c r="G5" s="7">
        <v>0</v>
      </c>
      <c r="H5" s="7">
        <f t="shared" si="4"/>
        <v>883100</v>
      </c>
      <c r="I5" s="7">
        <v>6000000</v>
      </c>
      <c r="J5" s="8">
        <f>D5+G5-I5</f>
        <v>3714100</v>
      </c>
      <c r="K5" s="9">
        <f t="shared" si="2"/>
        <v>0.38234113299224837</v>
      </c>
      <c r="L5" s="16">
        <v>80000</v>
      </c>
      <c r="M5" s="19">
        <v>2</v>
      </c>
    </row>
    <row r="6" spans="1:13" x14ac:dyDescent="0.25">
      <c r="A6" t="s">
        <v>0</v>
      </c>
      <c r="B6" s="17" t="s">
        <v>26</v>
      </c>
      <c r="C6" s="7">
        <v>19790000</v>
      </c>
      <c r="D6" s="8">
        <f>C6*1.1</f>
        <v>21769000</v>
      </c>
      <c r="E6" s="8">
        <f t="shared" si="3"/>
        <v>1979000</v>
      </c>
      <c r="F6" s="9">
        <f t="shared" si="1"/>
        <v>0.1</v>
      </c>
      <c r="G6" s="7">
        <v>0</v>
      </c>
      <c r="H6" s="16">
        <f t="shared" si="4"/>
        <v>1979000</v>
      </c>
      <c r="I6" s="7">
        <v>0</v>
      </c>
      <c r="J6" s="8">
        <f>D6+G6-I6</f>
        <v>21769000</v>
      </c>
      <c r="K6" s="9">
        <f t="shared" si="2"/>
        <v>1</v>
      </c>
      <c r="L6" s="16">
        <v>80000</v>
      </c>
      <c r="M6" s="19">
        <v>5</v>
      </c>
    </row>
    <row r="7" spans="1:13" x14ac:dyDescent="0.25">
      <c r="A7" t="s">
        <v>0</v>
      </c>
      <c r="B7" t="s">
        <v>27</v>
      </c>
      <c r="C7" s="7">
        <v>5628000</v>
      </c>
      <c r="D7" s="8">
        <f t="shared" si="0"/>
        <v>6190800.0000000009</v>
      </c>
      <c r="E7" s="8">
        <f>D7-C7</f>
        <v>562800.00000000093</v>
      </c>
      <c r="F7" s="9">
        <f t="shared" si="1"/>
        <v>0.10000000000000017</v>
      </c>
      <c r="G7" s="7">
        <v>0</v>
      </c>
      <c r="H7" s="7">
        <f t="shared" si="4"/>
        <v>562800.00000000093</v>
      </c>
      <c r="I7" s="7">
        <v>3000000</v>
      </c>
      <c r="J7" s="8">
        <f t="shared" si="5"/>
        <v>3190800.0000000009</v>
      </c>
      <c r="K7" s="9">
        <f t="shared" si="2"/>
        <v>0.51540996317115728</v>
      </c>
      <c r="L7" s="7">
        <v>5000</v>
      </c>
      <c r="M7" s="15">
        <v>4</v>
      </c>
    </row>
    <row r="8" spans="1:13" x14ac:dyDescent="0.25">
      <c r="A8" t="s">
        <v>0</v>
      </c>
      <c r="B8" t="s">
        <v>28</v>
      </c>
      <c r="C8" s="7">
        <v>2873000</v>
      </c>
      <c r="D8" s="8">
        <f t="shared" si="0"/>
        <v>3160300.0000000005</v>
      </c>
      <c r="E8" s="8">
        <f t="shared" si="3"/>
        <v>287300.00000000047</v>
      </c>
      <c r="F8" s="9">
        <f t="shared" si="1"/>
        <v>0.10000000000000016</v>
      </c>
      <c r="G8" s="7">
        <v>0</v>
      </c>
      <c r="H8" s="7">
        <f t="shared" si="4"/>
        <v>287300.00000000047</v>
      </c>
      <c r="I8" s="7">
        <v>2000000</v>
      </c>
      <c r="J8" s="8">
        <f t="shared" si="5"/>
        <v>1160300.0000000005</v>
      </c>
      <c r="K8" s="9">
        <f t="shared" si="2"/>
        <v>0.36714868841565684</v>
      </c>
      <c r="L8" s="7">
        <v>5000</v>
      </c>
      <c r="M8" s="15">
        <v>1</v>
      </c>
    </row>
    <row r="9" spans="1:13" x14ac:dyDescent="0.25">
      <c r="A9" s="1" t="s">
        <v>20</v>
      </c>
      <c r="B9" s="2" t="s">
        <v>1</v>
      </c>
      <c r="C9" s="3">
        <v>6023000</v>
      </c>
      <c r="D9" s="8">
        <f t="shared" si="0"/>
        <v>6625300.0000000009</v>
      </c>
      <c r="E9" s="8">
        <f t="shared" si="3"/>
        <v>602300.00000000093</v>
      </c>
      <c r="F9" s="9">
        <f t="shared" si="1"/>
        <v>0.10000000000000016</v>
      </c>
      <c r="G9" s="7">
        <v>4000000</v>
      </c>
      <c r="H9" s="16">
        <f t="shared" si="4"/>
        <v>4602300.0000000009</v>
      </c>
      <c r="I9" s="7">
        <v>4000000</v>
      </c>
      <c r="J9" s="8">
        <f t="shared" si="5"/>
        <v>6625300</v>
      </c>
      <c r="K9" s="9">
        <f t="shared" si="2"/>
        <v>0.99999999999999989</v>
      </c>
      <c r="L9" s="21">
        <v>120000</v>
      </c>
      <c r="M9" s="22">
        <v>5</v>
      </c>
    </row>
    <row r="10" spans="1:13" x14ac:dyDescent="0.25">
      <c r="A10" s="1" t="s">
        <v>11</v>
      </c>
      <c r="B10" s="2" t="s">
        <v>14</v>
      </c>
      <c r="C10" s="3">
        <v>1842000</v>
      </c>
      <c r="D10" s="8">
        <f t="shared" si="0"/>
        <v>2026200.0000000002</v>
      </c>
      <c r="E10" s="8">
        <f t="shared" si="3"/>
        <v>184200.00000000023</v>
      </c>
      <c r="F10" s="9">
        <f t="shared" si="1"/>
        <v>0.10000000000000013</v>
      </c>
      <c r="G10" s="7">
        <v>0</v>
      </c>
      <c r="H10" s="7">
        <f t="shared" si="4"/>
        <v>184200.00000000023</v>
      </c>
      <c r="I10" s="7">
        <v>1000000</v>
      </c>
      <c r="J10" s="8">
        <f t="shared" si="5"/>
        <v>1026200.0000000002</v>
      </c>
      <c r="K10" s="9">
        <f t="shared" si="2"/>
        <v>0.50646530451090721</v>
      </c>
      <c r="L10" s="21">
        <v>86000</v>
      </c>
      <c r="M10" s="22">
        <v>4</v>
      </c>
    </row>
    <row r="11" spans="1:13" ht="30" x14ac:dyDescent="0.25">
      <c r="A11" s="1" t="s">
        <v>11</v>
      </c>
      <c r="B11" s="2" t="s">
        <v>15</v>
      </c>
      <c r="C11" s="3">
        <v>5402000</v>
      </c>
      <c r="D11" s="8">
        <f t="shared" si="0"/>
        <v>5942200.0000000009</v>
      </c>
      <c r="E11" s="8">
        <f t="shared" si="3"/>
        <v>540200.00000000093</v>
      </c>
      <c r="F11" s="9">
        <f t="shared" si="1"/>
        <v>0.10000000000000017</v>
      </c>
      <c r="G11" s="7">
        <v>0</v>
      </c>
      <c r="H11" s="7">
        <f t="shared" si="4"/>
        <v>540200.00000000093</v>
      </c>
      <c r="I11" s="7">
        <v>500000</v>
      </c>
      <c r="J11" s="8">
        <f t="shared" si="5"/>
        <v>5442200.0000000009</v>
      </c>
      <c r="K11" s="9">
        <f t="shared" si="2"/>
        <v>0.91585608023964193</v>
      </c>
      <c r="L11" s="21">
        <v>91000</v>
      </c>
      <c r="M11" s="22">
        <v>5</v>
      </c>
    </row>
    <row r="12" spans="1:13" x14ac:dyDescent="0.25">
      <c r="A12" s="1" t="s">
        <v>6</v>
      </c>
      <c r="B12" s="4" t="s">
        <v>24</v>
      </c>
      <c r="C12" s="3">
        <v>425000</v>
      </c>
      <c r="D12" s="8">
        <f t="shared" si="0"/>
        <v>467500.00000000006</v>
      </c>
      <c r="E12" s="8">
        <f t="shared" si="3"/>
        <v>42500.000000000058</v>
      </c>
      <c r="F12" s="9">
        <f t="shared" si="1"/>
        <v>0.10000000000000013</v>
      </c>
      <c r="G12" s="7">
        <v>0</v>
      </c>
      <c r="H12" s="7">
        <f t="shared" si="4"/>
        <v>42500.000000000058</v>
      </c>
      <c r="I12" s="7">
        <v>100000</v>
      </c>
      <c r="J12" s="8">
        <f t="shared" si="5"/>
        <v>367500.00000000006</v>
      </c>
      <c r="K12" s="9">
        <f t="shared" si="2"/>
        <v>0.78609625668449201</v>
      </c>
      <c r="L12" s="20">
        <v>10000</v>
      </c>
      <c r="M12" s="22">
        <v>2</v>
      </c>
    </row>
    <row r="13" spans="1:13" x14ac:dyDescent="0.25">
      <c r="A13" s="1" t="s">
        <v>11</v>
      </c>
      <c r="B13" s="2" t="s">
        <v>13</v>
      </c>
      <c r="C13" s="3">
        <v>4731000</v>
      </c>
      <c r="D13" s="8">
        <f t="shared" si="0"/>
        <v>5204100</v>
      </c>
      <c r="E13" s="8">
        <f t="shared" si="3"/>
        <v>473100</v>
      </c>
      <c r="F13" s="9">
        <f t="shared" si="1"/>
        <v>0.1</v>
      </c>
      <c r="G13" s="7">
        <v>0</v>
      </c>
      <c r="H13" s="7">
        <f t="shared" si="4"/>
        <v>473100</v>
      </c>
      <c r="I13" s="7">
        <v>4000000</v>
      </c>
      <c r="J13" s="8">
        <f t="shared" si="5"/>
        <v>1204100</v>
      </c>
      <c r="K13" s="9">
        <f t="shared" si="2"/>
        <v>0.23137526181280144</v>
      </c>
      <c r="L13" s="21">
        <v>12000</v>
      </c>
      <c r="M13" s="22">
        <v>1</v>
      </c>
    </row>
    <row r="14" spans="1:13" x14ac:dyDescent="0.25">
      <c r="A14" s="1" t="s">
        <v>11</v>
      </c>
      <c r="B14" s="2" t="s">
        <v>16</v>
      </c>
      <c r="C14" s="3">
        <v>5103000</v>
      </c>
      <c r="D14" s="8">
        <f t="shared" si="0"/>
        <v>5613300</v>
      </c>
      <c r="E14" s="8">
        <f t="shared" si="3"/>
        <v>510300</v>
      </c>
      <c r="F14" s="9">
        <f t="shared" si="1"/>
        <v>0.1</v>
      </c>
      <c r="G14" s="7">
        <v>0</v>
      </c>
      <c r="H14" s="7">
        <f t="shared" si="4"/>
        <v>510300</v>
      </c>
      <c r="I14" s="7">
        <v>1000000</v>
      </c>
      <c r="J14" s="8">
        <f t="shared" si="5"/>
        <v>4613300</v>
      </c>
      <c r="K14" s="9">
        <f t="shared" si="2"/>
        <v>0.82185167370352552</v>
      </c>
      <c r="L14" s="20">
        <v>15000</v>
      </c>
      <c r="M14" s="22">
        <v>3</v>
      </c>
    </row>
    <row r="15" spans="1:13" x14ac:dyDescent="0.25">
      <c r="A15" s="1" t="s">
        <v>11</v>
      </c>
      <c r="B15" s="2" t="s">
        <v>18</v>
      </c>
      <c r="C15" s="3">
        <v>2800000</v>
      </c>
      <c r="D15" s="8">
        <f t="shared" si="0"/>
        <v>3080000.0000000005</v>
      </c>
      <c r="E15" s="8">
        <f t="shared" si="3"/>
        <v>280000.00000000047</v>
      </c>
      <c r="F15" s="9">
        <f t="shared" si="1"/>
        <v>0.10000000000000017</v>
      </c>
      <c r="G15" s="7">
        <v>0</v>
      </c>
      <c r="H15" s="7">
        <f t="shared" si="4"/>
        <v>280000.00000000047</v>
      </c>
      <c r="I15" s="7">
        <v>1500000</v>
      </c>
      <c r="J15" s="8">
        <f t="shared" si="5"/>
        <v>1580000.0000000005</v>
      </c>
      <c r="K15" s="9">
        <f t="shared" si="2"/>
        <v>0.5129870129870131</v>
      </c>
      <c r="L15" s="7">
        <v>5000</v>
      </c>
      <c r="M15" s="15">
        <v>2</v>
      </c>
    </row>
    <row r="16" spans="1:13" x14ac:dyDescent="0.25">
      <c r="A16" s="1" t="s">
        <v>19</v>
      </c>
      <c r="B16" s="2" t="s">
        <v>19</v>
      </c>
      <c r="C16" s="3">
        <v>4642000</v>
      </c>
      <c r="D16" s="8">
        <f t="shared" si="0"/>
        <v>5106200</v>
      </c>
      <c r="E16" s="8">
        <f t="shared" si="3"/>
        <v>464200</v>
      </c>
      <c r="F16" s="9">
        <f t="shared" si="1"/>
        <v>0.1</v>
      </c>
      <c r="G16" s="7">
        <v>2000000</v>
      </c>
      <c r="H16" s="16">
        <f t="shared" si="4"/>
        <v>2464200</v>
      </c>
      <c r="I16" s="7">
        <v>2500000</v>
      </c>
      <c r="J16" s="8">
        <f t="shared" si="5"/>
        <v>4606200</v>
      </c>
      <c r="K16" s="9">
        <f t="shared" si="2"/>
        <v>0.9020798245270456</v>
      </c>
      <c r="L16" s="21">
        <v>193000</v>
      </c>
      <c r="M16" s="22">
        <v>4</v>
      </c>
    </row>
    <row r="17" spans="1:13" x14ac:dyDescent="0.25">
      <c r="A17" s="1" t="s">
        <v>23</v>
      </c>
      <c r="B17" s="2" t="s">
        <v>33</v>
      </c>
      <c r="C17" s="3">
        <v>2877000</v>
      </c>
      <c r="D17" s="8">
        <f t="shared" si="0"/>
        <v>3164700.0000000005</v>
      </c>
      <c r="E17" s="8">
        <f t="shared" si="3"/>
        <v>287700.00000000047</v>
      </c>
      <c r="F17" s="9">
        <f t="shared" si="1"/>
        <v>0.10000000000000016</v>
      </c>
      <c r="G17" s="7">
        <v>1000000</v>
      </c>
      <c r="H17" s="16">
        <f t="shared" si="4"/>
        <v>1287700.0000000005</v>
      </c>
      <c r="I17" s="7">
        <v>2500000</v>
      </c>
      <c r="J17" s="8">
        <f t="shared" si="5"/>
        <v>1664700.0000000005</v>
      </c>
      <c r="K17" s="9">
        <f t="shared" si="2"/>
        <v>0.52602142383164285</v>
      </c>
      <c r="L17" s="20">
        <v>10000</v>
      </c>
      <c r="M17" s="22">
        <v>2</v>
      </c>
    </row>
    <row r="18" spans="1:13" ht="30" x14ac:dyDescent="0.25">
      <c r="A18" s="1" t="s">
        <v>21</v>
      </c>
      <c r="B18" s="18" t="s">
        <v>22</v>
      </c>
      <c r="C18" s="3">
        <v>8041000</v>
      </c>
      <c r="D18" s="8">
        <f t="shared" si="0"/>
        <v>8845100</v>
      </c>
      <c r="E18" s="8">
        <f t="shared" si="3"/>
        <v>804100</v>
      </c>
      <c r="F18" s="9">
        <f t="shared" si="1"/>
        <v>0.1</v>
      </c>
      <c r="G18" s="7">
        <v>1000000</v>
      </c>
      <c r="H18" s="16">
        <f t="shared" si="4"/>
        <v>1804100</v>
      </c>
      <c r="I18" s="7">
        <v>5000000</v>
      </c>
      <c r="J18" s="8">
        <f t="shared" si="5"/>
        <v>4845100</v>
      </c>
      <c r="K18" s="9">
        <f t="shared" si="2"/>
        <v>0.54777221286361943</v>
      </c>
      <c r="L18" s="16">
        <v>50000</v>
      </c>
      <c r="M18" s="19">
        <v>3</v>
      </c>
    </row>
    <row r="19" spans="1:13" x14ac:dyDescent="0.25">
      <c r="A19" s="1" t="s">
        <v>11</v>
      </c>
      <c r="B19" s="2" t="s">
        <v>12</v>
      </c>
      <c r="C19" s="3">
        <v>9129000</v>
      </c>
      <c r="D19" s="8">
        <f t="shared" si="0"/>
        <v>10041900</v>
      </c>
      <c r="E19" s="8">
        <f t="shared" si="3"/>
        <v>912900</v>
      </c>
      <c r="F19" s="9">
        <f t="shared" si="1"/>
        <v>0.1</v>
      </c>
      <c r="G19" s="7">
        <v>0</v>
      </c>
      <c r="H19" s="7">
        <f t="shared" si="4"/>
        <v>912900</v>
      </c>
      <c r="I19" s="7">
        <v>6000000</v>
      </c>
      <c r="J19" s="8">
        <f t="shared" si="5"/>
        <v>4041900</v>
      </c>
      <c r="K19" s="9">
        <f t="shared" si="2"/>
        <v>0.40250351029187703</v>
      </c>
      <c r="L19" s="21">
        <v>12000</v>
      </c>
      <c r="M19" s="22">
        <v>1</v>
      </c>
    </row>
    <row r="20" spans="1:13" x14ac:dyDescent="0.25">
      <c r="A20" s="1" t="s">
        <v>11</v>
      </c>
      <c r="B20" s="2" t="s">
        <v>17</v>
      </c>
      <c r="C20" s="3">
        <v>2733000</v>
      </c>
      <c r="D20" s="8">
        <f t="shared" si="0"/>
        <v>3006300.0000000005</v>
      </c>
      <c r="E20" s="8">
        <f t="shared" si="3"/>
        <v>273300.00000000047</v>
      </c>
      <c r="F20" s="9">
        <f t="shared" si="1"/>
        <v>0.10000000000000017</v>
      </c>
      <c r="G20" s="7">
        <v>0</v>
      </c>
      <c r="H20" s="7">
        <f t="shared" si="4"/>
        <v>273300.00000000047</v>
      </c>
      <c r="I20" s="7">
        <v>1000000</v>
      </c>
      <c r="J20" s="8">
        <f t="shared" si="5"/>
        <v>2006300.0000000005</v>
      </c>
      <c r="K20" s="9">
        <f t="shared" si="2"/>
        <v>0.66736519974719766</v>
      </c>
      <c r="L20" s="20">
        <v>12000</v>
      </c>
      <c r="M20" s="22">
        <v>1</v>
      </c>
    </row>
    <row r="21" spans="1:13" x14ac:dyDescent="0.25">
      <c r="A21" s="1"/>
      <c r="B21" s="4"/>
      <c r="C21" s="11">
        <f>SUM(C2:C20)</f>
        <v>112056000</v>
      </c>
      <c r="D21" s="11">
        <f>SUM(D2:D20)</f>
        <v>123261600</v>
      </c>
      <c r="E21" s="11">
        <f>SUM(E2:E20)</f>
        <v>11205600.000000004</v>
      </c>
      <c r="F21" s="12">
        <f t="shared" si="1"/>
        <v>0.1</v>
      </c>
      <c r="G21" s="13">
        <f>SUM(G2:G20)</f>
        <v>10000000</v>
      </c>
      <c r="H21" s="13">
        <f>SUM(H2:H20)</f>
        <v>21205600.000000004</v>
      </c>
      <c r="I21" s="13">
        <f>SUM(I2:I20)</f>
        <v>54100000</v>
      </c>
      <c r="J21" s="14">
        <f>SUM(J2:J20)</f>
        <v>79161600</v>
      </c>
    </row>
    <row r="22" spans="1:13" x14ac:dyDescent="0.25">
      <c r="A22" s="1"/>
      <c r="B22" s="1"/>
      <c r="C22" s="6"/>
    </row>
  </sheetData>
  <autoFilter ref="A1:M21" xr:uid="{8B4AD9E1-C9E0-4FEC-A134-75F4FD78A525}">
    <filterColumn colId="0">
      <filters blank="1">
        <filter val="Cross-Sector Functional Services"/>
        <filter val="Emerging Sectors"/>
        <filter val="Government Services"/>
        <filter val="Legal Administration"/>
        <filter val="Risk &amp; Compliance Services"/>
        <filter val="Strategy &amp; Transformation Services"/>
      </filters>
    </filterColumn>
    <filterColumn colId="1">
      <filters blank="1">
        <filter val="Compensation Consulting"/>
        <filter val="Emerging (Financial Services and Industrial)"/>
        <filter val="Financial &amp; Regulatory Risk Services"/>
        <filter val="Financial Management and Disbursement (includes settlement fund estimate provided by Kyle)"/>
        <filter val="Governmental Sector"/>
        <filter val="Internal Audit &amp; GRC"/>
        <filter val="IT Risk, Data Privacy &amp; Security"/>
        <filter val="Legal Administration (does not include app dev and FMD allocated percentages)"/>
        <filter val="Sage Intacct"/>
        <filter val="Technical Accounting Advisory"/>
        <filter val="Technology"/>
        <filter val="Transformation"/>
        <filter val="Workday Adaptive (includes Services + Commission)"/>
      </filters>
    </filterColumn>
    <sortState xmlns:xlrd2="http://schemas.microsoft.com/office/spreadsheetml/2017/richdata2" ref="A2:M21">
      <sortCondition descending="1" ref="M1:M21"/>
    </sortState>
  </autoFilter>
  <pageMargins left="0.7" right="0.7" top="0.75" bottom="0.75" header="0.3" footer="0.3"/>
  <pageSetup orientation="portrait" horizontalDpi="4294967295" verticalDpi="4294967295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88cf55-7a96-4e33-97ef-aa9096fa14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DD7C832A29C94DB0C7C66C7742DD1A" ma:contentTypeVersion="14" ma:contentTypeDescription="Create a new document." ma:contentTypeScope="" ma:versionID="a331c25904f8ca738308133f14649a4c">
  <xsd:schema xmlns:xsd="http://www.w3.org/2001/XMLSchema" xmlns:xs="http://www.w3.org/2001/XMLSchema" xmlns:p="http://schemas.microsoft.com/office/2006/metadata/properties" xmlns:ns3="2588cf55-7a96-4e33-97ef-aa9096fa148d" xmlns:ns4="d51b28ca-51ed-46ad-92e3-d1b554f6eada" targetNamespace="http://schemas.microsoft.com/office/2006/metadata/properties" ma:root="true" ma:fieldsID="8f24aea98d5d33f3c43c2591be1eb6c4" ns3:_="" ns4:_="">
    <xsd:import namespace="2588cf55-7a96-4e33-97ef-aa9096fa148d"/>
    <xsd:import namespace="d51b28ca-51ed-46ad-92e3-d1b554f6ea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88cf55-7a96-4e33-97ef-aa9096fa1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1b28ca-51ed-46ad-92e3-d1b554f6ead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745434-C833-478E-BCCE-0C443C82C7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0EB437-B70A-4170-894A-77E2D351AAC7}">
  <ds:schemaRefs>
    <ds:schemaRef ds:uri="http://purl.org/dc/terms/"/>
    <ds:schemaRef ds:uri="2588cf55-7a96-4e33-97ef-aa9096fa148d"/>
    <ds:schemaRef ds:uri="http://schemas.microsoft.com/office/infopath/2007/PartnerControls"/>
    <ds:schemaRef ds:uri="http://purl.org/dc/dcmitype/"/>
    <ds:schemaRef ds:uri="http://schemas.microsoft.com/office/2006/documentManagement/types"/>
    <ds:schemaRef ds:uri="d51b28ca-51ed-46ad-92e3-d1b554f6eada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E01E097-A9EA-4D44-916C-BEE9D3A232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88cf55-7a96-4e33-97ef-aa9096fa148d"/>
    <ds:schemaRef ds:uri="d51b28ca-51ed-46ad-92e3-d1b554f6ea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Postlethwaite &amp; Netterville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Higginbotham</dc:creator>
  <cp:lastModifiedBy>Brad Hall</cp:lastModifiedBy>
  <dcterms:created xsi:type="dcterms:W3CDTF">2024-06-07T19:40:20Z</dcterms:created>
  <dcterms:modified xsi:type="dcterms:W3CDTF">2024-06-20T19:07:05Z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0x0101004DDD7C832A29C94DB0C7C66C7742DD1A</vt:lpwstr>
  </property>
</Properties>
</file>