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murayama\Desktop\MonthlyWorkReport\Tools\Merge\"/>
    </mc:Choice>
  </mc:AlternateContent>
  <xr:revisionPtr revIDLastSave="0" documentId="13_ncr:1_{CE9B7F19-BC4C-4888-9D34-774EC223AD5A}" xr6:coauthVersionLast="40" xr6:coauthVersionMax="40" xr10:uidLastSave="{00000000-0000-0000-0000-000000000000}"/>
  <bookViews>
    <workbookView xWindow="0" yWindow="0" windowWidth="21570" windowHeight="10140" firstSheet="36" xr2:uid="{C4151720-822B-47C3-8062-74AA91DA25B7}"/>
  </bookViews>
  <sheets>
    <sheet name="注意" sheetId="2" r:id="rId1"/>
    <sheet name="開始データ" sheetId="3" state="hidden" r:id="rId2"/>
    <sheet name="門井" sheetId="8" r:id="rId3"/>
    <sheet name="平石" sheetId="9" r:id="rId4"/>
    <sheet name="荒谷" sheetId="10" r:id="rId5"/>
    <sheet name="井上" sheetId="11" r:id="rId6"/>
    <sheet name="岩佐" sheetId="12" r:id="rId7"/>
    <sheet name="倉田" sheetId="13" r:id="rId8"/>
    <sheet name="二瓶" sheetId="14" r:id="rId9"/>
    <sheet name="土井" sheetId="15" r:id="rId10"/>
    <sheet name="佐藤" sheetId="16" r:id="rId11"/>
    <sheet name="三上" sheetId="17" r:id="rId12"/>
    <sheet name="菊地" sheetId="18" r:id="rId13"/>
    <sheet name="嶋田" sheetId="19" r:id="rId14"/>
    <sheet name="石岡" sheetId="20" r:id="rId15"/>
    <sheet name="八重野" sheetId="21" r:id="rId16"/>
    <sheet name="佐々木" sheetId="22" r:id="rId17"/>
    <sheet name="上久保" sheetId="23" r:id="rId18"/>
    <sheet name="吉尾" sheetId="24" r:id="rId19"/>
    <sheet name="村山" sheetId="25" r:id="rId20"/>
    <sheet name="青山" sheetId="26" r:id="rId21"/>
    <sheet name="安部" sheetId="27" r:id="rId22"/>
    <sheet name="杉本(麻)" sheetId="28" r:id="rId23"/>
    <sheet name="茂呂" sheetId="29" r:id="rId24"/>
    <sheet name="川北" sheetId="30" r:id="rId25"/>
    <sheet name="杉本(梨)" sheetId="31" r:id="rId26"/>
    <sheet name="及川" sheetId="32" r:id="rId27"/>
    <sheet name="高屋" sheetId="33" r:id="rId28"/>
    <sheet name="瀬古" sheetId="34" r:id="rId29"/>
    <sheet name="本田" sheetId="35" r:id="rId30"/>
    <sheet name="那須" sheetId="36" r:id="rId31"/>
    <sheet name="加藤" sheetId="37" r:id="rId32"/>
    <sheet name="佐野" sheetId="38" r:id="rId33"/>
    <sheet name="渡辺" sheetId="39" r:id="rId34"/>
    <sheet name="西島" sheetId="40" r:id="rId35"/>
    <sheet name="石井" sheetId="41" r:id="rId36"/>
    <sheet name="黒田" sheetId="42" r:id="rId37"/>
    <sheet name="鎌田" sheetId="43" r:id="rId38"/>
    <sheet name="宮澤" sheetId="44" r:id="rId39"/>
    <sheet name="高田" sheetId="45" r:id="rId40"/>
    <sheet name="盛" sheetId="46" r:id="rId41"/>
    <sheet name="磯田" sheetId="47" r:id="rId42"/>
    <sheet name="今井" sheetId="48" r:id="rId43"/>
    <sheet name="小河" sheetId="49" r:id="rId44"/>
    <sheet name="児玉" sheetId="50" r:id="rId45"/>
    <sheet name="髙橋" sheetId="51" r:id="rId46"/>
    <sheet name="真中" sheetId="52" r:id="rId47"/>
    <sheet name="桐生" sheetId="53" r:id="rId48"/>
    <sheet name="未定" sheetId="4" r:id="rId49"/>
    <sheet name="業務別月報" sheetId="6" r:id="rId50"/>
    <sheet name="区分別按分表" sheetId="7" r:id="rId51"/>
  </sheets>
  <definedNames>
    <definedName name="_xlnm._FilterDatabase" localSheetId="50" hidden="1">区分別按分表!$A$4:$W$4</definedName>
    <definedName name="_xlnm.Print_Area" localSheetId="21">安部!$A$1:$M$36</definedName>
    <definedName name="_xlnm.Print_Area" localSheetId="5">井上!$A$1:$M$36</definedName>
    <definedName name="_xlnm.Print_Area" localSheetId="41">磯田!$A$1:$M$36</definedName>
    <definedName name="_xlnm.Print_Area" localSheetId="31">加藤!$A$1:$M$36</definedName>
    <definedName name="_xlnm.Print_Area" localSheetId="1">開始データ!$A$1:$M$36</definedName>
    <definedName name="_xlnm.Print_Area" localSheetId="37">鎌田!$A$1:$M$36</definedName>
    <definedName name="_xlnm.Print_Area" localSheetId="6">岩佐!$A$1:$M$36</definedName>
    <definedName name="_xlnm.Print_Area" localSheetId="12">菊地!$A$1:$M$36</definedName>
    <definedName name="_xlnm.Print_Area" localSheetId="18">吉尾!$A$1:$M$36</definedName>
    <definedName name="_xlnm.Print_Area" localSheetId="26">及川!$A$1:$M$36</definedName>
    <definedName name="_xlnm.Print_Area" localSheetId="38">宮澤!$A$1:$M$36</definedName>
    <definedName name="_xlnm.Print_Area" localSheetId="49">業務別月報!$A$1:$O$36</definedName>
    <definedName name="_xlnm.Print_Area" localSheetId="47">桐生!$A$1:$M$36</definedName>
    <definedName name="_xlnm.Print_Area" localSheetId="50">区分別按分表!$A$1:$AG$52</definedName>
    <definedName name="_xlnm.Print_Area" localSheetId="4">荒谷!$A$1:$M$36</definedName>
    <definedName name="_xlnm.Print_Area" localSheetId="27">高屋!$A$1:$M$36</definedName>
    <definedName name="_xlnm.Print_Area" localSheetId="39">高田!$A$1:$M$36</definedName>
    <definedName name="_xlnm.Print_Area" localSheetId="36">黒田!$A$1:$M$36</definedName>
    <definedName name="_xlnm.Print_Area" localSheetId="42">今井!$A$1:$M$36</definedName>
    <definedName name="_xlnm.Print_Area" localSheetId="16">佐々木!$A$1:$M$36</definedName>
    <definedName name="_xlnm.Print_Area" localSheetId="10">佐藤!$A$1:$M$36</definedName>
    <definedName name="_xlnm.Print_Area" localSheetId="32">佐野!$A$1:$M$36</definedName>
    <definedName name="_xlnm.Print_Area" localSheetId="11">三上!$A$1:$M$36</definedName>
    <definedName name="_xlnm.Print_Area" localSheetId="44">児玉!$A$1:$M$36</definedName>
    <definedName name="_xlnm.Print_Area" localSheetId="43">小河!$A$1:$M$36</definedName>
    <definedName name="_xlnm.Print_Area" localSheetId="17">上久保!$A$1:$M$36</definedName>
    <definedName name="_xlnm.Print_Area" localSheetId="46">真中!$A$1:$M$36</definedName>
    <definedName name="_xlnm.Print_Area" localSheetId="22">'杉本(麻)'!$A$1:$M$36</definedName>
    <definedName name="_xlnm.Print_Area" localSheetId="25">'杉本(梨)'!$A$1:$M$36</definedName>
    <definedName name="_xlnm.Print_Area" localSheetId="28">瀬古!$A$1:$M$36</definedName>
    <definedName name="_xlnm.Print_Area" localSheetId="40">盛!$A$1:$M$36</definedName>
    <definedName name="_xlnm.Print_Area" localSheetId="34">西島!$A$1:$M$36</definedName>
    <definedName name="_xlnm.Print_Area" localSheetId="20">青山!$A$1:$M$36</definedName>
    <definedName name="_xlnm.Print_Area" localSheetId="35">石井!$A$1:$M$36</definedName>
    <definedName name="_xlnm.Print_Area" localSheetId="14">石岡!$A$1:$M$36</definedName>
    <definedName name="_xlnm.Print_Area" localSheetId="24">川北!$A$1:$M$36</definedName>
    <definedName name="_xlnm.Print_Area" localSheetId="7">倉田!$A$1:$M$36</definedName>
    <definedName name="_xlnm.Print_Area" localSheetId="19">村山!$A$1:$M$36</definedName>
    <definedName name="_xlnm.Print_Area" localSheetId="33">渡辺!$A$1:$M$36</definedName>
    <definedName name="_xlnm.Print_Area" localSheetId="9">土井!$A$1:$M$36</definedName>
    <definedName name="_xlnm.Print_Area" localSheetId="13">嶋田!$A$1:$M$36</definedName>
    <definedName name="_xlnm.Print_Area" localSheetId="30">那須!$A$1:$M$36</definedName>
    <definedName name="_xlnm.Print_Area" localSheetId="8">二瓶!$A$1:$M$36</definedName>
    <definedName name="_xlnm.Print_Area" localSheetId="15">八重野!$A$1:$M$36</definedName>
    <definedName name="_xlnm.Print_Area" localSheetId="3">平石!$A$1:$M$36</definedName>
    <definedName name="_xlnm.Print_Area" localSheetId="29">本田!$A$1:$M$36</definedName>
    <definedName name="_xlnm.Print_Area" localSheetId="48">未定!$A$1:$M$36</definedName>
    <definedName name="_xlnm.Print_Area" localSheetId="23">茂呂!$A$1:$M$36</definedName>
    <definedName name="_xlnm.Print_Area" localSheetId="2">門井!$A$1:$M$36</definedName>
    <definedName name="_xlnm.Print_Area" localSheetId="45">髙橋!$A$1:$M$36</definedName>
    <definedName name="_xlnm.Print_Titles" localSheetId="50">区分別按分表!$1:$4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4" i="7" l="1"/>
  <c r="Y34" i="7"/>
  <c r="Z34" i="7"/>
  <c r="AA34" i="7"/>
  <c r="AB34" i="7"/>
  <c r="AC34" i="7"/>
  <c r="AD34" i="7"/>
  <c r="AE34" i="7"/>
  <c r="AF34" i="7"/>
  <c r="X51" i="7"/>
  <c r="Y51" i="7"/>
  <c r="Z51" i="7"/>
  <c r="AA51" i="7"/>
  <c r="AG51" i="7" s="1"/>
  <c r="AB51" i="7"/>
  <c r="AC51" i="7"/>
  <c r="AD51" i="7"/>
  <c r="AE51" i="7"/>
  <c r="AF51" i="7"/>
  <c r="AG34" i="7"/>
  <c r="N12" i="7" l="1"/>
  <c r="AB3" i="7" l="1"/>
  <c r="S3" i="7"/>
  <c r="C52" i="7"/>
  <c r="A51" i="7"/>
  <c r="M51" i="7"/>
  <c r="H51" i="7"/>
  <c r="L51" i="7"/>
  <c r="J51" i="7"/>
  <c r="F51" i="7"/>
  <c r="K51" i="7"/>
  <c r="N51" i="7"/>
  <c r="G51" i="7"/>
  <c r="I51" i="7"/>
  <c r="D51" i="7" l="1"/>
  <c r="L35" i="6"/>
  <c r="K35" i="6"/>
  <c r="J35" i="6"/>
  <c r="I35" i="6"/>
  <c r="H35" i="6"/>
  <c r="G35" i="6"/>
  <c r="F35" i="6"/>
  <c r="E35" i="6"/>
  <c r="D35" i="6"/>
  <c r="L34" i="6"/>
  <c r="K34" i="6"/>
  <c r="J34" i="6"/>
  <c r="I34" i="6"/>
  <c r="H34" i="6"/>
  <c r="G34" i="6"/>
  <c r="F34" i="6"/>
  <c r="E34" i="6"/>
  <c r="D34" i="6"/>
  <c r="L33" i="6"/>
  <c r="K33" i="6"/>
  <c r="J33" i="6"/>
  <c r="I33" i="6"/>
  <c r="H33" i="6"/>
  <c r="G33" i="6"/>
  <c r="F33" i="6"/>
  <c r="E33" i="6"/>
  <c r="D33" i="6"/>
  <c r="L32" i="6"/>
  <c r="K32" i="6"/>
  <c r="J32" i="6"/>
  <c r="I32" i="6"/>
  <c r="H32" i="6"/>
  <c r="G32" i="6"/>
  <c r="F32" i="6"/>
  <c r="E32" i="6"/>
  <c r="D32" i="6"/>
  <c r="L31" i="6"/>
  <c r="K31" i="6"/>
  <c r="J31" i="6"/>
  <c r="I31" i="6"/>
  <c r="H31" i="6"/>
  <c r="G31" i="6"/>
  <c r="F31" i="6"/>
  <c r="E31" i="6"/>
  <c r="D31" i="6"/>
  <c r="L30" i="6"/>
  <c r="K30" i="6"/>
  <c r="J30" i="6"/>
  <c r="I30" i="6"/>
  <c r="H30" i="6"/>
  <c r="G30" i="6"/>
  <c r="F30" i="6"/>
  <c r="E30" i="6"/>
  <c r="D30" i="6"/>
  <c r="L29" i="6"/>
  <c r="K29" i="6"/>
  <c r="J29" i="6"/>
  <c r="I29" i="6"/>
  <c r="H29" i="6"/>
  <c r="G29" i="6"/>
  <c r="F29" i="6"/>
  <c r="E29" i="6"/>
  <c r="D29" i="6"/>
  <c r="L28" i="6"/>
  <c r="K28" i="6"/>
  <c r="J28" i="6"/>
  <c r="I28" i="6"/>
  <c r="H28" i="6"/>
  <c r="G28" i="6"/>
  <c r="F28" i="6"/>
  <c r="E28" i="6"/>
  <c r="D28" i="6"/>
  <c r="L27" i="6"/>
  <c r="K27" i="6"/>
  <c r="J27" i="6"/>
  <c r="I27" i="6"/>
  <c r="H27" i="6"/>
  <c r="G27" i="6"/>
  <c r="F27" i="6"/>
  <c r="E27" i="6"/>
  <c r="D27" i="6"/>
  <c r="L26" i="6"/>
  <c r="K26" i="6"/>
  <c r="J26" i="6"/>
  <c r="I26" i="6"/>
  <c r="H26" i="6"/>
  <c r="G26" i="6"/>
  <c r="F26" i="6"/>
  <c r="E26" i="6"/>
  <c r="D26" i="6"/>
  <c r="L25" i="6"/>
  <c r="K25" i="6"/>
  <c r="J25" i="6"/>
  <c r="I25" i="6"/>
  <c r="H25" i="6"/>
  <c r="G25" i="6"/>
  <c r="F25" i="6"/>
  <c r="E25" i="6"/>
  <c r="D25" i="6"/>
  <c r="L24" i="6"/>
  <c r="K24" i="6"/>
  <c r="J24" i="6"/>
  <c r="I24" i="6"/>
  <c r="H24" i="6"/>
  <c r="G24" i="6"/>
  <c r="F24" i="6"/>
  <c r="E24" i="6"/>
  <c r="D24" i="6"/>
  <c r="L23" i="6"/>
  <c r="K23" i="6"/>
  <c r="J23" i="6"/>
  <c r="I23" i="6"/>
  <c r="H23" i="6"/>
  <c r="G23" i="6"/>
  <c r="F23" i="6"/>
  <c r="E23" i="6"/>
  <c r="D23" i="6"/>
  <c r="L22" i="6"/>
  <c r="K22" i="6"/>
  <c r="J22" i="6"/>
  <c r="I22" i="6"/>
  <c r="H22" i="6"/>
  <c r="G22" i="6"/>
  <c r="F22" i="6"/>
  <c r="E22" i="6"/>
  <c r="D22" i="6"/>
  <c r="L21" i="6"/>
  <c r="K21" i="6"/>
  <c r="J21" i="6"/>
  <c r="I21" i="6"/>
  <c r="H21" i="6"/>
  <c r="G21" i="6"/>
  <c r="F21" i="6"/>
  <c r="E21" i="6"/>
  <c r="D21" i="6"/>
  <c r="L20" i="6"/>
  <c r="K20" i="6"/>
  <c r="J20" i="6"/>
  <c r="I20" i="6"/>
  <c r="H20" i="6"/>
  <c r="G20" i="6"/>
  <c r="F20" i="6"/>
  <c r="E20" i="6"/>
  <c r="D20" i="6"/>
  <c r="L19" i="6"/>
  <c r="K19" i="6"/>
  <c r="J19" i="6"/>
  <c r="I19" i="6"/>
  <c r="H19" i="6"/>
  <c r="G19" i="6"/>
  <c r="F19" i="6"/>
  <c r="E19" i="6"/>
  <c r="D19" i="6"/>
  <c r="L18" i="6"/>
  <c r="K18" i="6"/>
  <c r="J18" i="6"/>
  <c r="I18" i="6"/>
  <c r="H18" i="6"/>
  <c r="G18" i="6"/>
  <c r="F18" i="6"/>
  <c r="E18" i="6"/>
  <c r="D18" i="6"/>
  <c r="L17" i="6"/>
  <c r="K17" i="6"/>
  <c r="J17" i="6"/>
  <c r="I17" i="6"/>
  <c r="H17" i="6"/>
  <c r="G17" i="6"/>
  <c r="F17" i="6"/>
  <c r="E17" i="6"/>
  <c r="D17" i="6"/>
  <c r="L16" i="6"/>
  <c r="K16" i="6"/>
  <c r="J16" i="6"/>
  <c r="I16" i="6"/>
  <c r="H16" i="6"/>
  <c r="G16" i="6"/>
  <c r="F16" i="6"/>
  <c r="E16" i="6"/>
  <c r="D16" i="6"/>
  <c r="L15" i="6"/>
  <c r="K15" i="6"/>
  <c r="J15" i="6"/>
  <c r="I15" i="6"/>
  <c r="H15" i="6"/>
  <c r="G15" i="6"/>
  <c r="F15" i="6"/>
  <c r="E15" i="6"/>
  <c r="D15" i="6"/>
  <c r="L14" i="6"/>
  <c r="K14" i="6"/>
  <c r="J14" i="6"/>
  <c r="I14" i="6"/>
  <c r="H14" i="6"/>
  <c r="G14" i="6"/>
  <c r="F14" i="6"/>
  <c r="E14" i="6"/>
  <c r="D14" i="6"/>
  <c r="L13" i="6"/>
  <c r="K13" i="6"/>
  <c r="J13" i="6"/>
  <c r="I13" i="6"/>
  <c r="H13" i="6"/>
  <c r="G13" i="6"/>
  <c r="F13" i="6"/>
  <c r="E13" i="6"/>
  <c r="D13" i="6"/>
  <c r="L12" i="6"/>
  <c r="K12" i="6"/>
  <c r="J12" i="6"/>
  <c r="I12" i="6"/>
  <c r="H12" i="6"/>
  <c r="G12" i="6"/>
  <c r="F12" i="6"/>
  <c r="E12" i="6"/>
  <c r="D12" i="6"/>
  <c r="L11" i="6"/>
  <c r="K11" i="6"/>
  <c r="J11" i="6"/>
  <c r="I11" i="6"/>
  <c r="H11" i="6"/>
  <c r="G11" i="6"/>
  <c r="F11" i="6"/>
  <c r="E11" i="6"/>
  <c r="D11" i="6"/>
  <c r="L10" i="6"/>
  <c r="K10" i="6"/>
  <c r="J10" i="6"/>
  <c r="I10" i="6"/>
  <c r="H10" i="6"/>
  <c r="G10" i="6"/>
  <c r="F10" i="6"/>
  <c r="E10" i="6"/>
  <c r="D10" i="6"/>
  <c r="L9" i="6"/>
  <c r="K9" i="6"/>
  <c r="J9" i="6"/>
  <c r="I9" i="6"/>
  <c r="H9" i="6"/>
  <c r="G9" i="6"/>
  <c r="F9" i="6"/>
  <c r="E9" i="6"/>
  <c r="D9" i="6"/>
  <c r="L8" i="6"/>
  <c r="K8" i="6"/>
  <c r="J8" i="6"/>
  <c r="I8" i="6"/>
  <c r="H8" i="6"/>
  <c r="G8" i="6"/>
  <c r="F8" i="6"/>
  <c r="E8" i="6"/>
  <c r="D8" i="6"/>
  <c r="L7" i="6"/>
  <c r="K7" i="6"/>
  <c r="J7" i="6"/>
  <c r="I7" i="6"/>
  <c r="H7" i="6"/>
  <c r="G7" i="6"/>
  <c r="F7" i="6"/>
  <c r="E7" i="6"/>
  <c r="D7" i="6"/>
  <c r="L6" i="6"/>
  <c r="K6" i="6"/>
  <c r="J6" i="6"/>
  <c r="I6" i="6"/>
  <c r="H6" i="6"/>
  <c r="G6" i="6"/>
  <c r="F6" i="6"/>
  <c r="E6" i="6"/>
  <c r="D6" i="6"/>
  <c r="L5" i="6"/>
  <c r="K5" i="6"/>
  <c r="J5" i="6"/>
  <c r="I5" i="6"/>
  <c r="H5" i="6"/>
  <c r="G5" i="6"/>
  <c r="F5" i="6"/>
  <c r="E5" i="6"/>
  <c r="D5" i="6"/>
  <c r="L36" i="53"/>
  <c r="K36" i="53"/>
  <c r="J36" i="53"/>
  <c r="I36" i="53"/>
  <c r="H36" i="53"/>
  <c r="G36" i="53"/>
  <c r="F36" i="53"/>
  <c r="E36" i="53"/>
  <c r="D36" i="53"/>
  <c r="C35" i="53"/>
  <c r="B35" i="53"/>
  <c r="C34" i="53"/>
  <c r="C33" i="53"/>
  <c r="B33" i="53"/>
  <c r="C32" i="53"/>
  <c r="B32" i="53"/>
  <c r="C31" i="53"/>
  <c r="B31" i="53"/>
  <c r="C30" i="53"/>
  <c r="B30" i="53"/>
  <c r="C29" i="53"/>
  <c r="B29" i="53"/>
  <c r="C28" i="53"/>
  <c r="B28" i="53"/>
  <c r="C27" i="53"/>
  <c r="B27" i="53"/>
  <c r="C26" i="53"/>
  <c r="B26" i="53"/>
  <c r="C25" i="53"/>
  <c r="B25" i="53"/>
  <c r="C24" i="53"/>
  <c r="C23" i="53"/>
  <c r="C22" i="53"/>
  <c r="C21" i="53"/>
  <c r="C20" i="53"/>
  <c r="C19" i="53"/>
  <c r="B19" i="53"/>
  <c r="C18" i="53"/>
  <c r="B18" i="53"/>
  <c r="C17" i="53"/>
  <c r="B17" i="53"/>
  <c r="C16" i="53"/>
  <c r="B16" i="53"/>
  <c r="C15" i="53"/>
  <c r="B15" i="53"/>
  <c r="C14" i="53"/>
  <c r="B14" i="53"/>
  <c r="C13" i="53"/>
  <c r="C12" i="53"/>
  <c r="B12" i="53"/>
  <c r="C11" i="53"/>
  <c r="B11" i="53"/>
  <c r="C10" i="53"/>
  <c r="B10" i="53"/>
  <c r="C9" i="53"/>
  <c r="B9" i="53"/>
  <c r="C8" i="53"/>
  <c r="B8" i="53"/>
  <c r="C7" i="53"/>
  <c r="B7" i="53"/>
  <c r="C6" i="53"/>
  <c r="B6" i="53"/>
  <c r="C5" i="53"/>
  <c r="C36" i="53" s="1"/>
  <c r="B5" i="53"/>
  <c r="H50" i="7"/>
  <c r="L50" i="7"/>
  <c r="A50" i="7"/>
  <c r="K50" i="7"/>
  <c r="I50" i="7"/>
  <c r="G50" i="7"/>
  <c r="M50" i="7"/>
  <c r="N50" i="7"/>
  <c r="J50" i="7"/>
  <c r="F50" i="7"/>
  <c r="D50" i="7" l="1"/>
  <c r="E50" i="7" l="1"/>
  <c r="L36" i="52"/>
  <c r="K36" i="52"/>
  <c r="J36" i="52"/>
  <c r="I36" i="52"/>
  <c r="H36" i="52"/>
  <c r="G36" i="52"/>
  <c r="F36" i="52"/>
  <c r="E36" i="52"/>
  <c r="D36" i="52"/>
  <c r="C35" i="52"/>
  <c r="B35" i="52"/>
  <c r="C34" i="52"/>
  <c r="C33" i="52"/>
  <c r="B33" i="52"/>
  <c r="C32" i="52"/>
  <c r="B32" i="52"/>
  <c r="C31" i="52"/>
  <c r="B31" i="52"/>
  <c r="C30" i="52"/>
  <c r="B30" i="52"/>
  <c r="C29" i="52"/>
  <c r="B29" i="52"/>
  <c r="C28" i="52"/>
  <c r="B28" i="52"/>
  <c r="C27" i="52"/>
  <c r="B27" i="52"/>
  <c r="C26" i="52"/>
  <c r="B26" i="52"/>
  <c r="C25" i="52"/>
  <c r="B25" i="52"/>
  <c r="C24" i="52"/>
  <c r="C23" i="52"/>
  <c r="C22" i="52"/>
  <c r="C21" i="52"/>
  <c r="C20" i="52"/>
  <c r="C19" i="52"/>
  <c r="B19" i="52"/>
  <c r="C18" i="52"/>
  <c r="B18" i="52"/>
  <c r="C17" i="52"/>
  <c r="B17" i="52"/>
  <c r="C16" i="52"/>
  <c r="B16" i="52"/>
  <c r="C15" i="52"/>
  <c r="B15" i="52"/>
  <c r="C14" i="52"/>
  <c r="B14" i="52"/>
  <c r="C13" i="52"/>
  <c r="C12" i="52"/>
  <c r="B12" i="52"/>
  <c r="C11" i="52"/>
  <c r="B11" i="52"/>
  <c r="C10" i="52"/>
  <c r="B10" i="52"/>
  <c r="C9" i="52"/>
  <c r="B9" i="52"/>
  <c r="C8" i="52"/>
  <c r="B8" i="52"/>
  <c r="C7" i="52"/>
  <c r="B7" i="52"/>
  <c r="C6" i="52"/>
  <c r="B6" i="52"/>
  <c r="C5" i="52"/>
  <c r="C36" i="52" s="1"/>
  <c r="B5" i="52"/>
  <c r="I49" i="7"/>
  <c r="H49" i="7"/>
  <c r="J49" i="7"/>
  <c r="N49" i="7"/>
  <c r="F49" i="7"/>
  <c r="A49" i="7"/>
  <c r="K49" i="7"/>
  <c r="G49" i="7"/>
  <c r="L49" i="7"/>
  <c r="M49" i="7"/>
  <c r="D49" i="7" l="1"/>
  <c r="E49" i="7" l="1"/>
  <c r="L36" i="51"/>
  <c r="K36" i="51"/>
  <c r="J36" i="51"/>
  <c r="I36" i="51"/>
  <c r="H36" i="51"/>
  <c r="G36" i="51"/>
  <c r="F36" i="51"/>
  <c r="E36" i="51"/>
  <c r="D36" i="51"/>
  <c r="C35" i="51"/>
  <c r="B35" i="51"/>
  <c r="C34" i="51"/>
  <c r="C33" i="51"/>
  <c r="B33" i="51"/>
  <c r="C32" i="51"/>
  <c r="B32" i="51"/>
  <c r="C31" i="51"/>
  <c r="B31" i="51"/>
  <c r="C30" i="51"/>
  <c r="B30" i="51"/>
  <c r="C29" i="51"/>
  <c r="B29" i="51"/>
  <c r="C28" i="51"/>
  <c r="B28" i="51"/>
  <c r="C27" i="51"/>
  <c r="B27" i="51"/>
  <c r="C26" i="51"/>
  <c r="B26" i="51"/>
  <c r="C25" i="51"/>
  <c r="B25" i="51"/>
  <c r="C24" i="51"/>
  <c r="C23" i="51"/>
  <c r="C22" i="51"/>
  <c r="C21" i="51"/>
  <c r="C20" i="51"/>
  <c r="C19" i="51"/>
  <c r="B19" i="51"/>
  <c r="C18" i="51"/>
  <c r="B18" i="51"/>
  <c r="C17" i="51"/>
  <c r="B17" i="51"/>
  <c r="C16" i="51"/>
  <c r="B16" i="51"/>
  <c r="C15" i="51"/>
  <c r="B15" i="51"/>
  <c r="C14" i="51"/>
  <c r="B14" i="51"/>
  <c r="C13" i="51"/>
  <c r="C12" i="51"/>
  <c r="B12" i="51"/>
  <c r="C11" i="51"/>
  <c r="B11" i="51"/>
  <c r="C10" i="51"/>
  <c r="B10" i="51"/>
  <c r="C9" i="51"/>
  <c r="B9" i="51"/>
  <c r="C8" i="51"/>
  <c r="B8" i="51"/>
  <c r="C7" i="51"/>
  <c r="B7" i="51"/>
  <c r="C6" i="51"/>
  <c r="B6" i="51"/>
  <c r="C5" i="51"/>
  <c r="C36" i="51" s="1"/>
  <c r="B5" i="51"/>
  <c r="K48" i="7"/>
  <c r="A48" i="7"/>
  <c r="L48" i="7"/>
  <c r="G48" i="7"/>
  <c r="F48" i="7"/>
  <c r="H48" i="7"/>
  <c r="J48" i="7"/>
  <c r="N48" i="7"/>
  <c r="I48" i="7"/>
  <c r="M48" i="7"/>
  <c r="D48" i="7" l="1"/>
  <c r="E48" i="7" l="1"/>
  <c r="L36" i="50"/>
  <c r="K36" i="50"/>
  <c r="J36" i="50"/>
  <c r="I36" i="50"/>
  <c r="H36" i="50"/>
  <c r="G36" i="50"/>
  <c r="F36" i="50"/>
  <c r="E36" i="50"/>
  <c r="D36" i="50"/>
  <c r="C35" i="50"/>
  <c r="B35" i="50"/>
  <c r="C34" i="50"/>
  <c r="C33" i="50"/>
  <c r="B33" i="50"/>
  <c r="C32" i="50"/>
  <c r="B32" i="50"/>
  <c r="C31" i="50"/>
  <c r="B31" i="50"/>
  <c r="C30" i="50"/>
  <c r="B30" i="50"/>
  <c r="C29" i="50"/>
  <c r="B29" i="50"/>
  <c r="C28" i="50"/>
  <c r="B28" i="50"/>
  <c r="C27" i="50"/>
  <c r="B27" i="50"/>
  <c r="C26" i="50"/>
  <c r="B26" i="50"/>
  <c r="C25" i="50"/>
  <c r="B25" i="50"/>
  <c r="C24" i="50"/>
  <c r="C23" i="50"/>
  <c r="C22" i="50"/>
  <c r="C21" i="50"/>
  <c r="C20" i="50"/>
  <c r="C19" i="50"/>
  <c r="B19" i="50"/>
  <c r="C18" i="50"/>
  <c r="B18" i="50"/>
  <c r="C17" i="50"/>
  <c r="B17" i="50"/>
  <c r="C16" i="50"/>
  <c r="B16" i="50"/>
  <c r="C15" i="50"/>
  <c r="B15" i="50"/>
  <c r="C14" i="50"/>
  <c r="B14" i="50"/>
  <c r="C13" i="50"/>
  <c r="C12" i="50"/>
  <c r="B12" i="50"/>
  <c r="C11" i="50"/>
  <c r="B11" i="50"/>
  <c r="C10" i="50"/>
  <c r="B10" i="50"/>
  <c r="C9" i="50"/>
  <c r="B9" i="50"/>
  <c r="C8" i="50"/>
  <c r="B8" i="50"/>
  <c r="C7" i="50"/>
  <c r="B7" i="50"/>
  <c r="C6" i="50"/>
  <c r="B6" i="50"/>
  <c r="C5" i="50"/>
  <c r="C36" i="50" s="1"/>
  <c r="B5" i="50"/>
  <c r="H47" i="7"/>
  <c r="J47" i="7"/>
  <c r="L47" i="7"/>
  <c r="K47" i="7"/>
  <c r="N47" i="7"/>
  <c r="I47" i="7"/>
  <c r="G47" i="7"/>
  <c r="M47" i="7"/>
  <c r="F47" i="7"/>
  <c r="A47" i="7"/>
  <c r="D47" i="7" l="1"/>
  <c r="E47" i="7" l="1"/>
  <c r="L36" i="49"/>
  <c r="K36" i="49"/>
  <c r="J36" i="49"/>
  <c r="I36" i="49"/>
  <c r="H36" i="49"/>
  <c r="G36" i="49"/>
  <c r="F36" i="49"/>
  <c r="E36" i="49"/>
  <c r="D36" i="49"/>
  <c r="C35" i="49"/>
  <c r="B35" i="49"/>
  <c r="C34" i="49"/>
  <c r="C33" i="49"/>
  <c r="B33" i="49"/>
  <c r="C32" i="49"/>
  <c r="B32" i="49"/>
  <c r="C31" i="49"/>
  <c r="B31" i="49"/>
  <c r="C30" i="49"/>
  <c r="B30" i="49"/>
  <c r="C29" i="49"/>
  <c r="B29" i="49"/>
  <c r="C28" i="49"/>
  <c r="B28" i="49"/>
  <c r="C27" i="49"/>
  <c r="B27" i="49"/>
  <c r="C26" i="49"/>
  <c r="B26" i="49"/>
  <c r="C25" i="49"/>
  <c r="B25" i="49"/>
  <c r="C24" i="49"/>
  <c r="C23" i="49"/>
  <c r="C22" i="49"/>
  <c r="C21" i="49"/>
  <c r="C20" i="49"/>
  <c r="C19" i="49"/>
  <c r="B19" i="49"/>
  <c r="C18" i="49"/>
  <c r="B18" i="49"/>
  <c r="C17" i="49"/>
  <c r="B17" i="49"/>
  <c r="C16" i="49"/>
  <c r="B16" i="49"/>
  <c r="C15" i="49"/>
  <c r="B15" i="49"/>
  <c r="C14" i="49"/>
  <c r="B14" i="49"/>
  <c r="C13" i="49"/>
  <c r="C12" i="49"/>
  <c r="B12" i="49"/>
  <c r="C11" i="49"/>
  <c r="B11" i="49"/>
  <c r="C10" i="49"/>
  <c r="B10" i="49"/>
  <c r="C9" i="49"/>
  <c r="B9" i="49"/>
  <c r="C8" i="49"/>
  <c r="B8" i="49"/>
  <c r="C7" i="49"/>
  <c r="B7" i="49"/>
  <c r="C6" i="49"/>
  <c r="B6" i="49"/>
  <c r="C5" i="49"/>
  <c r="C36" i="49" s="1"/>
  <c r="B5" i="49"/>
  <c r="F46" i="7"/>
  <c r="M46" i="7"/>
  <c r="H46" i="7"/>
  <c r="I46" i="7"/>
  <c r="K46" i="7"/>
  <c r="N46" i="7"/>
  <c r="L46" i="7"/>
  <c r="A46" i="7"/>
  <c r="J46" i="7"/>
  <c r="G46" i="7"/>
  <c r="D46" i="7" l="1"/>
  <c r="E46" i="7" l="1"/>
  <c r="L36" i="48"/>
  <c r="K36" i="48"/>
  <c r="J36" i="48"/>
  <c r="I36" i="48"/>
  <c r="H36" i="48"/>
  <c r="G36" i="48"/>
  <c r="F36" i="48"/>
  <c r="E36" i="48"/>
  <c r="D36" i="48"/>
  <c r="C35" i="48"/>
  <c r="B35" i="48"/>
  <c r="C34" i="48"/>
  <c r="C33" i="48"/>
  <c r="B33" i="48"/>
  <c r="C32" i="48"/>
  <c r="B32" i="48"/>
  <c r="C31" i="48"/>
  <c r="B31" i="48"/>
  <c r="C30" i="48"/>
  <c r="B30" i="48"/>
  <c r="C29" i="48"/>
  <c r="B29" i="48"/>
  <c r="C28" i="48"/>
  <c r="B28" i="48"/>
  <c r="C27" i="48"/>
  <c r="B27" i="48"/>
  <c r="C26" i="48"/>
  <c r="B26" i="48"/>
  <c r="C25" i="48"/>
  <c r="B25" i="48"/>
  <c r="C24" i="48"/>
  <c r="C23" i="48"/>
  <c r="C22" i="48"/>
  <c r="C21" i="48"/>
  <c r="C20" i="48"/>
  <c r="C19" i="48"/>
  <c r="B19" i="48"/>
  <c r="C18" i="48"/>
  <c r="B18" i="48"/>
  <c r="C17" i="48"/>
  <c r="B17" i="48"/>
  <c r="C16" i="48"/>
  <c r="B16" i="48"/>
  <c r="C15" i="48"/>
  <c r="B15" i="48"/>
  <c r="C14" i="48"/>
  <c r="B14" i="48"/>
  <c r="C13" i="48"/>
  <c r="C12" i="48"/>
  <c r="B12" i="48"/>
  <c r="C11" i="48"/>
  <c r="B11" i="48"/>
  <c r="C10" i="48"/>
  <c r="B10" i="48"/>
  <c r="C9" i="48"/>
  <c r="B9" i="48"/>
  <c r="C8" i="48"/>
  <c r="B8" i="48"/>
  <c r="C7" i="48"/>
  <c r="B7" i="48"/>
  <c r="C6" i="48"/>
  <c r="B6" i="48"/>
  <c r="C5" i="48"/>
  <c r="C36" i="48" s="1"/>
  <c r="B5" i="48"/>
  <c r="N45" i="7"/>
  <c r="M45" i="7"/>
  <c r="J45" i="7"/>
  <c r="L45" i="7"/>
  <c r="A45" i="7"/>
  <c r="K45" i="7"/>
  <c r="F45" i="7"/>
  <c r="H45" i="7"/>
  <c r="I45" i="7"/>
  <c r="G45" i="7"/>
  <c r="D45" i="7" l="1"/>
  <c r="E45" i="7" l="1"/>
  <c r="L36" i="47"/>
  <c r="K36" i="47"/>
  <c r="J36" i="47"/>
  <c r="I36" i="47"/>
  <c r="H36" i="47"/>
  <c r="G36" i="47"/>
  <c r="F36" i="47"/>
  <c r="E36" i="47"/>
  <c r="D36" i="47"/>
  <c r="C35" i="47"/>
  <c r="B35" i="47"/>
  <c r="C34" i="47"/>
  <c r="C33" i="47"/>
  <c r="B33" i="47"/>
  <c r="C32" i="47"/>
  <c r="B32" i="47"/>
  <c r="C31" i="47"/>
  <c r="B31" i="47"/>
  <c r="C30" i="47"/>
  <c r="B30" i="47"/>
  <c r="C29" i="47"/>
  <c r="B29" i="47"/>
  <c r="C28" i="47"/>
  <c r="B28" i="47"/>
  <c r="C27" i="47"/>
  <c r="B27" i="47"/>
  <c r="C26" i="47"/>
  <c r="B26" i="47"/>
  <c r="C25" i="47"/>
  <c r="B25" i="47"/>
  <c r="C24" i="47"/>
  <c r="C23" i="47"/>
  <c r="C22" i="47"/>
  <c r="C21" i="47"/>
  <c r="C20" i="47"/>
  <c r="C19" i="47"/>
  <c r="B19" i="47"/>
  <c r="C18" i="47"/>
  <c r="B18" i="47"/>
  <c r="C17" i="47"/>
  <c r="B17" i="47"/>
  <c r="C16" i="47"/>
  <c r="B16" i="47"/>
  <c r="C15" i="47"/>
  <c r="B15" i="47"/>
  <c r="C14" i="47"/>
  <c r="B14" i="47"/>
  <c r="C13" i="47"/>
  <c r="C12" i="47"/>
  <c r="B12" i="47"/>
  <c r="C11" i="47"/>
  <c r="B11" i="47"/>
  <c r="C10" i="47"/>
  <c r="B10" i="47"/>
  <c r="C9" i="47"/>
  <c r="B9" i="47"/>
  <c r="C8" i="47"/>
  <c r="B8" i="47"/>
  <c r="C7" i="47"/>
  <c r="B7" i="47"/>
  <c r="C6" i="47"/>
  <c r="B6" i="47"/>
  <c r="C5" i="47"/>
  <c r="C36" i="47" s="1"/>
  <c r="B5" i="47"/>
  <c r="F44" i="7"/>
  <c r="H44" i="7"/>
  <c r="A44" i="7"/>
  <c r="J44" i="7"/>
  <c r="L44" i="7"/>
  <c r="K44" i="7"/>
  <c r="G44" i="7"/>
  <c r="N44" i="7"/>
  <c r="I44" i="7"/>
  <c r="M44" i="7"/>
  <c r="D44" i="7" l="1"/>
  <c r="E44" i="7" l="1"/>
  <c r="L36" i="46"/>
  <c r="K36" i="46"/>
  <c r="J36" i="46"/>
  <c r="I36" i="46"/>
  <c r="H36" i="46"/>
  <c r="G36" i="46"/>
  <c r="F36" i="46"/>
  <c r="E36" i="46"/>
  <c r="D36" i="46"/>
  <c r="C35" i="46"/>
  <c r="B35" i="46"/>
  <c r="C34" i="46"/>
  <c r="C33" i="46"/>
  <c r="B33" i="46"/>
  <c r="C32" i="46"/>
  <c r="B32" i="46"/>
  <c r="C31" i="46"/>
  <c r="B31" i="46"/>
  <c r="C30" i="46"/>
  <c r="B30" i="46"/>
  <c r="C29" i="46"/>
  <c r="B29" i="46"/>
  <c r="C28" i="46"/>
  <c r="B28" i="46"/>
  <c r="C27" i="46"/>
  <c r="B27" i="46"/>
  <c r="C26" i="46"/>
  <c r="B26" i="46"/>
  <c r="C25" i="46"/>
  <c r="B25" i="46"/>
  <c r="C24" i="46"/>
  <c r="C23" i="46"/>
  <c r="C22" i="46"/>
  <c r="C21" i="46"/>
  <c r="C20" i="46"/>
  <c r="C19" i="46"/>
  <c r="B19" i="46"/>
  <c r="C18" i="46"/>
  <c r="B18" i="46"/>
  <c r="C17" i="46"/>
  <c r="B17" i="46"/>
  <c r="C16" i="46"/>
  <c r="B16" i="46"/>
  <c r="C15" i="46"/>
  <c r="B15" i="46"/>
  <c r="C14" i="46"/>
  <c r="B14" i="46"/>
  <c r="C13" i="46"/>
  <c r="C12" i="46"/>
  <c r="B12" i="46"/>
  <c r="C11" i="46"/>
  <c r="B11" i="46"/>
  <c r="C10" i="46"/>
  <c r="B10" i="46"/>
  <c r="C9" i="46"/>
  <c r="B9" i="46"/>
  <c r="C8" i="46"/>
  <c r="B8" i="46"/>
  <c r="C7" i="46"/>
  <c r="B7" i="46"/>
  <c r="C6" i="46"/>
  <c r="B6" i="46"/>
  <c r="C5" i="46"/>
  <c r="C36" i="46" s="1"/>
  <c r="B5" i="46"/>
  <c r="F43" i="7"/>
  <c r="I43" i="7"/>
  <c r="K43" i="7"/>
  <c r="H43" i="7"/>
  <c r="G43" i="7"/>
  <c r="M43" i="7"/>
  <c r="L43" i="7"/>
  <c r="J43" i="7"/>
  <c r="A43" i="7"/>
  <c r="N43" i="7"/>
  <c r="D43" i="7" l="1"/>
  <c r="E43" i="7" l="1"/>
  <c r="L36" i="45"/>
  <c r="K36" i="45"/>
  <c r="J36" i="45"/>
  <c r="I36" i="45"/>
  <c r="H36" i="45"/>
  <c r="G36" i="45"/>
  <c r="F36" i="45"/>
  <c r="E36" i="45"/>
  <c r="D36" i="45"/>
  <c r="C35" i="45"/>
  <c r="B35" i="45"/>
  <c r="C34" i="45"/>
  <c r="C33" i="45"/>
  <c r="B33" i="45"/>
  <c r="C32" i="45"/>
  <c r="B32" i="45"/>
  <c r="C31" i="45"/>
  <c r="B31" i="45"/>
  <c r="C30" i="45"/>
  <c r="B30" i="45"/>
  <c r="C29" i="45"/>
  <c r="B29" i="45"/>
  <c r="C28" i="45"/>
  <c r="B28" i="45"/>
  <c r="C27" i="45"/>
  <c r="B27" i="45"/>
  <c r="C26" i="45"/>
  <c r="B26" i="45"/>
  <c r="C25" i="45"/>
  <c r="B25" i="45"/>
  <c r="C24" i="45"/>
  <c r="C23" i="45"/>
  <c r="C22" i="45"/>
  <c r="C21" i="45"/>
  <c r="C20" i="45"/>
  <c r="C19" i="45"/>
  <c r="B19" i="45"/>
  <c r="C18" i="45"/>
  <c r="B18" i="45"/>
  <c r="C17" i="45"/>
  <c r="B17" i="45"/>
  <c r="C16" i="45"/>
  <c r="B16" i="45"/>
  <c r="C15" i="45"/>
  <c r="B15" i="45"/>
  <c r="C14" i="45"/>
  <c r="B14" i="45"/>
  <c r="C13" i="45"/>
  <c r="C12" i="45"/>
  <c r="B12" i="45"/>
  <c r="C11" i="45"/>
  <c r="B11" i="45"/>
  <c r="C10" i="45"/>
  <c r="B10" i="45"/>
  <c r="C9" i="45"/>
  <c r="B9" i="45"/>
  <c r="C8" i="45"/>
  <c r="B8" i="45"/>
  <c r="C7" i="45"/>
  <c r="B7" i="45"/>
  <c r="C6" i="45"/>
  <c r="B6" i="45"/>
  <c r="C5" i="45"/>
  <c r="C36" i="45" s="1"/>
  <c r="B5" i="45"/>
  <c r="N42" i="7"/>
  <c r="A42" i="7"/>
  <c r="J42" i="7"/>
  <c r="I42" i="7"/>
  <c r="G42" i="7"/>
  <c r="H42" i="7"/>
  <c r="L42" i="7"/>
  <c r="K42" i="7"/>
  <c r="F42" i="7"/>
  <c r="M42" i="7"/>
  <c r="D42" i="7" l="1"/>
  <c r="E42" i="7" l="1"/>
  <c r="L36" i="44"/>
  <c r="K36" i="44"/>
  <c r="J36" i="44"/>
  <c r="I36" i="44"/>
  <c r="H36" i="44"/>
  <c r="G36" i="44"/>
  <c r="F36" i="44"/>
  <c r="E36" i="44"/>
  <c r="D36" i="44"/>
  <c r="C35" i="44"/>
  <c r="B35" i="44"/>
  <c r="C34" i="44"/>
  <c r="C33" i="44"/>
  <c r="B33" i="44"/>
  <c r="C32" i="44"/>
  <c r="B32" i="44"/>
  <c r="C31" i="44"/>
  <c r="B31" i="44"/>
  <c r="C30" i="44"/>
  <c r="B30" i="44"/>
  <c r="C29" i="44"/>
  <c r="B29" i="44"/>
  <c r="C28" i="44"/>
  <c r="B28" i="44"/>
  <c r="C27" i="44"/>
  <c r="B27" i="44"/>
  <c r="C26" i="44"/>
  <c r="B26" i="44"/>
  <c r="C25" i="44"/>
  <c r="B25" i="44"/>
  <c r="C24" i="44"/>
  <c r="C23" i="44"/>
  <c r="C22" i="44"/>
  <c r="C21" i="44"/>
  <c r="C20" i="44"/>
  <c r="C19" i="44"/>
  <c r="B19" i="44"/>
  <c r="C18" i="44"/>
  <c r="B18" i="44"/>
  <c r="C17" i="44"/>
  <c r="B17" i="44"/>
  <c r="C16" i="44"/>
  <c r="B16" i="44"/>
  <c r="C15" i="44"/>
  <c r="B15" i="44"/>
  <c r="C14" i="44"/>
  <c r="B14" i="44"/>
  <c r="C13" i="44"/>
  <c r="C12" i="44"/>
  <c r="B12" i="44"/>
  <c r="C11" i="44"/>
  <c r="B11" i="44"/>
  <c r="C10" i="44"/>
  <c r="B10" i="44"/>
  <c r="C9" i="44"/>
  <c r="B9" i="44"/>
  <c r="C8" i="44"/>
  <c r="B8" i="44"/>
  <c r="C7" i="44"/>
  <c r="B7" i="44"/>
  <c r="C6" i="44"/>
  <c r="B6" i="44"/>
  <c r="C5" i="44"/>
  <c r="C36" i="44" s="1"/>
  <c r="B5" i="44"/>
  <c r="L41" i="7"/>
  <c r="M41" i="7"/>
  <c r="A41" i="7"/>
  <c r="K41" i="7"/>
  <c r="H41" i="7"/>
  <c r="J41" i="7"/>
  <c r="N41" i="7"/>
  <c r="I41" i="7"/>
  <c r="F41" i="7"/>
  <c r="G41" i="7"/>
  <c r="D41" i="7" l="1"/>
  <c r="E41" i="7" l="1"/>
  <c r="L36" i="43"/>
  <c r="K36" i="43"/>
  <c r="J36" i="43"/>
  <c r="I36" i="43"/>
  <c r="H36" i="43"/>
  <c r="G36" i="43"/>
  <c r="F36" i="43"/>
  <c r="E36" i="43"/>
  <c r="D36" i="43"/>
  <c r="C35" i="43"/>
  <c r="B35" i="43"/>
  <c r="C34" i="43"/>
  <c r="C33" i="43"/>
  <c r="B33" i="43"/>
  <c r="C32" i="43"/>
  <c r="B32" i="43"/>
  <c r="C31" i="43"/>
  <c r="B31" i="43"/>
  <c r="C30" i="43"/>
  <c r="B30" i="43"/>
  <c r="C29" i="43"/>
  <c r="B29" i="43"/>
  <c r="C28" i="43"/>
  <c r="B28" i="43"/>
  <c r="C27" i="43"/>
  <c r="B27" i="43"/>
  <c r="C26" i="43"/>
  <c r="B26" i="43"/>
  <c r="C25" i="43"/>
  <c r="B25" i="43"/>
  <c r="C24" i="43"/>
  <c r="C23" i="43"/>
  <c r="C22" i="43"/>
  <c r="C21" i="43"/>
  <c r="C20" i="43"/>
  <c r="C19" i="43"/>
  <c r="B19" i="43"/>
  <c r="C18" i="43"/>
  <c r="B18" i="43"/>
  <c r="C17" i="43"/>
  <c r="B17" i="43"/>
  <c r="C16" i="43"/>
  <c r="B16" i="43"/>
  <c r="C15" i="43"/>
  <c r="B15" i="43"/>
  <c r="C14" i="43"/>
  <c r="B14" i="43"/>
  <c r="C13" i="43"/>
  <c r="C12" i="43"/>
  <c r="B12" i="43"/>
  <c r="C11" i="43"/>
  <c r="B11" i="43"/>
  <c r="C10" i="43"/>
  <c r="B10" i="43"/>
  <c r="C9" i="43"/>
  <c r="B9" i="43"/>
  <c r="C8" i="43"/>
  <c r="B8" i="43"/>
  <c r="C7" i="43"/>
  <c r="B7" i="43"/>
  <c r="C6" i="43"/>
  <c r="B6" i="43"/>
  <c r="C5" i="43"/>
  <c r="C36" i="43" s="1"/>
  <c r="B5" i="43"/>
  <c r="N40" i="7"/>
  <c r="H40" i="7"/>
  <c r="M40" i="7"/>
  <c r="L40" i="7"/>
  <c r="I40" i="7"/>
  <c r="A40" i="7"/>
  <c r="G40" i="7"/>
  <c r="F40" i="7"/>
  <c r="J40" i="7"/>
  <c r="K40" i="7"/>
  <c r="D40" i="7" l="1"/>
  <c r="E40" i="7" l="1"/>
  <c r="L36" i="42"/>
  <c r="K36" i="42"/>
  <c r="J36" i="42"/>
  <c r="I36" i="42"/>
  <c r="H36" i="42"/>
  <c r="G36" i="42"/>
  <c r="F36" i="42"/>
  <c r="E36" i="42"/>
  <c r="D36" i="42"/>
  <c r="C35" i="42"/>
  <c r="B35" i="42"/>
  <c r="C34" i="42"/>
  <c r="C33" i="42"/>
  <c r="B33" i="42"/>
  <c r="C32" i="42"/>
  <c r="B32" i="42"/>
  <c r="C31" i="42"/>
  <c r="B31" i="42"/>
  <c r="C30" i="42"/>
  <c r="B30" i="42"/>
  <c r="C29" i="42"/>
  <c r="B29" i="42"/>
  <c r="C28" i="42"/>
  <c r="B28" i="42"/>
  <c r="C27" i="42"/>
  <c r="B27" i="42"/>
  <c r="C26" i="42"/>
  <c r="B26" i="42"/>
  <c r="C25" i="42"/>
  <c r="B25" i="42"/>
  <c r="C24" i="42"/>
  <c r="C23" i="42"/>
  <c r="C22" i="42"/>
  <c r="C21" i="42"/>
  <c r="C20" i="42"/>
  <c r="C19" i="42"/>
  <c r="B19" i="42"/>
  <c r="C18" i="42"/>
  <c r="B18" i="42"/>
  <c r="C17" i="42"/>
  <c r="B17" i="42"/>
  <c r="C16" i="42"/>
  <c r="B16" i="42"/>
  <c r="C15" i="42"/>
  <c r="B15" i="42"/>
  <c r="C14" i="42"/>
  <c r="B14" i="42"/>
  <c r="C13" i="42"/>
  <c r="C12" i="42"/>
  <c r="B12" i="42"/>
  <c r="C11" i="42"/>
  <c r="B11" i="42"/>
  <c r="C10" i="42"/>
  <c r="B10" i="42"/>
  <c r="C9" i="42"/>
  <c r="B9" i="42"/>
  <c r="C8" i="42"/>
  <c r="B8" i="42"/>
  <c r="C7" i="42"/>
  <c r="B7" i="42"/>
  <c r="C6" i="42"/>
  <c r="B6" i="42"/>
  <c r="C5" i="42"/>
  <c r="C36" i="42" s="1"/>
  <c r="B5" i="42"/>
  <c r="I39" i="7"/>
  <c r="J39" i="7"/>
  <c r="H39" i="7"/>
  <c r="A39" i="7"/>
  <c r="G39" i="7"/>
  <c r="L39" i="7"/>
  <c r="M39" i="7"/>
  <c r="K39" i="7"/>
  <c r="N39" i="7"/>
  <c r="F39" i="7"/>
  <c r="D39" i="7" l="1"/>
  <c r="E39" i="7" l="1"/>
  <c r="L36" i="41"/>
  <c r="K36" i="41"/>
  <c r="J36" i="41"/>
  <c r="I36" i="41"/>
  <c r="H36" i="41"/>
  <c r="G36" i="41"/>
  <c r="F36" i="41"/>
  <c r="E36" i="41"/>
  <c r="D36" i="41"/>
  <c r="C35" i="41"/>
  <c r="B35" i="41"/>
  <c r="C34" i="41"/>
  <c r="C33" i="41"/>
  <c r="B33" i="41"/>
  <c r="C32" i="41"/>
  <c r="B32" i="41"/>
  <c r="C31" i="41"/>
  <c r="B31" i="41"/>
  <c r="C30" i="41"/>
  <c r="B30" i="41"/>
  <c r="C29" i="41"/>
  <c r="B29" i="41"/>
  <c r="C28" i="41"/>
  <c r="B28" i="41"/>
  <c r="C27" i="41"/>
  <c r="B27" i="41"/>
  <c r="C26" i="41"/>
  <c r="B26" i="41"/>
  <c r="C25" i="41"/>
  <c r="B25" i="41"/>
  <c r="C24" i="41"/>
  <c r="C23" i="41"/>
  <c r="C22" i="41"/>
  <c r="C21" i="41"/>
  <c r="C20" i="41"/>
  <c r="C19" i="41"/>
  <c r="B19" i="41"/>
  <c r="C18" i="41"/>
  <c r="B18" i="41"/>
  <c r="C17" i="41"/>
  <c r="B17" i="41"/>
  <c r="C16" i="41"/>
  <c r="B16" i="41"/>
  <c r="C15" i="41"/>
  <c r="B15" i="41"/>
  <c r="C14" i="41"/>
  <c r="B14" i="41"/>
  <c r="C13" i="41"/>
  <c r="C12" i="41"/>
  <c r="B12" i="41"/>
  <c r="C11" i="41"/>
  <c r="B11" i="41"/>
  <c r="C10" i="41"/>
  <c r="B10" i="41"/>
  <c r="C9" i="41"/>
  <c r="B9" i="41"/>
  <c r="C8" i="41"/>
  <c r="B8" i="41"/>
  <c r="C7" i="41"/>
  <c r="B7" i="41"/>
  <c r="C6" i="41"/>
  <c r="B6" i="41"/>
  <c r="C5" i="41"/>
  <c r="C36" i="41" s="1"/>
  <c r="B5" i="41"/>
  <c r="N38" i="7"/>
  <c r="A38" i="7"/>
  <c r="F38" i="7"/>
  <c r="L38" i="7"/>
  <c r="G38" i="7"/>
  <c r="M38" i="7"/>
  <c r="K38" i="7"/>
  <c r="I38" i="7"/>
  <c r="J38" i="7"/>
  <c r="H38" i="7"/>
  <c r="D38" i="7" l="1"/>
  <c r="E38" i="7" l="1"/>
  <c r="L36" i="40"/>
  <c r="K36" i="40"/>
  <c r="J36" i="40"/>
  <c r="I36" i="40"/>
  <c r="H36" i="40"/>
  <c r="G36" i="40"/>
  <c r="F36" i="40"/>
  <c r="E36" i="40"/>
  <c r="D36" i="40"/>
  <c r="C35" i="40"/>
  <c r="B35" i="40"/>
  <c r="C34" i="40"/>
  <c r="C33" i="40"/>
  <c r="B33" i="40"/>
  <c r="C32" i="40"/>
  <c r="B32" i="40"/>
  <c r="C31" i="40"/>
  <c r="B31" i="40"/>
  <c r="C30" i="40"/>
  <c r="B30" i="40"/>
  <c r="C29" i="40"/>
  <c r="B29" i="40"/>
  <c r="C28" i="40"/>
  <c r="B28" i="40"/>
  <c r="C27" i="40"/>
  <c r="B27" i="40"/>
  <c r="C26" i="40"/>
  <c r="B26" i="40"/>
  <c r="C25" i="40"/>
  <c r="B25" i="40"/>
  <c r="C24" i="40"/>
  <c r="C23" i="40"/>
  <c r="C22" i="40"/>
  <c r="C21" i="40"/>
  <c r="C20" i="40"/>
  <c r="C19" i="40"/>
  <c r="B19" i="40"/>
  <c r="C18" i="40"/>
  <c r="B18" i="40"/>
  <c r="C17" i="40"/>
  <c r="B17" i="40"/>
  <c r="C16" i="40"/>
  <c r="B16" i="40"/>
  <c r="C15" i="40"/>
  <c r="B15" i="40"/>
  <c r="C14" i="40"/>
  <c r="B14" i="40"/>
  <c r="C13" i="40"/>
  <c r="C12" i="40"/>
  <c r="B12" i="40"/>
  <c r="C11" i="40"/>
  <c r="B11" i="40"/>
  <c r="C10" i="40"/>
  <c r="B10" i="40"/>
  <c r="C9" i="40"/>
  <c r="B9" i="40"/>
  <c r="C8" i="40"/>
  <c r="B8" i="40"/>
  <c r="C7" i="40"/>
  <c r="B7" i="40"/>
  <c r="C6" i="40"/>
  <c r="B6" i="40"/>
  <c r="C5" i="40"/>
  <c r="C36" i="40" s="1"/>
  <c r="B5" i="40"/>
  <c r="G37" i="7"/>
  <c r="M37" i="7"/>
  <c r="N37" i="7"/>
  <c r="J37" i="7"/>
  <c r="A37" i="7"/>
  <c r="L37" i="7"/>
  <c r="I37" i="7"/>
  <c r="F37" i="7"/>
  <c r="H37" i="7"/>
  <c r="K37" i="7"/>
  <c r="D37" i="7" l="1"/>
  <c r="E37" i="7" l="1"/>
  <c r="L36" i="39"/>
  <c r="K36" i="39"/>
  <c r="J36" i="39"/>
  <c r="I36" i="39"/>
  <c r="H36" i="39"/>
  <c r="G36" i="39"/>
  <c r="F36" i="39"/>
  <c r="E36" i="39"/>
  <c r="D36" i="39"/>
  <c r="C35" i="39"/>
  <c r="B35" i="39"/>
  <c r="C34" i="39"/>
  <c r="C33" i="39"/>
  <c r="B33" i="39"/>
  <c r="C32" i="39"/>
  <c r="B32" i="39"/>
  <c r="C31" i="39"/>
  <c r="B31" i="39"/>
  <c r="C30" i="39"/>
  <c r="B30" i="39"/>
  <c r="C29" i="39"/>
  <c r="B29" i="39"/>
  <c r="C28" i="39"/>
  <c r="B28" i="39"/>
  <c r="C27" i="39"/>
  <c r="B27" i="39"/>
  <c r="C26" i="39"/>
  <c r="B26" i="39"/>
  <c r="C25" i="39"/>
  <c r="B25" i="39"/>
  <c r="C24" i="39"/>
  <c r="C23" i="39"/>
  <c r="C22" i="39"/>
  <c r="C21" i="39"/>
  <c r="C20" i="39"/>
  <c r="C19" i="39"/>
  <c r="B19" i="39"/>
  <c r="C18" i="39"/>
  <c r="B18" i="39"/>
  <c r="C17" i="39"/>
  <c r="B17" i="39"/>
  <c r="C16" i="39"/>
  <c r="B16" i="39"/>
  <c r="C15" i="39"/>
  <c r="B15" i="39"/>
  <c r="C14" i="39"/>
  <c r="B14" i="39"/>
  <c r="C13" i="39"/>
  <c r="C12" i="39"/>
  <c r="B12" i="39"/>
  <c r="C11" i="39"/>
  <c r="B11" i="39"/>
  <c r="C10" i="39"/>
  <c r="B10" i="39"/>
  <c r="C9" i="39"/>
  <c r="B9" i="39"/>
  <c r="C8" i="39"/>
  <c r="B8" i="39"/>
  <c r="C7" i="39"/>
  <c r="B7" i="39"/>
  <c r="C6" i="39"/>
  <c r="B6" i="39"/>
  <c r="C5" i="39"/>
  <c r="C36" i="39" s="1"/>
  <c r="B5" i="39"/>
  <c r="N36" i="7"/>
  <c r="J36" i="7"/>
  <c r="M36" i="7"/>
  <c r="L36" i="7"/>
  <c r="I36" i="7"/>
  <c r="H36" i="7"/>
  <c r="K36" i="7"/>
  <c r="F36" i="7"/>
  <c r="A36" i="7"/>
  <c r="G36" i="7"/>
  <c r="D36" i="7" l="1"/>
  <c r="E36" i="7" l="1"/>
  <c r="L36" i="38"/>
  <c r="K36" i="38"/>
  <c r="J36" i="38"/>
  <c r="I36" i="38"/>
  <c r="H36" i="38"/>
  <c r="G36" i="38"/>
  <c r="F36" i="38"/>
  <c r="E36" i="38"/>
  <c r="D36" i="38"/>
  <c r="C35" i="38"/>
  <c r="B35" i="38"/>
  <c r="C34" i="38"/>
  <c r="C33" i="38"/>
  <c r="B33" i="38"/>
  <c r="C32" i="38"/>
  <c r="B32" i="38"/>
  <c r="C31" i="38"/>
  <c r="B31" i="38"/>
  <c r="C30" i="38"/>
  <c r="B30" i="38"/>
  <c r="C29" i="38"/>
  <c r="B29" i="38"/>
  <c r="C28" i="38"/>
  <c r="B28" i="38"/>
  <c r="C27" i="38"/>
  <c r="B27" i="38"/>
  <c r="C26" i="38"/>
  <c r="B26" i="38"/>
  <c r="C25" i="38"/>
  <c r="B25" i="38"/>
  <c r="C24" i="38"/>
  <c r="C23" i="38"/>
  <c r="C22" i="38"/>
  <c r="C21" i="38"/>
  <c r="C20" i="38"/>
  <c r="C19" i="38"/>
  <c r="B19" i="38"/>
  <c r="C18" i="38"/>
  <c r="B18" i="38"/>
  <c r="C17" i="38"/>
  <c r="B17" i="38"/>
  <c r="C16" i="38"/>
  <c r="B16" i="38"/>
  <c r="C15" i="38"/>
  <c r="B15" i="38"/>
  <c r="C14" i="38"/>
  <c r="B14" i="38"/>
  <c r="C13" i="38"/>
  <c r="C12" i="38"/>
  <c r="B12" i="38"/>
  <c r="C11" i="38"/>
  <c r="B11" i="38"/>
  <c r="C10" i="38"/>
  <c r="B10" i="38"/>
  <c r="C9" i="38"/>
  <c r="B9" i="38"/>
  <c r="C8" i="38"/>
  <c r="B8" i="38"/>
  <c r="C7" i="38"/>
  <c r="B7" i="38"/>
  <c r="C6" i="38"/>
  <c r="B6" i="38"/>
  <c r="C5" i="38"/>
  <c r="C36" i="38" s="1"/>
  <c r="B5" i="38"/>
  <c r="K35" i="7"/>
  <c r="J35" i="7"/>
  <c r="G35" i="7"/>
  <c r="I35" i="7"/>
  <c r="A35" i="7"/>
  <c r="F35" i="7"/>
  <c r="L35" i="7"/>
  <c r="H35" i="7"/>
  <c r="M35" i="7"/>
  <c r="N35" i="7"/>
  <c r="D35" i="7" l="1"/>
  <c r="E35" i="7" l="1"/>
  <c r="L36" i="37"/>
  <c r="K36" i="37"/>
  <c r="J36" i="37"/>
  <c r="I36" i="37"/>
  <c r="H36" i="37"/>
  <c r="G36" i="37"/>
  <c r="F36" i="37"/>
  <c r="E36" i="37"/>
  <c r="D36" i="37"/>
  <c r="C35" i="37"/>
  <c r="B35" i="37"/>
  <c r="C34" i="37"/>
  <c r="C33" i="37"/>
  <c r="B33" i="37"/>
  <c r="C32" i="37"/>
  <c r="B32" i="37"/>
  <c r="C31" i="37"/>
  <c r="B31" i="37"/>
  <c r="C30" i="37"/>
  <c r="B30" i="37"/>
  <c r="C29" i="37"/>
  <c r="B29" i="37"/>
  <c r="C28" i="37"/>
  <c r="B28" i="37"/>
  <c r="C27" i="37"/>
  <c r="B27" i="37"/>
  <c r="C26" i="37"/>
  <c r="B26" i="37"/>
  <c r="C25" i="37"/>
  <c r="B25" i="37"/>
  <c r="C24" i="37"/>
  <c r="C23" i="37"/>
  <c r="C22" i="37"/>
  <c r="C21" i="37"/>
  <c r="C20" i="37"/>
  <c r="C19" i="37"/>
  <c r="B19" i="37"/>
  <c r="C18" i="37"/>
  <c r="B18" i="37"/>
  <c r="C17" i="37"/>
  <c r="B17" i="37"/>
  <c r="C16" i="37"/>
  <c r="B16" i="37"/>
  <c r="C15" i="37"/>
  <c r="B15" i="37"/>
  <c r="C14" i="37"/>
  <c r="B14" i="37"/>
  <c r="C13" i="37"/>
  <c r="C12" i="37"/>
  <c r="B12" i="37"/>
  <c r="C11" i="37"/>
  <c r="B11" i="37"/>
  <c r="C10" i="37"/>
  <c r="B10" i="37"/>
  <c r="C9" i="37"/>
  <c r="B9" i="37"/>
  <c r="C8" i="37"/>
  <c r="B8" i="37"/>
  <c r="C7" i="37"/>
  <c r="B7" i="37"/>
  <c r="C6" i="37"/>
  <c r="B6" i="37"/>
  <c r="C5" i="37"/>
  <c r="C36" i="37" s="1"/>
  <c r="B5" i="37"/>
  <c r="F34" i="7"/>
  <c r="M34" i="7"/>
  <c r="H34" i="7"/>
  <c r="K34" i="7"/>
  <c r="I34" i="7"/>
  <c r="A34" i="7"/>
  <c r="N34" i="7"/>
  <c r="L34" i="7"/>
  <c r="J34" i="7"/>
  <c r="G34" i="7"/>
  <c r="D34" i="7" l="1"/>
  <c r="E34" i="7" l="1"/>
  <c r="L36" i="36"/>
  <c r="K36" i="36"/>
  <c r="J36" i="36"/>
  <c r="I36" i="36"/>
  <c r="H36" i="36"/>
  <c r="G36" i="36"/>
  <c r="F36" i="36"/>
  <c r="E36" i="36"/>
  <c r="D36" i="36"/>
  <c r="C35" i="36"/>
  <c r="B35" i="36"/>
  <c r="C34" i="36"/>
  <c r="C33" i="36"/>
  <c r="B33" i="36"/>
  <c r="C32" i="36"/>
  <c r="B32" i="36"/>
  <c r="C31" i="36"/>
  <c r="B31" i="36"/>
  <c r="C30" i="36"/>
  <c r="B30" i="36"/>
  <c r="C29" i="36"/>
  <c r="B29" i="36"/>
  <c r="C28" i="36"/>
  <c r="B28" i="36"/>
  <c r="C27" i="36"/>
  <c r="B27" i="36"/>
  <c r="C26" i="36"/>
  <c r="B26" i="36"/>
  <c r="C25" i="36"/>
  <c r="B25" i="36"/>
  <c r="C24" i="36"/>
  <c r="C23" i="36"/>
  <c r="C22" i="36"/>
  <c r="C21" i="36"/>
  <c r="C20" i="36"/>
  <c r="C19" i="36"/>
  <c r="B19" i="36"/>
  <c r="C18" i="36"/>
  <c r="B18" i="36"/>
  <c r="C17" i="36"/>
  <c r="B17" i="36"/>
  <c r="C16" i="36"/>
  <c r="B16" i="36"/>
  <c r="C15" i="36"/>
  <c r="B15" i="36"/>
  <c r="C14" i="36"/>
  <c r="B14" i="36"/>
  <c r="C13" i="36"/>
  <c r="C12" i="36"/>
  <c r="B12" i="36"/>
  <c r="C11" i="36"/>
  <c r="B11" i="36"/>
  <c r="C10" i="36"/>
  <c r="B10" i="36"/>
  <c r="C9" i="36"/>
  <c r="B9" i="36"/>
  <c r="C8" i="36"/>
  <c r="B8" i="36"/>
  <c r="C7" i="36"/>
  <c r="B7" i="36"/>
  <c r="C6" i="36"/>
  <c r="B6" i="36"/>
  <c r="C5" i="36"/>
  <c r="C36" i="36" s="1"/>
  <c r="B5" i="36"/>
  <c r="J33" i="7"/>
  <c r="K33" i="7"/>
  <c r="F33" i="7"/>
  <c r="L33" i="7"/>
  <c r="M33" i="7"/>
  <c r="I33" i="7"/>
  <c r="N33" i="7"/>
  <c r="G33" i="7"/>
  <c r="A33" i="7"/>
  <c r="H33" i="7"/>
  <c r="D33" i="7" l="1"/>
  <c r="E33" i="7"/>
  <c r="L36" i="35" l="1"/>
  <c r="K36" i="35"/>
  <c r="J36" i="35"/>
  <c r="I36" i="35"/>
  <c r="H36" i="35"/>
  <c r="G36" i="35"/>
  <c r="F36" i="35"/>
  <c r="E36" i="35"/>
  <c r="D36" i="35"/>
  <c r="C35" i="35"/>
  <c r="B35" i="35"/>
  <c r="C34" i="35"/>
  <c r="C33" i="35"/>
  <c r="B33" i="35"/>
  <c r="C32" i="35"/>
  <c r="B32" i="35"/>
  <c r="C31" i="35"/>
  <c r="B31" i="35"/>
  <c r="C30" i="35"/>
  <c r="B30" i="35"/>
  <c r="C29" i="35"/>
  <c r="B29" i="35"/>
  <c r="C28" i="35"/>
  <c r="B28" i="35"/>
  <c r="C27" i="35"/>
  <c r="B27" i="35"/>
  <c r="C26" i="35"/>
  <c r="B26" i="35"/>
  <c r="C25" i="35"/>
  <c r="B25" i="35"/>
  <c r="C24" i="35"/>
  <c r="C23" i="35"/>
  <c r="C22" i="35"/>
  <c r="C21" i="35"/>
  <c r="C20" i="35"/>
  <c r="C19" i="35"/>
  <c r="B19" i="35"/>
  <c r="C18" i="35"/>
  <c r="B18" i="35"/>
  <c r="C17" i="35"/>
  <c r="B17" i="35"/>
  <c r="C16" i="35"/>
  <c r="B16" i="35"/>
  <c r="C15" i="35"/>
  <c r="B15" i="35"/>
  <c r="C14" i="35"/>
  <c r="B14" i="35"/>
  <c r="C13" i="35"/>
  <c r="C12" i="35"/>
  <c r="B12" i="35"/>
  <c r="C11" i="35"/>
  <c r="B11" i="35"/>
  <c r="C10" i="35"/>
  <c r="B10" i="35"/>
  <c r="C9" i="35"/>
  <c r="B9" i="35"/>
  <c r="C8" i="35"/>
  <c r="B8" i="35"/>
  <c r="C7" i="35"/>
  <c r="B7" i="35"/>
  <c r="C6" i="35"/>
  <c r="B6" i="35"/>
  <c r="C5" i="35"/>
  <c r="C36" i="35" s="1"/>
  <c r="B5" i="35"/>
  <c r="K32" i="7"/>
  <c r="I32" i="7"/>
  <c r="M32" i="7"/>
  <c r="J32" i="7"/>
  <c r="H32" i="7"/>
  <c r="A32" i="7"/>
  <c r="F32" i="7"/>
  <c r="N32" i="7"/>
  <c r="L32" i="7"/>
  <c r="G32" i="7"/>
  <c r="D32" i="7" l="1"/>
  <c r="E32" i="7" l="1"/>
  <c r="L36" i="34"/>
  <c r="K36" i="34"/>
  <c r="J36" i="34"/>
  <c r="I36" i="34"/>
  <c r="H36" i="34"/>
  <c r="G36" i="34"/>
  <c r="F36" i="34"/>
  <c r="E36" i="34"/>
  <c r="D36" i="34"/>
  <c r="C35" i="34"/>
  <c r="B35" i="34"/>
  <c r="C34" i="34"/>
  <c r="C33" i="34"/>
  <c r="B33" i="34"/>
  <c r="C32" i="34"/>
  <c r="B32" i="34"/>
  <c r="C31" i="34"/>
  <c r="B31" i="34"/>
  <c r="C30" i="34"/>
  <c r="B30" i="34"/>
  <c r="C29" i="34"/>
  <c r="B29" i="34"/>
  <c r="C28" i="34"/>
  <c r="B28" i="34"/>
  <c r="C27" i="34"/>
  <c r="B27" i="34"/>
  <c r="C26" i="34"/>
  <c r="B26" i="34"/>
  <c r="C25" i="34"/>
  <c r="B25" i="34"/>
  <c r="C24" i="34"/>
  <c r="C23" i="34"/>
  <c r="C22" i="34"/>
  <c r="C21" i="34"/>
  <c r="C20" i="34"/>
  <c r="C19" i="34"/>
  <c r="B19" i="34"/>
  <c r="C18" i="34"/>
  <c r="B18" i="34"/>
  <c r="C17" i="34"/>
  <c r="B17" i="34"/>
  <c r="C16" i="34"/>
  <c r="B16" i="34"/>
  <c r="C15" i="34"/>
  <c r="B15" i="34"/>
  <c r="C14" i="34"/>
  <c r="B14" i="34"/>
  <c r="C13" i="34"/>
  <c r="C12" i="34"/>
  <c r="B12" i="34"/>
  <c r="C11" i="34"/>
  <c r="B11" i="34"/>
  <c r="C10" i="34"/>
  <c r="B10" i="34"/>
  <c r="C9" i="34"/>
  <c r="B9" i="34"/>
  <c r="C8" i="34"/>
  <c r="B8" i="34"/>
  <c r="C7" i="34"/>
  <c r="B7" i="34"/>
  <c r="C6" i="34"/>
  <c r="B6" i="34"/>
  <c r="C5" i="34"/>
  <c r="C36" i="34" s="1"/>
  <c r="B5" i="34"/>
  <c r="H31" i="7"/>
  <c r="F31" i="7"/>
  <c r="L31" i="7"/>
  <c r="J31" i="7"/>
  <c r="A31" i="7"/>
  <c r="I31" i="7"/>
  <c r="M31" i="7"/>
  <c r="K31" i="7"/>
  <c r="G31" i="7"/>
  <c r="N31" i="7"/>
  <c r="D31" i="7" l="1"/>
  <c r="E31" i="7" s="1"/>
  <c r="L36" i="33" l="1"/>
  <c r="K36" i="33"/>
  <c r="J36" i="33"/>
  <c r="I36" i="33"/>
  <c r="H36" i="33"/>
  <c r="G36" i="33"/>
  <c r="F36" i="33"/>
  <c r="E36" i="33"/>
  <c r="D36" i="33"/>
  <c r="C35" i="33"/>
  <c r="B35" i="33"/>
  <c r="C34" i="33"/>
  <c r="C33" i="33"/>
  <c r="B33" i="33"/>
  <c r="C32" i="33"/>
  <c r="B32" i="33"/>
  <c r="C31" i="33"/>
  <c r="B31" i="33"/>
  <c r="C30" i="33"/>
  <c r="B30" i="33"/>
  <c r="C29" i="33"/>
  <c r="B29" i="33"/>
  <c r="C28" i="33"/>
  <c r="B28" i="33"/>
  <c r="C27" i="33"/>
  <c r="B27" i="33"/>
  <c r="C26" i="33"/>
  <c r="B26" i="33"/>
  <c r="C25" i="33"/>
  <c r="B25" i="33"/>
  <c r="C24" i="33"/>
  <c r="C23" i="33"/>
  <c r="C22" i="33"/>
  <c r="C21" i="33"/>
  <c r="C20" i="33"/>
  <c r="C19" i="33"/>
  <c r="B19" i="33"/>
  <c r="C18" i="33"/>
  <c r="B18" i="33"/>
  <c r="C17" i="33"/>
  <c r="B17" i="33"/>
  <c r="C16" i="33"/>
  <c r="B16" i="33"/>
  <c r="C15" i="33"/>
  <c r="B15" i="33"/>
  <c r="C14" i="33"/>
  <c r="B14" i="33"/>
  <c r="C13" i="33"/>
  <c r="C12" i="33"/>
  <c r="B12" i="33"/>
  <c r="C11" i="33"/>
  <c r="B11" i="33"/>
  <c r="C10" i="33"/>
  <c r="B10" i="33"/>
  <c r="C9" i="33"/>
  <c r="B9" i="33"/>
  <c r="C8" i="33"/>
  <c r="B8" i="33"/>
  <c r="C7" i="33"/>
  <c r="B7" i="33"/>
  <c r="C6" i="33"/>
  <c r="B6" i="33"/>
  <c r="C5" i="33"/>
  <c r="C36" i="33" s="1"/>
  <c r="B5" i="33"/>
  <c r="F30" i="7"/>
  <c r="N30" i="7"/>
  <c r="A30" i="7"/>
  <c r="J30" i="7"/>
  <c r="G30" i="7"/>
  <c r="L30" i="7"/>
  <c r="M30" i="7"/>
  <c r="I30" i="7"/>
  <c r="K30" i="7"/>
  <c r="H30" i="7"/>
  <c r="D30" i="7" l="1"/>
  <c r="E30" i="7"/>
  <c r="L36" i="32" l="1"/>
  <c r="K36" i="32"/>
  <c r="J36" i="32"/>
  <c r="I36" i="32"/>
  <c r="H36" i="32"/>
  <c r="G36" i="32"/>
  <c r="F36" i="32"/>
  <c r="E36" i="32"/>
  <c r="D36" i="32"/>
  <c r="C35" i="32"/>
  <c r="B35" i="32"/>
  <c r="C34" i="32"/>
  <c r="C33" i="32"/>
  <c r="B33" i="32"/>
  <c r="C32" i="32"/>
  <c r="B32" i="32"/>
  <c r="C31" i="32"/>
  <c r="B31" i="32"/>
  <c r="C30" i="32"/>
  <c r="B30" i="32"/>
  <c r="C29" i="32"/>
  <c r="B29" i="32"/>
  <c r="C28" i="32"/>
  <c r="B28" i="32"/>
  <c r="C27" i="32"/>
  <c r="B27" i="32"/>
  <c r="C26" i="32"/>
  <c r="B26" i="32"/>
  <c r="C25" i="32"/>
  <c r="B25" i="32"/>
  <c r="C24" i="32"/>
  <c r="C23" i="32"/>
  <c r="C22" i="32"/>
  <c r="C21" i="32"/>
  <c r="C20" i="32"/>
  <c r="C19" i="32"/>
  <c r="B19" i="32"/>
  <c r="C18" i="32"/>
  <c r="B18" i="32"/>
  <c r="C17" i="32"/>
  <c r="B17" i="32"/>
  <c r="C16" i="32"/>
  <c r="B16" i="32"/>
  <c r="C15" i="32"/>
  <c r="B15" i="32"/>
  <c r="C14" i="32"/>
  <c r="B14" i="32"/>
  <c r="C13" i="32"/>
  <c r="C12" i="32"/>
  <c r="B12" i="32"/>
  <c r="C11" i="32"/>
  <c r="B11" i="32"/>
  <c r="C10" i="32"/>
  <c r="B10" i="32"/>
  <c r="C9" i="32"/>
  <c r="B9" i="32"/>
  <c r="C8" i="32"/>
  <c r="B8" i="32"/>
  <c r="C7" i="32"/>
  <c r="B7" i="32"/>
  <c r="C6" i="32"/>
  <c r="B6" i="32"/>
  <c r="C5" i="32"/>
  <c r="C36" i="32" s="1"/>
  <c r="B5" i="32"/>
  <c r="L29" i="7"/>
  <c r="F29" i="7"/>
  <c r="I29" i="7"/>
  <c r="J29" i="7"/>
  <c r="H29" i="7"/>
  <c r="G29" i="7"/>
  <c r="N29" i="7"/>
  <c r="M29" i="7"/>
  <c r="K29" i="7"/>
  <c r="A29" i="7"/>
  <c r="D29" i="7" l="1"/>
  <c r="E29" i="7" l="1"/>
  <c r="L36" i="31"/>
  <c r="K36" i="31"/>
  <c r="J36" i="31"/>
  <c r="I36" i="31"/>
  <c r="H36" i="31"/>
  <c r="G36" i="31"/>
  <c r="F36" i="31"/>
  <c r="E36" i="31"/>
  <c r="D36" i="31"/>
  <c r="C35" i="31"/>
  <c r="B35" i="31"/>
  <c r="C34" i="31"/>
  <c r="C33" i="31"/>
  <c r="B33" i="31"/>
  <c r="C32" i="31"/>
  <c r="B32" i="31"/>
  <c r="C31" i="31"/>
  <c r="B31" i="31"/>
  <c r="C30" i="31"/>
  <c r="B30" i="31"/>
  <c r="C29" i="31"/>
  <c r="B29" i="31"/>
  <c r="C28" i="31"/>
  <c r="B28" i="31"/>
  <c r="C27" i="31"/>
  <c r="B27" i="31"/>
  <c r="C26" i="31"/>
  <c r="B26" i="31"/>
  <c r="C25" i="31"/>
  <c r="B25" i="31"/>
  <c r="C24" i="31"/>
  <c r="C23" i="31"/>
  <c r="C22" i="31"/>
  <c r="C21" i="31"/>
  <c r="C20" i="31"/>
  <c r="C19" i="31"/>
  <c r="B19" i="31"/>
  <c r="C18" i="31"/>
  <c r="B18" i="31"/>
  <c r="C17" i="31"/>
  <c r="B17" i="31"/>
  <c r="C16" i="31"/>
  <c r="B16" i="31"/>
  <c r="C15" i="31"/>
  <c r="B15" i="31"/>
  <c r="C14" i="31"/>
  <c r="B14" i="31"/>
  <c r="C13" i="31"/>
  <c r="C12" i="31"/>
  <c r="B12" i="31"/>
  <c r="C11" i="31"/>
  <c r="B11" i="31"/>
  <c r="C10" i="31"/>
  <c r="B10" i="31"/>
  <c r="C9" i="31"/>
  <c r="B9" i="31"/>
  <c r="C8" i="31"/>
  <c r="B8" i="31"/>
  <c r="C7" i="31"/>
  <c r="B7" i="31"/>
  <c r="C6" i="31"/>
  <c r="B6" i="31"/>
  <c r="C5" i="31"/>
  <c r="C36" i="31" s="1"/>
  <c r="B5" i="31"/>
  <c r="F28" i="7"/>
  <c r="J28" i="7"/>
  <c r="I28" i="7"/>
  <c r="L28" i="7"/>
  <c r="K28" i="7"/>
  <c r="H28" i="7"/>
  <c r="M28" i="7"/>
  <c r="N28" i="7"/>
  <c r="A28" i="7"/>
  <c r="G28" i="7"/>
  <c r="D28" i="7" l="1"/>
  <c r="E28" i="7" l="1"/>
  <c r="L36" i="30"/>
  <c r="K36" i="30"/>
  <c r="J36" i="30"/>
  <c r="I36" i="30"/>
  <c r="H36" i="30"/>
  <c r="G36" i="30"/>
  <c r="F36" i="30"/>
  <c r="E36" i="30"/>
  <c r="D36" i="30"/>
  <c r="C35" i="30"/>
  <c r="B35" i="30"/>
  <c r="C34" i="30"/>
  <c r="C33" i="30"/>
  <c r="B33" i="30"/>
  <c r="C32" i="30"/>
  <c r="B32" i="30"/>
  <c r="C31" i="30"/>
  <c r="B31" i="30"/>
  <c r="C30" i="30"/>
  <c r="B30" i="30"/>
  <c r="C29" i="30"/>
  <c r="B29" i="30"/>
  <c r="C28" i="30"/>
  <c r="B28" i="30"/>
  <c r="C27" i="30"/>
  <c r="B27" i="30"/>
  <c r="C26" i="30"/>
  <c r="B26" i="30"/>
  <c r="C25" i="30"/>
  <c r="B25" i="30"/>
  <c r="C24" i="30"/>
  <c r="C23" i="30"/>
  <c r="C22" i="30"/>
  <c r="C21" i="30"/>
  <c r="C20" i="30"/>
  <c r="C19" i="30"/>
  <c r="B19" i="30"/>
  <c r="C18" i="30"/>
  <c r="B18" i="30"/>
  <c r="C17" i="30"/>
  <c r="B17" i="30"/>
  <c r="C16" i="30"/>
  <c r="B16" i="30"/>
  <c r="C15" i="30"/>
  <c r="B15" i="30"/>
  <c r="C14" i="30"/>
  <c r="B14" i="30"/>
  <c r="C13" i="30"/>
  <c r="C12" i="30"/>
  <c r="B12" i="30"/>
  <c r="C11" i="30"/>
  <c r="B11" i="30"/>
  <c r="C10" i="30"/>
  <c r="B10" i="30"/>
  <c r="C9" i="30"/>
  <c r="B9" i="30"/>
  <c r="C8" i="30"/>
  <c r="B8" i="30"/>
  <c r="C7" i="30"/>
  <c r="B7" i="30"/>
  <c r="C6" i="30"/>
  <c r="B6" i="30"/>
  <c r="C5" i="30"/>
  <c r="C36" i="30" s="1"/>
  <c r="B5" i="30"/>
  <c r="N27" i="7"/>
  <c r="G27" i="7"/>
  <c r="A27" i="7"/>
  <c r="I27" i="7"/>
  <c r="L27" i="7"/>
  <c r="M27" i="7"/>
  <c r="K27" i="7"/>
  <c r="F27" i="7"/>
  <c r="J27" i="7"/>
  <c r="H27" i="7"/>
  <c r="D27" i="7" l="1"/>
  <c r="E27" i="7" l="1"/>
  <c r="L36" i="29"/>
  <c r="K36" i="29"/>
  <c r="J36" i="29"/>
  <c r="I36" i="29"/>
  <c r="H36" i="29"/>
  <c r="G36" i="29"/>
  <c r="F36" i="29"/>
  <c r="E36" i="29"/>
  <c r="D36" i="29"/>
  <c r="C35" i="29"/>
  <c r="B35" i="29"/>
  <c r="C34" i="29"/>
  <c r="C33" i="29"/>
  <c r="B33" i="29"/>
  <c r="C32" i="29"/>
  <c r="B32" i="29"/>
  <c r="C31" i="29"/>
  <c r="B31" i="29"/>
  <c r="C30" i="29"/>
  <c r="B30" i="29"/>
  <c r="C29" i="29"/>
  <c r="B29" i="29"/>
  <c r="C28" i="29"/>
  <c r="B28" i="29"/>
  <c r="C27" i="29"/>
  <c r="B27" i="29"/>
  <c r="C26" i="29"/>
  <c r="B26" i="29"/>
  <c r="C25" i="29"/>
  <c r="B25" i="29"/>
  <c r="C24" i="29"/>
  <c r="C23" i="29"/>
  <c r="C22" i="29"/>
  <c r="C21" i="29"/>
  <c r="C20" i="29"/>
  <c r="C19" i="29"/>
  <c r="B19" i="29"/>
  <c r="C18" i="29"/>
  <c r="B18" i="29"/>
  <c r="C17" i="29"/>
  <c r="B17" i="29"/>
  <c r="C16" i="29"/>
  <c r="B16" i="29"/>
  <c r="C15" i="29"/>
  <c r="B15" i="29"/>
  <c r="C14" i="29"/>
  <c r="B14" i="29"/>
  <c r="C13" i="29"/>
  <c r="C12" i="29"/>
  <c r="B12" i="29"/>
  <c r="C11" i="29"/>
  <c r="B11" i="29"/>
  <c r="C10" i="29"/>
  <c r="B10" i="29"/>
  <c r="C9" i="29"/>
  <c r="B9" i="29"/>
  <c r="C8" i="29"/>
  <c r="B8" i="29"/>
  <c r="C7" i="29"/>
  <c r="B7" i="29"/>
  <c r="C6" i="29"/>
  <c r="B6" i="29"/>
  <c r="C5" i="29"/>
  <c r="C36" i="29" s="1"/>
  <c r="B5" i="29"/>
  <c r="F26" i="7"/>
  <c r="G26" i="7"/>
  <c r="H26" i="7"/>
  <c r="A26" i="7"/>
  <c r="K26" i="7"/>
  <c r="N26" i="7"/>
  <c r="M26" i="7"/>
  <c r="I26" i="7"/>
  <c r="L26" i="7"/>
  <c r="J26" i="7"/>
  <c r="D26" i="7" l="1"/>
  <c r="E26" i="7" l="1"/>
  <c r="L36" i="28"/>
  <c r="K36" i="28"/>
  <c r="J36" i="28"/>
  <c r="I36" i="28"/>
  <c r="H36" i="28"/>
  <c r="G36" i="28"/>
  <c r="F36" i="28"/>
  <c r="E36" i="28"/>
  <c r="D36" i="28"/>
  <c r="C35" i="28"/>
  <c r="B35" i="28"/>
  <c r="C34" i="28"/>
  <c r="C33" i="28"/>
  <c r="B33" i="28"/>
  <c r="C32" i="28"/>
  <c r="B32" i="28"/>
  <c r="C31" i="28"/>
  <c r="B31" i="28"/>
  <c r="C30" i="28"/>
  <c r="B30" i="28"/>
  <c r="C29" i="28"/>
  <c r="B29" i="28"/>
  <c r="C28" i="28"/>
  <c r="B28" i="28"/>
  <c r="C27" i="28"/>
  <c r="B27" i="28"/>
  <c r="C26" i="28"/>
  <c r="B26" i="28"/>
  <c r="C25" i="28"/>
  <c r="B25" i="28"/>
  <c r="C24" i="28"/>
  <c r="C23" i="28"/>
  <c r="C22" i="28"/>
  <c r="C21" i="28"/>
  <c r="C20" i="28"/>
  <c r="C19" i="28"/>
  <c r="B19" i="28"/>
  <c r="C18" i="28"/>
  <c r="B18" i="28"/>
  <c r="C17" i="28"/>
  <c r="B17" i="28"/>
  <c r="C16" i="28"/>
  <c r="B16" i="28"/>
  <c r="C15" i="28"/>
  <c r="B15" i="28"/>
  <c r="C14" i="28"/>
  <c r="B14" i="28"/>
  <c r="C13" i="28"/>
  <c r="C12" i="28"/>
  <c r="B12" i="28"/>
  <c r="C11" i="28"/>
  <c r="B11" i="28"/>
  <c r="C10" i="28"/>
  <c r="B10" i="28"/>
  <c r="C9" i="28"/>
  <c r="B9" i="28"/>
  <c r="C8" i="28"/>
  <c r="B8" i="28"/>
  <c r="C7" i="28"/>
  <c r="B7" i="28"/>
  <c r="C6" i="28"/>
  <c r="B6" i="28"/>
  <c r="C5" i="28"/>
  <c r="C36" i="28" s="1"/>
  <c r="B5" i="28"/>
  <c r="L25" i="7"/>
  <c r="G25" i="7"/>
  <c r="K25" i="7"/>
  <c r="A25" i="7"/>
  <c r="M25" i="7"/>
  <c r="J25" i="7"/>
  <c r="N25" i="7"/>
  <c r="H25" i="7"/>
  <c r="F25" i="7"/>
  <c r="I25" i="7"/>
  <c r="D25" i="7" l="1"/>
  <c r="E25" i="7" l="1"/>
  <c r="L36" i="27"/>
  <c r="K36" i="27"/>
  <c r="J36" i="27"/>
  <c r="I36" i="27"/>
  <c r="H36" i="27"/>
  <c r="G36" i="27"/>
  <c r="F36" i="27"/>
  <c r="E36" i="27"/>
  <c r="D36" i="27"/>
  <c r="C35" i="27"/>
  <c r="B35" i="27"/>
  <c r="C34" i="27"/>
  <c r="C33" i="27"/>
  <c r="B33" i="27"/>
  <c r="C32" i="27"/>
  <c r="B32" i="27"/>
  <c r="C31" i="27"/>
  <c r="B31" i="27"/>
  <c r="C30" i="27"/>
  <c r="B30" i="27"/>
  <c r="C29" i="27"/>
  <c r="B29" i="27"/>
  <c r="C28" i="27"/>
  <c r="B28" i="27"/>
  <c r="C27" i="27"/>
  <c r="B27" i="27"/>
  <c r="C26" i="27"/>
  <c r="B26" i="27"/>
  <c r="C25" i="27"/>
  <c r="B25" i="27"/>
  <c r="C24" i="27"/>
  <c r="C23" i="27"/>
  <c r="C22" i="27"/>
  <c r="C21" i="27"/>
  <c r="C20" i="27"/>
  <c r="C19" i="27"/>
  <c r="B19" i="27"/>
  <c r="C18" i="27"/>
  <c r="B18" i="27"/>
  <c r="C17" i="27"/>
  <c r="B17" i="27"/>
  <c r="C16" i="27"/>
  <c r="B16" i="27"/>
  <c r="C15" i="27"/>
  <c r="B15" i="27"/>
  <c r="C14" i="27"/>
  <c r="B14" i="27"/>
  <c r="C13" i="27"/>
  <c r="C12" i="27"/>
  <c r="B12" i="27"/>
  <c r="C11" i="27"/>
  <c r="B11" i="27"/>
  <c r="C10" i="27"/>
  <c r="B10" i="27"/>
  <c r="C9" i="27"/>
  <c r="B9" i="27"/>
  <c r="C8" i="27"/>
  <c r="B8" i="27"/>
  <c r="C7" i="27"/>
  <c r="B7" i="27"/>
  <c r="C6" i="27"/>
  <c r="B6" i="27"/>
  <c r="C5" i="27"/>
  <c r="C36" i="27" s="1"/>
  <c r="B5" i="27"/>
  <c r="K24" i="7"/>
  <c r="N24" i="7"/>
  <c r="L24" i="7"/>
  <c r="I24" i="7"/>
  <c r="A24" i="7"/>
  <c r="H24" i="7"/>
  <c r="J24" i="7"/>
  <c r="F24" i="7"/>
  <c r="G24" i="7"/>
  <c r="M24" i="7"/>
  <c r="D24" i="7" l="1"/>
  <c r="E24" i="7" l="1"/>
  <c r="L36" i="26"/>
  <c r="K36" i="26"/>
  <c r="J36" i="26"/>
  <c r="I36" i="26"/>
  <c r="H36" i="26"/>
  <c r="G36" i="26"/>
  <c r="F36" i="26"/>
  <c r="E36" i="26"/>
  <c r="D36" i="26"/>
  <c r="C35" i="26"/>
  <c r="B35" i="26"/>
  <c r="C34" i="26"/>
  <c r="C33" i="26"/>
  <c r="B33" i="26"/>
  <c r="C32" i="26"/>
  <c r="B32" i="26"/>
  <c r="C31" i="26"/>
  <c r="B31" i="26"/>
  <c r="C30" i="26"/>
  <c r="B30" i="26"/>
  <c r="C29" i="26"/>
  <c r="B29" i="26"/>
  <c r="C28" i="26"/>
  <c r="B28" i="26"/>
  <c r="C27" i="26"/>
  <c r="B27" i="26"/>
  <c r="C26" i="26"/>
  <c r="B26" i="26"/>
  <c r="C25" i="26"/>
  <c r="B25" i="26"/>
  <c r="C24" i="26"/>
  <c r="C23" i="26"/>
  <c r="C22" i="26"/>
  <c r="C21" i="26"/>
  <c r="C20" i="26"/>
  <c r="C19" i="26"/>
  <c r="B19" i="26"/>
  <c r="C18" i="26"/>
  <c r="B18" i="26"/>
  <c r="C17" i="26"/>
  <c r="B17" i="26"/>
  <c r="C16" i="26"/>
  <c r="B16" i="26"/>
  <c r="C15" i="26"/>
  <c r="B15" i="26"/>
  <c r="C14" i="26"/>
  <c r="B14" i="26"/>
  <c r="C13" i="26"/>
  <c r="C12" i="26"/>
  <c r="B12" i="26"/>
  <c r="C11" i="26"/>
  <c r="B11" i="26"/>
  <c r="C10" i="26"/>
  <c r="B10" i="26"/>
  <c r="C9" i="26"/>
  <c r="B9" i="26"/>
  <c r="C8" i="26"/>
  <c r="B8" i="26"/>
  <c r="C7" i="26"/>
  <c r="B7" i="26"/>
  <c r="C6" i="26"/>
  <c r="B6" i="26"/>
  <c r="C5" i="26"/>
  <c r="C36" i="26" s="1"/>
  <c r="B5" i="26"/>
  <c r="F23" i="7"/>
  <c r="A23" i="7"/>
  <c r="K23" i="7"/>
  <c r="G23" i="7"/>
  <c r="I23" i="7"/>
  <c r="J23" i="7"/>
  <c r="H23" i="7"/>
  <c r="M23" i="7"/>
  <c r="L23" i="7"/>
  <c r="N23" i="7"/>
  <c r="D23" i="7" l="1"/>
  <c r="E23" i="7" l="1"/>
  <c r="L36" i="25"/>
  <c r="K36" i="25"/>
  <c r="J36" i="25"/>
  <c r="I36" i="25"/>
  <c r="H36" i="25"/>
  <c r="G36" i="25"/>
  <c r="F36" i="25"/>
  <c r="E36" i="25"/>
  <c r="D36" i="25"/>
  <c r="C35" i="25"/>
  <c r="B35" i="25"/>
  <c r="C34" i="25"/>
  <c r="C33" i="25"/>
  <c r="B33" i="25"/>
  <c r="C32" i="25"/>
  <c r="B32" i="25"/>
  <c r="C31" i="25"/>
  <c r="B31" i="25"/>
  <c r="C30" i="25"/>
  <c r="B30" i="25"/>
  <c r="C29" i="25"/>
  <c r="B29" i="25"/>
  <c r="C28" i="25"/>
  <c r="B28" i="25"/>
  <c r="C27" i="25"/>
  <c r="B27" i="25"/>
  <c r="C26" i="25"/>
  <c r="B26" i="25"/>
  <c r="C25" i="25"/>
  <c r="B25" i="25"/>
  <c r="C24" i="25"/>
  <c r="C23" i="25"/>
  <c r="C22" i="25"/>
  <c r="C21" i="25"/>
  <c r="C20" i="25"/>
  <c r="C19" i="25"/>
  <c r="B19" i="25"/>
  <c r="C18" i="25"/>
  <c r="B18" i="25"/>
  <c r="C17" i="25"/>
  <c r="B17" i="25"/>
  <c r="C16" i="25"/>
  <c r="B16" i="25"/>
  <c r="C15" i="25"/>
  <c r="B15" i="25"/>
  <c r="C14" i="25"/>
  <c r="B14" i="25"/>
  <c r="C13" i="25"/>
  <c r="C12" i="25"/>
  <c r="B12" i="25"/>
  <c r="C11" i="25"/>
  <c r="B11" i="25"/>
  <c r="C10" i="25"/>
  <c r="B10" i="25"/>
  <c r="C9" i="25"/>
  <c r="B9" i="25"/>
  <c r="C8" i="25"/>
  <c r="B8" i="25"/>
  <c r="C7" i="25"/>
  <c r="B7" i="25"/>
  <c r="C6" i="25"/>
  <c r="B6" i="25"/>
  <c r="C5" i="25"/>
  <c r="C36" i="25" s="1"/>
  <c r="B5" i="25"/>
  <c r="M22" i="7"/>
  <c r="J22" i="7"/>
  <c r="A22" i="7"/>
  <c r="N22" i="7"/>
  <c r="I22" i="7"/>
  <c r="F22" i="7"/>
  <c r="L22" i="7"/>
  <c r="K22" i="7"/>
  <c r="H22" i="7"/>
  <c r="G22" i="7"/>
  <c r="D22" i="7" l="1"/>
  <c r="E22" i="7" l="1"/>
  <c r="L36" i="24"/>
  <c r="K36" i="24"/>
  <c r="J36" i="24"/>
  <c r="I36" i="24"/>
  <c r="H36" i="24"/>
  <c r="G36" i="24"/>
  <c r="F36" i="24"/>
  <c r="E36" i="24"/>
  <c r="D36" i="24"/>
  <c r="C35" i="24"/>
  <c r="B35" i="24"/>
  <c r="C34" i="24"/>
  <c r="C33" i="24"/>
  <c r="B33" i="24"/>
  <c r="C32" i="24"/>
  <c r="B32" i="24"/>
  <c r="C31" i="24"/>
  <c r="B31" i="24"/>
  <c r="C30" i="24"/>
  <c r="B30" i="24"/>
  <c r="C29" i="24"/>
  <c r="B29" i="24"/>
  <c r="C28" i="24"/>
  <c r="B28" i="24"/>
  <c r="C27" i="24"/>
  <c r="B27" i="24"/>
  <c r="C26" i="24"/>
  <c r="B26" i="24"/>
  <c r="C25" i="24"/>
  <c r="B25" i="24"/>
  <c r="C24" i="24"/>
  <c r="C23" i="24"/>
  <c r="C22" i="24"/>
  <c r="C21" i="24"/>
  <c r="C20" i="24"/>
  <c r="C19" i="24"/>
  <c r="B19" i="24"/>
  <c r="C18" i="24"/>
  <c r="B18" i="24"/>
  <c r="C17" i="24"/>
  <c r="B17" i="24"/>
  <c r="C16" i="24"/>
  <c r="B16" i="24"/>
  <c r="C15" i="24"/>
  <c r="B15" i="24"/>
  <c r="C14" i="24"/>
  <c r="B14" i="24"/>
  <c r="C13" i="24"/>
  <c r="C12" i="24"/>
  <c r="B12" i="24"/>
  <c r="C11" i="24"/>
  <c r="B11" i="24"/>
  <c r="C10" i="24"/>
  <c r="B10" i="24"/>
  <c r="C9" i="24"/>
  <c r="B9" i="24"/>
  <c r="C8" i="24"/>
  <c r="B8" i="24"/>
  <c r="C7" i="24"/>
  <c r="B7" i="24"/>
  <c r="C6" i="24"/>
  <c r="B6" i="24"/>
  <c r="C5" i="24"/>
  <c r="C36" i="24" s="1"/>
  <c r="B5" i="24"/>
  <c r="K21" i="7"/>
  <c r="H21" i="7"/>
  <c r="L21" i="7"/>
  <c r="I21" i="7"/>
  <c r="M21" i="7"/>
  <c r="A21" i="7"/>
  <c r="F21" i="7"/>
  <c r="N21" i="7"/>
  <c r="J21" i="7"/>
  <c r="G21" i="7"/>
  <c r="D21" i="7" l="1"/>
  <c r="E21" i="7" l="1"/>
  <c r="L36" i="23"/>
  <c r="K36" i="23"/>
  <c r="J36" i="23"/>
  <c r="I36" i="23"/>
  <c r="H36" i="23"/>
  <c r="G36" i="23"/>
  <c r="F36" i="23"/>
  <c r="E36" i="23"/>
  <c r="D36" i="23"/>
  <c r="C35" i="23"/>
  <c r="B35" i="23"/>
  <c r="C34" i="23"/>
  <c r="C33" i="23"/>
  <c r="B33" i="23"/>
  <c r="C32" i="23"/>
  <c r="B32" i="23"/>
  <c r="C31" i="23"/>
  <c r="B31" i="23"/>
  <c r="C30" i="23"/>
  <c r="B30" i="23"/>
  <c r="C29" i="23"/>
  <c r="B29" i="23"/>
  <c r="C28" i="23"/>
  <c r="B28" i="23"/>
  <c r="C27" i="23"/>
  <c r="B27" i="23"/>
  <c r="C26" i="23"/>
  <c r="B26" i="23"/>
  <c r="C25" i="23"/>
  <c r="B25" i="23"/>
  <c r="C24" i="23"/>
  <c r="C23" i="23"/>
  <c r="C22" i="23"/>
  <c r="C21" i="23"/>
  <c r="C20" i="23"/>
  <c r="C19" i="23"/>
  <c r="B19" i="23"/>
  <c r="C18" i="23"/>
  <c r="B18" i="23"/>
  <c r="C17" i="23"/>
  <c r="B17" i="23"/>
  <c r="C16" i="23"/>
  <c r="B16" i="23"/>
  <c r="C15" i="23"/>
  <c r="B15" i="23"/>
  <c r="C14" i="23"/>
  <c r="B14" i="23"/>
  <c r="C13" i="23"/>
  <c r="C12" i="23"/>
  <c r="B12" i="23"/>
  <c r="C11" i="23"/>
  <c r="B11" i="23"/>
  <c r="C10" i="23"/>
  <c r="B10" i="23"/>
  <c r="C9" i="23"/>
  <c r="B9" i="23"/>
  <c r="C8" i="23"/>
  <c r="B8" i="23"/>
  <c r="C7" i="23"/>
  <c r="B7" i="23"/>
  <c r="C6" i="23"/>
  <c r="B6" i="23"/>
  <c r="C5" i="23"/>
  <c r="C36" i="23" s="1"/>
  <c r="B5" i="23"/>
  <c r="G20" i="7"/>
  <c r="N20" i="7"/>
  <c r="H20" i="7"/>
  <c r="I20" i="7"/>
  <c r="A20" i="7"/>
  <c r="F20" i="7"/>
  <c r="L20" i="7"/>
  <c r="J20" i="7"/>
  <c r="K20" i="7"/>
  <c r="M20" i="7"/>
  <c r="D20" i="7" l="1"/>
  <c r="E20" i="7" l="1"/>
  <c r="L36" i="22"/>
  <c r="K36" i="22"/>
  <c r="J36" i="22"/>
  <c r="I36" i="22"/>
  <c r="H36" i="22"/>
  <c r="G36" i="22"/>
  <c r="F36" i="22"/>
  <c r="E36" i="22"/>
  <c r="D36" i="22"/>
  <c r="C35" i="22"/>
  <c r="B35" i="22"/>
  <c r="C34" i="22"/>
  <c r="C33" i="22"/>
  <c r="B33" i="22"/>
  <c r="C32" i="22"/>
  <c r="B32" i="22"/>
  <c r="C31" i="22"/>
  <c r="B31" i="22"/>
  <c r="C30" i="22"/>
  <c r="B30" i="22"/>
  <c r="C29" i="22"/>
  <c r="B29" i="22"/>
  <c r="C28" i="22"/>
  <c r="B28" i="22"/>
  <c r="C27" i="22"/>
  <c r="B27" i="22"/>
  <c r="C26" i="22"/>
  <c r="B26" i="22"/>
  <c r="C25" i="22"/>
  <c r="B25" i="22"/>
  <c r="C24" i="22"/>
  <c r="C23" i="22"/>
  <c r="C22" i="22"/>
  <c r="C21" i="22"/>
  <c r="C20" i="22"/>
  <c r="C19" i="22"/>
  <c r="B19" i="22"/>
  <c r="C18" i="22"/>
  <c r="B18" i="22"/>
  <c r="C17" i="22"/>
  <c r="B17" i="22"/>
  <c r="C16" i="22"/>
  <c r="B16" i="22"/>
  <c r="C15" i="22"/>
  <c r="B15" i="22"/>
  <c r="C14" i="22"/>
  <c r="B14" i="22"/>
  <c r="C13" i="22"/>
  <c r="C12" i="22"/>
  <c r="B12" i="22"/>
  <c r="C11" i="22"/>
  <c r="B11" i="22"/>
  <c r="C10" i="22"/>
  <c r="B10" i="22"/>
  <c r="C9" i="22"/>
  <c r="B9" i="22"/>
  <c r="C8" i="22"/>
  <c r="B8" i="22"/>
  <c r="C7" i="22"/>
  <c r="B7" i="22"/>
  <c r="C6" i="22"/>
  <c r="B6" i="22"/>
  <c r="C5" i="22"/>
  <c r="C36" i="22" s="1"/>
  <c r="B5" i="22"/>
  <c r="G19" i="7"/>
  <c r="J19" i="7"/>
  <c r="A19" i="7"/>
  <c r="I19" i="7"/>
  <c r="H19" i="7"/>
  <c r="F19" i="7"/>
  <c r="N19" i="7"/>
  <c r="K19" i="7"/>
  <c r="L19" i="7"/>
  <c r="M19" i="7"/>
  <c r="D19" i="7" l="1"/>
  <c r="E19" i="7" l="1"/>
  <c r="L36" i="21"/>
  <c r="K36" i="21"/>
  <c r="J36" i="21"/>
  <c r="I36" i="21"/>
  <c r="H36" i="21"/>
  <c r="G36" i="21"/>
  <c r="F36" i="21"/>
  <c r="E36" i="21"/>
  <c r="D36" i="21"/>
  <c r="C35" i="21"/>
  <c r="B35" i="21"/>
  <c r="C34" i="21"/>
  <c r="C33" i="21"/>
  <c r="B33" i="21"/>
  <c r="C32" i="21"/>
  <c r="B32" i="21"/>
  <c r="C31" i="21"/>
  <c r="B31" i="21"/>
  <c r="C30" i="21"/>
  <c r="B30" i="21"/>
  <c r="C29" i="21"/>
  <c r="B29" i="21"/>
  <c r="C28" i="21"/>
  <c r="B28" i="21"/>
  <c r="C27" i="21"/>
  <c r="B27" i="21"/>
  <c r="C26" i="21"/>
  <c r="B26" i="21"/>
  <c r="C25" i="21"/>
  <c r="B25" i="21"/>
  <c r="C24" i="21"/>
  <c r="C23" i="21"/>
  <c r="C22" i="21"/>
  <c r="C21" i="21"/>
  <c r="C20" i="21"/>
  <c r="C19" i="21"/>
  <c r="B19" i="21"/>
  <c r="C18" i="21"/>
  <c r="B18" i="21"/>
  <c r="C17" i="21"/>
  <c r="B17" i="21"/>
  <c r="C16" i="21"/>
  <c r="B16" i="21"/>
  <c r="C15" i="21"/>
  <c r="B15" i="21"/>
  <c r="C14" i="21"/>
  <c r="B14" i="21"/>
  <c r="C13" i="21"/>
  <c r="C12" i="21"/>
  <c r="B12" i="21"/>
  <c r="C11" i="21"/>
  <c r="B11" i="21"/>
  <c r="C10" i="21"/>
  <c r="B10" i="21"/>
  <c r="C9" i="21"/>
  <c r="B9" i="21"/>
  <c r="C8" i="21"/>
  <c r="B8" i="21"/>
  <c r="C7" i="21"/>
  <c r="B7" i="21"/>
  <c r="C6" i="21"/>
  <c r="B6" i="21"/>
  <c r="C5" i="21"/>
  <c r="C36" i="21" s="1"/>
  <c r="B5" i="21"/>
  <c r="G18" i="7"/>
  <c r="H18" i="7"/>
  <c r="F18" i="7"/>
  <c r="A18" i="7"/>
  <c r="M18" i="7"/>
  <c r="K18" i="7"/>
  <c r="L18" i="7"/>
  <c r="J18" i="7"/>
  <c r="I18" i="7"/>
  <c r="N18" i="7"/>
  <c r="D18" i="7" l="1"/>
  <c r="E18" i="7" l="1"/>
  <c r="L36" i="20"/>
  <c r="K36" i="20"/>
  <c r="J36" i="20"/>
  <c r="I36" i="20"/>
  <c r="H36" i="20"/>
  <c r="G36" i="20"/>
  <c r="F36" i="20"/>
  <c r="E36" i="20"/>
  <c r="D36" i="20"/>
  <c r="C35" i="20"/>
  <c r="B35" i="20"/>
  <c r="C34" i="20"/>
  <c r="C33" i="20"/>
  <c r="B33" i="20"/>
  <c r="C32" i="20"/>
  <c r="B32" i="20"/>
  <c r="C31" i="20"/>
  <c r="B31" i="20"/>
  <c r="C30" i="20"/>
  <c r="B30" i="20"/>
  <c r="C29" i="20"/>
  <c r="B29" i="20"/>
  <c r="C28" i="20"/>
  <c r="B28" i="20"/>
  <c r="C27" i="20"/>
  <c r="B27" i="20"/>
  <c r="C26" i="20"/>
  <c r="B26" i="20"/>
  <c r="C25" i="20"/>
  <c r="B25" i="20"/>
  <c r="C24" i="20"/>
  <c r="C23" i="20"/>
  <c r="C22" i="20"/>
  <c r="C21" i="20"/>
  <c r="C20" i="20"/>
  <c r="C19" i="20"/>
  <c r="B19" i="20"/>
  <c r="C18" i="20"/>
  <c r="B18" i="20"/>
  <c r="C17" i="20"/>
  <c r="B17" i="20"/>
  <c r="C16" i="20"/>
  <c r="B16" i="20"/>
  <c r="C15" i="20"/>
  <c r="B15" i="20"/>
  <c r="C14" i="20"/>
  <c r="B14" i="20"/>
  <c r="C13" i="20"/>
  <c r="C12" i="20"/>
  <c r="B12" i="20"/>
  <c r="C11" i="20"/>
  <c r="B11" i="20"/>
  <c r="C10" i="20"/>
  <c r="B10" i="20"/>
  <c r="C9" i="20"/>
  <c r="B9" i="20"/>
  <c r="C8" i="20"/>
  <c r="B8" i="20"/>
  <c r="C7" i="20"/>
  <c r="B7" i="20"/>
  <c r="C6" i="20"/>
  <c r="B6" i="20"/>
  <c r="C5" i="20"/>
  <c r="C36" i="20" s="1"/>
  <c r="B5" i="20"/>
  <c r="I17" i="7"/>
  <c r="K17" i="7"/>
  <c r="J17" i="7"/>
  <c r="A17" i="7"/>
  <c r="M17" i="7"/>
  <c r="F17" i="7"/>
  <c r="G17" i="7"/>
  <c r="N17" i="7"/>
  <c r="L17" i="7"/>
  <c r="H17" i="7"/>
  <c r="D17" i="7" l="1"/>
  <c r="E17" i="7" s="1"/>
  <c r="L36" i="19" l="1"/>
  <c r="K36" i="19"/>
  <c r="J36" i="19"/>
  <c r="I36" i="19"/>
  <c r="H36" i="19"/>
  <c r="G36" i="19"/>
  <c r="F36" i="19"/>
  <c r="E36" i="19"/>
  <c r="D36" i="19"/>
  <c r="C35" i="19"/>
  <c r="B35" i="19"/>
  <c r="C34" i="19"/>
  <c r="C33" i="19"/>
  <c r="B33" i="19"/>
  <c r="C32" i="19"/>
  <c r="B32" i="19"/>
  <c r="C31" i="19"/>
  <c r="B31" i="19"/>
  <c r="C30" i="19"/>
  <c r="B30" i="19"/>
  <c r="C29" i="19"/>
  <c r="B29" i="19"/>
  <c r="C28" i="19"/>
  <c r="B28" i="19"/>
  <c r="C27" i="19"/>
  <c r="B27" i="19"/>
  <c r="C26" i="19"/>
  <c r="B26" i="19"/>
  <c r="C25" i="19"/>
  <c r="B25" i="19"/>
  <c r="C24" i="19"/>
  <c r="C23" i="19"/>
  <c r="C22" i="19"/>
  <c r="C21" i="19"/>
  <c r="C20" i="19"/>
  <c r="C19" i="19"/>
  <c r="B19" i="19"/>
  <c r="C18" i="19"/>
  <c r="B18" i="19"/>
  <c r="C17" i="19"/>
  <c r="B17" i="19"/>
  <c r="C16" i="19"/>
  <c r="B16" i="19"/>
  <c r="C15" i="19"/>
  <c r="B15" i="19"/>
  <c r="C14" i="19"/>
  <c r="B14" i="19"/>
  <c r="C13" i="19"/>
  <c r="C12" i="19"/>
  <c r="B12" i="19"/>
  <c r="C11" i="19"/>
  <c r="B11" i="19"/>
  <c r="C10" i="19"/>
  <c r="B10" i="19"/>
  <c r="C9" i="19"/>
  <c r="B9" i="19"/>
  <c r="C8" i="19"/>
  <c r="B8" i="19"/>
  <c r="C7" i="19"/>
  <c r="B7" i="19"/>
  <c r="C6" i="19"/>
  <c r="B6" i="19"/>
  <c r="C5" i="19"/>
  <c r="C36" i="19" s="1"/>
  <c r="B5" i="19"/>
  <c r="G16" i="7"/>
  <c r="L16" i="7"/>
  <c r="N16" i="7"/>
  <c r="I16" i="7"/>
  <c r="M16" i="7"/>
  <c r="A16" i="7"/>
  <c r="J16" i="7"/>
  <c r="F16" i="7"/>
  <c r="H16" i="7"/>
  <c r="K16" i="7"/>
  <c r="D16" i="7" l="1"/>
  <c r="E16" i="7" s="1"/>
  <c r="L36" i="18" l="1"/>
  <c r="K36" i="18"/>
  <c r="J36" i="18"/>
  <c r="I36" i="18"/>
  <c r="H36" i="18"/>
  <c r="G36" i="18"/>
  <c r="F36" i="18"/>
  <c r="E36" i="18"/>
  <c r="D36" i="18"/>
  <c r="C35" i="18"/>
  <c r="B35" i="18"/>
  <c r="C34" i="18"/>
  <c r="C33" i="18"/>
  <c r="B33" i="18"/>
  <c r="C32" i="18"/>
  <c r="B32" i="18"/>
  <c r="C31" i="18"/>
  <c r="B31" i="18"/>
  <c r="C30" i="18"/>
  <c r="B30" i="18"/>
  <c r="C29" i="18"/>
  <c r="B29" i="18"/>
  <c r="C28" i="18"/>
  <c r="B28" i="18"/>
  <c r="C27" i="18"/>
  <c r="B27" i="18"/>
  <c r="C26" i="18"/>
  <c r="B26" i="18"/>
  <c r="C25" i="18"/>
  <c r="B25" i="18"/>
  <c r="C24" i="18"/>
  <c r="C23" i="18"/>
  <c r="C22" i="18"/>
  <c r="C21" i="18"/>
  <c r="C20" i="18"/>
  <c r="C19" i="18"/>
  <c r="B19" i="18"/>
  <c r="C18" i="18"/>
  <c r="B18" i="18"/>
  <c r="C17" i="18"/>
  <c r="B17" i="18"/>
  <c r="C16" i="18"/>
  <c r="B16" i="18"/>
  <c r="C15" i="18"/>
  <c r="B15" i="18"/>
  <c r="C14" i="18"/>
  <c r="B14" i="18"/>
  <c r="C13" i="18"/>
  <c r="C12" i="18"/>
  <c r="B12" i="18"/>
  <c r="C11" i="18"/>
  <c r="B11" i="18"/>
  <c r="C10" i="18"/>
  <c r="B10" i="18"/>
  <c r="C9" i="18"/>
  <c r="B9" i="18"/>
  <c r="C8" i="18"/>
  <c r="B8" i="18"/>
  <c r="C7" i="18"/>
  <c r="B7" i="18"/>
  <c r="C6" i="18"/>
  <c r="B6" i="18"/>
  <c r="C5" i="18"/>
  <c r="C36" i="18" s="1"/>
  <c r="B5" i="18"/>
  <c r="I15" i="7"/>
  <c r="G15" i="7"/>
  <c r="F15" i="7"/>
  <c r="J15" i="7"/>
  <c r="H15" i="7"/>
  <c r="K15" i="7"/>
  <c r="M15" i="7"/>
  <c r="A15" i="7"/>
  <c r="L15" i="7"/>
  <c r="N15" i="7"/>
  <c r="D15" i="7" l="1"/>
  <c r="E15" i="7" s="1"/>
  <c r="L36" i="17" l="1"/>
  <c r="K36" i="17"/>
  <c r="J36" i="17"/>
  <c r="I36" i="17"/>
  <c r="H36" i="17"/>
  <c r="G36" i="17"/>
  <c r="F36" i="17"/>
  <c r="E36" i="17"/>
  <c r="D36" i="17"/>
  <c r="C35" i="17"/>
  <c r="B35" i="17"/>
  <c r="C34" i="17"/>
  <c r="C33" i="17"/>
  <c r="B33" i="17"/>
  <c r="C32" i="17"/>
  <c r="B32" i="17"/>
  <c r="C31" i="17"/>
  <c r="B31" i="17"/>
  <c r="C30" i="17"/>
  <c r="B30" i="17"/>
  <c r="C29" i="17"/>
  <c r="B29" i="17"/>
  <c r="C28" i="17"/>
  <c r="B28" i="17"/>
  <c r="C27" i="17"/>
  <c r="B27" i="17"/>
  <c r="C26" i="17"/>
  <c r="B26" i="17"/>
  <c r="C25" i="17"/>
  <c r="B25" i="17"/>
  <c r="C24" i="17"/>
  <c r="C23" i="17"/>
  <c r="C22" i="17"/>
  <c r="C21" i="17"/>
  <c r="C20" i="17"/>
  <c r="C19" i="17"/>
  <c r="B19" i="17"/>
  <c r="C18" i="17"/>
  <c r="B18" i="17"/>
  <c r="C17" i="17"/>
  <c r="B17" i="17"/>
  <c r="C16" i="17"/>
  <c r="B16" i="17"/>
  <c r="C15" i="17"/>
  <c r="B15" i="17"/>
  <c r="C14" i="17"/>
  <c r="B14" i="17"/>
  <c r="C13" i="17"/>
  <c r="C12" i="17"/>
  <c r="B12" i="17"/>
  <c r="C11" i="17"/>
  <c r="B11" i="17"/>
  <c r="C10" i="17"/>
  <c r="B10" i="17"/>
  <c r="C9" i="17"/>
  <c r="B9" i="17"/>
  <c r="C8" i="17"/>
  <c r="B8" i="17"/>
  <c r="C7" i="17"/>
  <c r="B7" i="17"/>
  <c r="C6" i="17"/>
  <c r="B6" i="17"/>
  <c r="C5" i="17"/>
  <c r="C36" i="17" s="1"/>
  <c r="B5" i="17"/>
  <c r="K14" i="7"/>
  <c r="N14" i="7"/>
  <c r="H14" i="7"/>
  <c r="J14" i="7"/>
  <c r="M14" i="7"/>
  <c r="A14" i="7"/>
  <c r="G14" i="7"/>
  <c r="I14" i="7"/>
  <c r="F14" i="7"/>
  <c r="L14" i="7"/>
  <c r="D14" i="7" l="1"/>
  <c r="E14" i="7" l="1"/>
  <c r="L36" i="16"/>
  <c r="K36" i="16"/>
  <c r="J36" i="16"/>
  <c r="I36" i="16"/>
  <c r="H36" i="16"/>
  <c r="G36" i="16"/>
  <c r="F36" i="16"/>
  <c r="E36" i="16"/>
  <c r="D36" i="16"/>
  <c r="C35" i="16"/>
  <c r="B35" i="16"/>
  <c r="C34" i="16"/>
  <c r="C33" i="16"/>
  <c r="B33" i="16"/>
  <c r="C32" i="16"/>
  <c r="B32" i="16"/>
  <c r="C31" i="16"/>
  <c r="B31" i="16"/>
  <c r="C30" i="16"/>
  <c r="B30" i="16"/>
  <c r="C29" i="16"/>
  <c r="B29" i="16"/>
  <c r="C28" i="16"/>
  <c r="B28" i="16"/>
  <c r="C27" i="16"/>
  <c r="B27" i="16"/>
  <c r="C26" i="16"/>
  <c r="B26" i="16"/>
  <c r="C25" i="16"/>
  <c r="B25" i="16"/>
  <c r="C24" i="16"/>
  <c r="C23" i="16"/>
  <c r="C22" i="16"/>
  <c r="C21" i="16"/>
  <c r="C20" i="16"/>
  <c r="C19" i="16"/>
  <c r="B19" i="16"/>
  <c r="C18" i="16"/>
  <c r="B18" i="16"/>
  <c r="C17" i="16"/>
  <c r="B17" i="16"/>
  <c r="C16" i="16"/>
  <c r="B16" i="16"/>
  <c r="C15" i="16"/>
  <c r="B15" i="16"/>
  <c r="C14" i="16"/>
  <c r="B14" i="16"/>
  <c r="C13" i="16"/>
  <c r="C12" i="16"/>
  <c r="B12" i="16"/>
  <c r="C11" i="16"/>
  <c r="B11" i="16"/>
  <c r="C10" i="16"/>
  <c r="B10" i="16"/>
  <c r="C9" i="16"/>
  <c r="B9" i="16"/>
  <c r="C8" i="16"/>
  <c r="B8" i="16"/>
  <c r="C7" i="16"/>
  <c r="B7" i="16"/>
  <c r="C6" i="16"/>
  <c r="B6" i="16"/>
  <c r="C5" i="16"/>
  <c r="C36" i="16" s="1"/>
  <c r="B5" i="16"/>
  <c r="G13" i="7"/>
  <c r="A13" i="7"/>
  <c r="I13" i="7"/>
  <c r="L13" i="7"/>
  <c r="F13" i="7"/>
  <c r="N13" i="7"/>
  <c r="H13" i="7"/>
  <c r="K13" i="7"/>
  <c r="M13" i="7"/>
  <c r="J13" i="7"/>
  <c r="D13" i="7" l="1"/>
  <c r="E13" i="7" l="1"/>
  <c r="L36" i="15"/>
  <c r="K36" i="15"/>
  <c r="J36" i="15"/>
  <c r="I36" i="15"/>
  <c r="H36" i="15"/>
  <c r="G36" i="15"/>
  <c r="F36" i="15"/>
  <c r="E36" i="15"/>
  <c r="D36" i="15"/>
  <c r="C35" i="15"/>
  <c r="B35" i="15"/>
  <c r="C34" i="15"/>
  <c r="C33" i="15"/>
  <c r="B33" i="15"/>
  <c r="C32" i="15"/>
  <c r="B32" i="15"/>
  <c r="C31" i="15"/>
  <c r="B31" i="15"/>
  <c r="C30" i="15"/>
  <c r="B30" i="15"/>
  <c r="C29" i="15"/>
  <c r="B29" i="15"/>
  <c r="C28" i="15"/>
  <c r="B28" i="15"/>
  <c r="C27" i="15"/>
  <c r="B27" i="15"/>
  <c r="C26" i="15"/>
  <c r="B26" i="15"/>
  <c r="C25" i="15"/>
  <c r="B25" i="15"/>
  <c r="C24" i="15"/>
  <c r="C23" i="15"/>
  <c r="C22" i="15"/>
  <c r="C21" i="15"/>
  <c r="C20" i="15"/>
  <c r="C19" i="15"/>
  <c r="B19" i="15"/>
  <c r="C18" i="15"/>
  <c r="B18" i="15"/>
  <c r="C17" i="15"/>
  <c r="B17" i="15"/>
  <c r="C16" i="15"/>
  <c r="B16" i="15"/>
  <c r="C15" i="15"/>
  <c r="B15" i="15"/>
  <c r="C14" i="15"/>
  <c r="B14" i="15"/>
  <c r="C13" i="15"/>
  <c r="C12" i="15"/>
  <c r="B12" i="15"/>
  <c r="C11" i="15"/>
  <c r="B11" i="15"/>
  <c r="C10" i="15"/>
  <c r="B10" i="15"/>
  <c r="C9" i="15"/>
  <c r="B9" i="15"/>
  <c r="C8" i="15"/>
  <c r="B8" i="15"/>
  <c r="C7" i="15"/>
  <c r="B7" i="15"/>
  <c r="C6" i="15"/>
  <c r="B6" i="15"/>
  <c r="C5" i="15"/>
  <c r="C36" i="15" s="1"/>
  <c r="B5" i="15"/>
  <c r="A12" i="7"/>
  <c r="L12" i="7"/>
  <c r="G12" i="7"/>
  <c r="J12" i="7"/>
  <c r="K12" i="7"/>
  <c r="F12" i="7"/>
  <c r="H12" i="7"/>
  <c r="M12" i="7"/>
  <c r="I12" i="7"/>
  <c r="D12" i="7" l="1"/>
  <c r="E12" i="7" s="1"/>
  <c r="L36" i="14"/>
  <c r="K36" i="14"/>
  <c r="J36" i="14"/>
  <c r="I36" i="14"/>
  <c r="H36" i="14"/>
  <c r="G36" i="14"/>
  <c r="F36" i="14"/>
  <c r="E36" i="14"/>
  <c r="D36" i="14"/>
  <c r="C35" i="14"/>
  <c r="B35" i="14"/>
  <c r="C34" i="14"/>
  <c r="C33" i="14"/>
  <c r="B33" i="14"/>
  <c r="C32" i="14"/>
  <c r="B32" i="14"/>
  <c r="C31" i="14"/>
  <c r="B31" i="14"/>
  <c r="C30" i="14"/>
  <c r="B30" i="14"/>
  <c r="C29" i="14"/>
  <c r="B29" i="14"/>
  <c r="C28" i="14"/>
  <c r="B28" i="14"/>
  <c r="C27" i="14"/>
  <c r="B27" i="14"/>
  <c r="C26" i="14"/>
  <c r="B26" i="14"/>
  <c r="C25" i="14"/>
  <c r="B25" i="14"/>
  <c r="C24" i="14"/>
  <c r="C23" i="14"/>
  <c r="C22" i="14"/>
  <c r="C21" i="14"/>
  <c r="C20" i="14"/>
  <c r="C19" i="14"/>
  <c r="B19" i="14"/>
  <c r="C18" i="14"/>
  <c r="B18" i="14"/>
  <c r="C17" i="14"/>
  <c r="B17" i="14"/>
  <c r="C16" i="14"/>
  <c r="B16" i="14"/>
  <c r="C15" i="14"/>
  <c r="B15" i="14"/>
  <c r="C14" i="14"/>
  <c r="B14" i="14"/>
  <c r="C13" i="14"/>
  <c r="C12" i="14"/>
  <c r="B12" i="14"/>
  <c r="C11" i="14"/>
  <c r="B11" i="14"/>
  <c r="C10" i="14"/>
  <c r="B10" i="14"/>
  <c r="C9" i="14"/>
  <c r="B9" i="14"/>
  <c r="C8" i="14"/>
  <c r="B8" i="14"/>
  <c r="C7" i="14"/>
  <c r="B7" i="14"/>
  <c r="C6" i="14"/>
  <c r="B6" i="14"/>
  <c r="C5" i="14"/>
  <c r="C36" i="14" s="1"/>
  <c r="B5" i="14"/>
  <c r="G11" i="7"/>
  <c r="N11" i="7"/>
  <c r="J11" i="7"/>
  <c r="I11" i="7"/>
  <c r="H11" i="7"/>
  <c r="L11" i="7"/>
  <c r="F11" i="7"/>
  <c r="K11" i="7"/>
  <c r="M11" i="7"/>
  <c r="A11" i="7"/>
  <c r="D11" i="7" l="1"/>
  <c r="E11" i="7" l="1"/>
  <c r="L36" i="13"/>
  <c r="K36" i="13"/>
  <c r="J36" i="13"/>
  <c r="I36" i="13"/>
  <c r="H36" i="13"/>
  <c r="G36" i="13"/>
  <c r="F36" i="13"/>
  <c r="E36" i="13"/>
  <c r="D36" i="13"/>
  <c r="C35" i="13"/>
  <c r="B35" i="13"/>
  <c r="C34" i="13"/>
  <c r="C33" i="13"/>
  <c r="B33" i="13"/>
  <c r="C32" i="13"/>
  <c r="B32" i="13"/>
  <c r="C31" i="13"/>
  <c r="B31" i="13"/>
  <c r="C30" i="13"/>
  <c r="B30" i="13"/>
  <c r="C29" i="13"/>
  <c r="B29" i="13"/>
  <c r="C28" i="13"/>
  <c r="B28" i="13"/>
  <c r="C27" i="13"/>
  <c r="B27" i="13"/>
  <c r="C26" i="13"/>
  <c r="B26" i="13"/>
  <c r="C25" i="13"/>
  <c r="B25" i="13"/>
  <c r="C24" i="13"/>
  <c r="C23" i="13"/>
  <c r="C22" i="13"/>
  <c r="C21" i="13"/>
  <c r="C20" i="13"/>
  <c r="C19" i="13"/>
  <c r="B19" i="13"/>
  <c r="C18" i="13"/>
  <c r="B18" i="13"/>
  <c r="C17" i="13"/>
  <c r="B17" i="13"/>
  <c r="C16" i="13"/>
  <c r="B16" i="13"/>
  <c r="C15" i="13"/>
  <c r="B15" i="13"/>
  <c r="C14" i="13"/>
  <c r="B14" i="13"/>
  <c r="C13" i="13"/>
  <c r="C12" i="13"/>
  <c r="B12" i="13"/>
  <c r="C11" i="13"/>
  <c r="B11" i="13"/>
  <c r="C10" i="13"/>
  <c r="B10" i="13"/>
  <c r="C9" i="13"/>
  <c r="B9" i="13"/>
  <c r="C8" i="13"/>
  <c r="B8" i="13"/>
  <c r="C7" i="13"/>
  <c r="B7" i="13"/>
  <c r="C6" i="13"/>
  <c r="B6" i="13"/>
  <c r="C5" i="13"/>
  <c r="C36" i="13" s="1"/>
  <c r="B5" i="13"/>
  <c r="F10" i="7"/>
  <c r="A10" i="7"/>
  <c r="I10" i="7"/>
  <c r="K10" i="7"/>
  <c r="H10" i="7"/>
  <c r="J10" i="7"/>
  <c r="G10" i="7"/>
  <c r="L10" i="7"/>
  <c r="N10" i="7"/>
  <c r="M10" i="7"/>
  <c r="D10" i="7" l="1"/>
  <c r="E10" i="7" l="1"/>
  <c r="L36" i="12"/>
  <c r="K36" i="12"/>
  <c r="J36" i="12"/>
  <c r="I36" i="12"/>
  <c r="H36" i="12"/>
  <c r="G36" i="12"/>
  <c r="F36" i="12"/>
  <c r="E36" i="12"/>
  <c r="D36" i="12"/>
  <c r="C35" i="12"/>
  <c r="B35" i="12"/>
  <c r="C34" i="12"/>
  <c r="C33" i="12"/>
  <c r="B33" i="12"/>
  <c r="C32" i="12"/>
  <c r="B32" i="12"/>
  <c r="C31" i="12"/>
  <c r="B31" i="12"/>
  <c r="C30" i="12"/>
  <c r="B30" i="12"/>
  <c r="C29" i="12"/>
  <c r="B29" i="12"/>
  <c r="C28" i="12"/>
  <c r="B28" i="12"/>
  <c r="C27" i="12"/>
  <c r="B27" i="12"/>
  <c r="C26" i="12"/>
  <c r="B26" i="12"/>
  <c r="C25" i="12"/>
  <c r="B25" i="12"/>
  <c r="C24" i="12"/>
  <c r="C23" i="12"/>
  <c r="C22" i="12"/>
  <c r="C21" i="12"/>
  <c r="C20" i="12"/>
  <c r="C19" i="12"/>
  <c r="B19" i="12"/>
  <c r="C18" i="12"/>
  <c r="B18" i="12"/>
  <c r="C17" i="12"/>
  <c r="B17" i="12"/>
  <c r="C16" i="12"/>
  <c r="B16" i="12"/>
  <c r="C15" i="12"/>
  <c r="B15" i="12"/>
  <c r="C14" i="12"/>
  <c r="B14" i="12"/>
  <c r="C13" i="12"/>
  <c r="C12" i="12"/>
  <c r="B12" i="12"/>
  <c r="C11" i="12"/>
  <c r="B11" i="12"/>
  <c r="C10" i="12"/>
  <c r="B10" i="12"/>
  <c r="C9" i="12"/>
  <c r="B9" i="12"/>
  <c r="C8" i="12"/>
  <c r="B8" i="12"/>
  <c r="C7" i="12"/>
  <c r="B7" i="12"/>
  <c r="C6" i="12"/>
  <c r="B6" i="12"/>
  <c r="C5" i="12"/>
  <c r="C36" i="12" s="1"/>
  <c r="B5" i="12"/>
  <c r="G9" i="7"/>
  <c r="I9" i="7"/>
  <c r="N9" i="7"/>
  <c r="K9" i="7"/>
  <c r="J9" i="7"/>
  <c r="F9" i="7"/>
  <c r="A9" i="7"/>
  <c r="H9" i="7"/>
  <c r="L9" i="7"/>
  <c r="M9" i="7"/>
  <c r="D9" i="7" l="1"/>
  <c r="E9" i="7" l="1"/>
  <c r="L36" i="11"/>
  <c r="K36" i="11"/>
  <c r="J36" i="11"/>
  <c r="I36" i="11"/>
  <c r="H36" i="11"/>
  <c r="G36" i="11"/>
  <c r="F36" i="11"/>
  <c r="E36" i="11"/>
  <c r="D36" i="11"/>
  <c r="C35" i="11"/>
  <c r="B35" i="11"/>
  <c r="C34" i="11"/>
  <c r="C33" i="11"/>
  <c r="B33" i="11"/>
  <c r="C32" i="11"/>
  <c r="B32" i="11"/>
  <c r="C31" i="11"/>
  <c r="B31" i="11"/>
  <c r="C30" i="11"/>
  <c r="B30" i="11"/>
  <c r="C29" i="11"/>
  <c r="B29" i="11"/>
  <c r="C28" i="11"/>
  <c r="B28" i="11"/>
  <c r="C27" i="11"/>
  <c r="B27" i="11"/>
  <c r="C26" i="11"/>
  <c r="B26" i="11"/>
  <c r="C25" i="11"/>
  <c r="B25" i="11"/>
  <c r="C24" i="11"/>
  <c r="C23" i="11"/>
  <c r="C22" i="11"/>
  <c r="C21" i="11"/>
  <c r="C20" i="11"/>
  <c r="C19" i="11"/>
  <c r="B19" i="11"/>
  <c r="C18" i="11"/>
  <c r="B18" i="11"/>
  <c r="C17" i="11"/>
  <c r="B17" i="11"/>
  <c r="C16" i="11"/>
  <c r="B16" i="11"/>
  <c r="C15" i="11"/>
  <c r="B15" i="11"/>
  <c r="C14" i="11"/>
  <c r="B14" i="11"/>
  <c r="C13" i="11"/>
  <c r="C12" i="11"/>
  <c r="B12" i="11"/>
  <c r="C11" i="11"/>
  <c r="B11" i="11"/>
  <c r="C10" i="11"/>
  <c r="B10" i="11"/>
  <c r="C9" i="11"/>
  <c r="B9" i="11"/>
  <c r="C8" i="11"/>
  <c r="B8" i="11"/>
  <c r="C7" i="11"/>
  <c r="B7" i="11"/>
  <c r="C6" i="11"/>
  <c r="B6" i="11"/>
  <c r="C5" i="11"/>
  <c r="C36" i="11" s="1"/>
  <c r="B5" i="11"/>
  <c r="A8" i="7"/>
  <c r="J8" i="7"/>
  <c r="I8" i="7"/>
  <c r="H8" i="7"/>
  <c r="K8" i="7"/>
  <c r="N8" i="7"/>
  <c r="M8" i="7"/>
  <c r="G8" i="7"/>
  <c r="F8" i="7"/>
  <c r="L8" i="7"/>
  <c r="D8" i="7" l="1"/>
  <c r="E8" i="7" l="1"/>
  <c r="L36" i="10"/>
  <c r="K36" i="10"/>
  <c r="J36" i="10"/>
  <c r="I36" i="10"/>
  <c r="H36" i="10"/>
  <c r="G36" i="10"/>
  <c r="F36" i="10"/>
  <c r="E36" i="10"/>
  <c r="D36" i="10"/>
  <c r="C35" i="10"/>
  <c r="B35" i="10"/>
  <c r="C34" i="10"/>
  <c r="C33" i="10"/>
  <c r="B33" i="10"/>
  <c r="C32" i="10"/>
  <c r="B32" i="10"/>
  <c r="C31" i="10"/>
  <c r="B31" i="10"/>
  <c r="C30" i="10"/>
  <c r="B30" i="10"/>
  <c r="C29" i="10"/>
  <c r="B29" i="10"/>
  <c r="C28" i="10"/>
  <c r="B28" i="10"/>
  <c r="C27" i="10"/>
  <c r="B27" i="10"/>
  <c r="C26" i="10"/>
  <c r="B26" i="10"/>
  <c r="C25" i="10"/>
  <c r="B25" i="10"/>
  <c r="C24" i="10"/>
  <c r="C23" i="10"/>
  <c r="C22" i="10"/>
  <c r="C21" i="10"/>
  <c r="C20" i="10"/>
  <c r="C19" i="10"/>
  <c r="B19" i="10"/>
  <c r="C18" i="10"/>
  <c r="B18" i="10"/>
  <c r="C17" i="10"/>
  <c r="B17" i="10"/>
  <c r="C16" i="10"/>
  <c r="B16" i="10"/>
  <c r="C15" i="10"/>
  <c r="B15" i="10"/>
  <c r="C14" i="10"/>
  <c r="B14" i="10"/>
  <c r="C13" i="10"/>
  <c r="C12" i="10"/>
  <c r="B12" i="10"/>
  <c r="C11" i="10"/>
  <c r="B11" i="10"/>
  <c r="C10" i="10"/>
  <c r="B10" i="10"/>
  <c r="C9" i="10"/>
  <c r="B9" i="10"/>
  <c r="C8" i="10"/>
  <c r="B8" i="10"/>
  <c r="C7" i="10"/>
  <c r="B7" i="10"/>
  <c r="C6" i="10"/>
  <c r="B6" i="10"/>
  <c r="C5" i="10"/>
  <c r="C36" i="10" s="1"/>
  <c r="B5" i="10"/>
  <c r="K7" i="7"/>
  <c r="L7" i="7"/>
  <c r="N7" i="7"/>
  <c r="G7" i="7"/>
  <c r="H7" i="7"/>
  <c r="A7" i="7"/>
  <c r="J7" i="7"/>
  <c r="F7" i="7"/>
  <c r="I7" i="7"/>
  <c r="M7" i="7"/>
  <c r="D7" i="7" l="1"/>
  <c r="E7" i="7" l="1"/>
  <c r="L36" i="9"/>
  <c r="K36" i="9"/>
  <c r="J36" i="9"/>
  <c r="I36" i="9"/>
  <c r="H36" i="9"/>
  <c r="G36" i="9"/>
  <c r="F36" i="9"/>
  <c r="E36" i="9"/>
  <c r="D36" i="9"/>
  <c r="C35" i="9"/>
  <c r="B35" i="9"/>
  <c r="C34" i="9"/>
  <c r="C33" i="9"/>
  <c r="B33" i="9"/>
  <c r="C32" i="9"/>
  <c r="B32" i="9"/>
  <c r="C31" i="9"/>
  <c r="B31" i="9"/>
  <c r="C30" i="9"/>
  <c r="B30" i="9"/>
  <c r="C29" i="9"/>
  <c r="B29" i="9"/>
  <c r="C28" i="9"/>
  <c r="B28" i="9"/>
  <c r="C27" i="9"/>
  <c r="B27" i="9"/>
  <c r="C26" i="9"/>
  <c r="B26" i="9"/>
  <c r="C25" i="9"/>
  <c r="B25" i="9"/>
  <c r="C24" i="9"/>
  <c r="C23" i="9"/>
  <c r="C22" i="9"/>
  <c r="C21" i="9"/>
  <c r="C20" i="9"/>
  <c r="C19" i="9"/>
  <c r="B19" i="9"/>
  <c r="C18" i="9"/>
  <c r="B18" i="9"/>
  <c r="C17" i="9"/>
  <c r="B17" i="9"/>
  <c r="C16" i="9"/>
  <c r="B16" i="9"/>
  <c r="C15" i="9"/>
  <c r="B15" i="9"/>
  <c r="C14" i="9"/>
  <c r="B14" i="9"/>
  <c r="C13" i="9"/>
  <c r="C12" i="9"/>
  <c r="B12" i="9"/>
  <c r="C11" i="9"/>
  <c r="B11" i="9"/>
  <c r="C10" i="9"/>
  <c r="B10" i="9"/>
  <c r="C9" i="9"/>
  <c r="B9" i="9"/>
  <c r="C8" i="9"/>
  <c r="B8" i="9"/>
  <c r="C7" i="9"/>
  <c r="B7" i="9"/>
  <c r="C6" i="9"/>
  <c r="B6" i="9"/>
  <c r="C5" i="9"/>
  <c r="C36" i="9" s="1"/>
  <c r="B5" i="9"/>
  <c r="L6" i="7"/>
  <c r="J6" i="7"/>
  <c r="N6" i="7"/>
  <c r="K6" i="7"/>
  <c r="F6" i="7"/>
  <c r="H6" i="7"/>
  <c r="M6" i="7"/>
  <c r="I6" i="7"/>
  <c r="A6" i="7"/>
  <c r="G6" i="7"/>
  <c r="D6" i="7" l="1"/>
  <c r="E6" i="7" l="1"/>
  <c r="L36" i="8"/>
  <c r="K36" i="8"/>
  <c r="J36" i="8"/>
  <c r="I36" i="8"/>
  <c r="H36" i="8"/>
  <c r="G36" i="8"/>
  <c r="F36" i="8"/>
  <c r="E36" i="8"/>
  <c r="D36" i="8"/>
  <c r="C35" i="8"/>
  <c r="B35" i="8"/>
  <c r="C34" i="8"/>
  <c r="C33" i="8"/>
  <c r="B33" i="8"/>
  <c r="C32" i="8"/>
  <c r="B32" i="8"/>
  <c r="C31" i="8"/>
  <c r="B31" i="8"/>
  <c r="C30" i="8"/>
  <c r="B30" i="8"/>
  <c r="C29" i="8"/>
  <c r="B29" i="8"/>
  <c r="C28" i="8"/>
  <c r="B28" i="8"/>
  <c r="C27" i="8"/>
  <c r="B27" i="8"/>
  <c r="C26" i="8"/>
  <c r="B26" i="8"/>
  <c r="C25" i="8"/>
  <c r="B25" i="8"/>
  <c r="C24" i="8"/>
  <c r="C23" i="8"/>
  <c r="C22" i="8"/>
  <c r="C21" i="8"/>
  <c r="C20" i="8"/>
  <c r="C19" i="8"/>
  <c r="B19" i="8"/>
  <c r="C18" i="8"/>
  <c r="B18" i="8"/>
  <c r="C17" i="8"/>
  <c r="B17" i="8"/>
  <c r="C16" i="8"/>
  <c r="B16" i="8"/>
  <c r="C15" i="8"/>
  <c r="B15" i="8"/>
  <c r="C14" i="8"/>
  <c r="B14" i="8"/>
  <c r="C13" i="8"/>
  <c r="C12" i="8"/>
  <c r="B12" i="8"/>
  <c r="C11" i="8"/>
  <c r="B11" i="8"/>
  <c r="C10" i="8"/>
  <c r="B10" i="8"/>
  <c r="C9" i="8"/>
  <c r="B9" i="8"/>
  <c r="C8" i="8"/>
  <c r="B8" i="8"/>
  <c r="C7" i="8"/>
  <c r="B7" i="8"/>
  <c r="C6" i="8"/>
  <c r="B6" i="8"/>
  <c r="C5" i="8"/>
  <c r="C36" i="8" s="1"/>
  <c r="B5" i="8"/>
  <c r="H5" i="7"/>
  <c r="L5" i="7"/>
  <c r="F5" i="7"/>
  <c r="A5" i="7"/>
  <c r="I5" i="7"/>
  <c r="K5" i="7"/>
  <c r="G5" i="7"/>
  <c r="J5" i="7"/>
  <c r="N5" i="7"/>
  <c r="M5" i="7"/>
  <c r="D5" i="7" l="1"/>
  <c r="N52" i="7"/>
  <c r="M52" i="7"/>
  <c r="L52" i="7"/>
  <c r="K52" i="7"/>
  <c r="J52" i="7"/>
  <c r="I52" i="7"/>
  <c r="H52" i="7"/>
  <c r="G52" i="7"/>
  <c r="F52" i="7"/>
  <c r="E5" i="7" l="1"/>
  <c r="G36" i="6" l="1"/>
  <c r="G37" i="6" s="1"/>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L36" i="6"/>
  <c r="L37" i="6" s="1"/>
  <c r="K36" i="6"/>
  <c r="K37" i="6" s="1"/>
  <c r="J36" i="6"/>
  <c r="J37" i="6" s="1"/>
  <c r="I36" i="6"/>
  <c r="I37" i="6" s="1"/>
  <c r="H36" i="6"/>
  <c r="H37" i="6" s="1"/>
  <c r="F36" i="6"/>
  <c r="F37" i="6" s="1"/>
  <c r="E36" i="6"/>
  <c r="E37" i="6" s="1"/>
  <c r="D36" i="6"/>
  <c r="D37" i="6" s="1"/>
  <c r="L36" i="4"/>
  <c r="K36" i="4"/>
  <c r="J36" i="4"/>
  <c r="I36" i="4"/>
  <c r="H36" i="4"/>
  <c r="G36" i="4"/>
  <c r="F36" i="4"/>
  <c r="E36" i="4"/>
  <c r="D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36" i="4" s="1"/>
  <c r="L36" i="3"/>
  <c r="K36" i="3"/>
  <c r="J36" i="3"/>
  <c r="I36" i="3"/>
  <c r="H36" i="3"/>
  <c r="G36" i="3"/>
  <c r="F36" i="3"/>
  <c r="E36" i="3"/>
  <c r="D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36" i="3" s="1"/>
  <c r="AN30" i="2"/>
  <c r="AN29" i="2"/>
  <c r="AN28" i="2"/>
  <c r="AN27" i="2"/>
  <c r="G4" i="7"/>
  <c r="J4" i="7"/>
  <c r="C2" i="7"/>
  <c r="I4" i="7"/>
  <c r="A2" i="7"/>
  <c r="B2" i="7"/>
  <c r="M4" i="7"/>
  <c r="H4" i="7"/>
  <c r="K4" i="7"/>
  <c r="N4" i="7"/>
  <c r="L4" i="7"/>
  <c r="F4" i="7"/>
  <c r="O51" i="7" l="1"/>
  <c r="O50" i="7"/>
  <c r="X50" i="7" s="1"/>
  <c r="O49" i="7"/>
  <c r="X49" i="7" s="1"/>
  <c r="O48" i="7"/>
  <c r="X48" i="7" s="1"/>
  <c r="O47" i="7"/>
  <c r="X47" i="7" s="1"/>
  <c r="O46" i="7"/>
  <c r="X46" i="7" s="1"/>
  <c r="O45" i="7"/>
  <c r="X45" i="7" s="1"/>
  <c r="O44" i="7"/>
  <c r="X44" i="7" s="1"/>
  <c r="O43" i="7"/>
  <c r="X43" i="7" s="1"/>
  <c r="O42" i="7"/>
  <c r="X42" i="7" s="1"/>
  <c r="O41" i="7"/>
  <c r="X41" i="7" s="1"/>
  <c r="O40" i="7"/>
  <c r="X40" i="7" s="1"/>
  <c r="O39" i="7"/>
  <c r="X39" i="7" s="1"/>
  <c r="O38" i="7"/>
  <c r="X38" i="7" s="1"/>
  <c r="O37" i="7"/>
  <c r="X37" i="7" s="1"/>
  <c r="O36" i="7"/>
  <c r="X36" i="7" s="1"/>
  <c r="O35" i="7"/>
  <c r="X35" i="7" s="1"/>
  <c r="O34" i="7"/>
  <c r="O33" i="7"/>
  <c r="X33" i="7" s="1"/>
  <c r="O32" i="7"/>
  <c r="X32" i="7" s="1"/>
  <c r="O31" i="7"/>
  <c r="X31" i="7" s="1"/>
  <c r="O30" i="7"/>
  <c r="X30" i="7" s="1"/>
  <c r="O29" i="7"/>
  <c r="X29" i="7" s="1"/>
  <c r="O28" i="7"/>
  <c r="X28" i="7" s="1"/>
  <c r="O27" i="7"/>
  <c r="X27" i="7" s="1"/>
  <c r="O26" i="7"/>
  <c r="X26" i="7" s="1"/>
  <c r="O25" i="7"/>
  <c r="X25" i="7" s="1"/>
  <c r="O24" i="7"/>
  <c r="X24" i="7" s="1"/>
  <c r="O23" i="7"/>
  <c r="X23" i="7" s="1"/>
  <c r="O22" i="7"/>
  <c r="X22" i="7" s="1"/>
  <c r="O21" i="7"/>
  <c r="X21" i="7" s="1"/>
  <c r="O20" i="7"/>
  <c r="X20" i="7" s="1"/>
  <c r="O19" i="7"/>
  <c r="X19" i="7" s="1"/>
  <c r="O18" i="7"/>
  <c r="X18" i="7" s="1"/>
  <c r="O17" i="7"/>
  <c r="X17" i="7" s="1"/>
  <c r="O16" i="7"/>
  <c r="X16" i="7" s="1"/>
  <c r="O15" i="7"/>
  <c r="X15" i="7" s="1"/>
  <c r="O14" i="7"/>
  <c r="X14" i="7" s="1"/>
  <c r="O13" i="7"/>
  <c r="X13" i="7" s="1"/>
  <c r="O12" i="7"/>
  <c r="X12" i="7" s="1"/>
  <c r="O11" i="7"/>
  <c r="X11" i="7" s="1"/>
  <c r="O10" i="7"/>
  <c r="X10" i="7" s="1"/>
  <c r="O9" i="7"/>
  <c r="X9" i="7" s="1"/>
  <c r="O8" i="7"/>
  <c r="X8" i="7" s="1"/>
  <c r="O7" i="7"/>
  <c r="X7" i="7" s="1"/>
  <c r="O6" i="7"/>
  <c r="O5" i="7"/>
  <c r="X5" i="7" s="1"/>
  <c r="T4" i="7"/>
  <c r="D52" i="7"/>
  <c r="O4" i="7"/>
  <c r="U4" i="7"/>
  <c r="P4" i="7"/>
  <c r="V4" i="7"/>
  <c r="Q4" i="7"/>
  <c r="W4" i="7"/>
  <c r="R4" i="7"/>
  <c r="S4" i="7"/>
  <c r="C5" i="6"/>
  <c r="C36" i="6" s="1"/>
  <c r="C37" i="6" s="1"/>
  <c r="O52" i="7" l="1"/>
  <c r="Q5" i="7"/>
  <c r="Q7" i="7"/>
  <c r="Z7" i="7" s="1"/>
  <c r="Q9" i="7"/>
  <c r="Z9" i="7" s="1"/>
  <c r="Q11" i="7"/>
  <c r="Z11" i="7" s="1"/>
  <c r="Q13" i="7"/>
  <c r="Z13" i="7" s="1"/>
  <c r="Q15" i="7"/>
  <c r="Z15" i="7" s="1"/>
  <c r="Q17" i="7"/>
  <c r="Z17" i="7" s="1"/>
  <c r="Q19" i="7"/>
  <c r="Z19" i="7" s="1"/>
  <c r="Q21" i="7"/>
  <c r="Z21" i="7" s="1"/>
  <c r="Q23" i="7"/>
  <c r="Z23" i="7" s="1"/>
  <c r="Q25" i="7"/>
  <c r="Z25" i="7" s="1"/>
  <c r="Q27" i="7"/>
  <c r="Z27" i="7" s="1"/>
  <c r="Q29" i="7"/>
  <c r="Z29" i="7" s="1"/>
  <c r="Q31" i="7"/>
  <c r="Z31" i="7" s="1"/>
  <c r="Q33" i="7"/>
  <c r="Z33" i="7" s="1"/>
  <c r="Q35" i="7"/>
  <c r="Z35" i="7" s="1"/>
  <c r="Q37" i="7"/>
  <c r="Z37" i="7" s="1"/>
  <c r="Q39" i="7"/>
  <c r="Z39" i="7" s="1"/>
  <c r="Q41" i="7"/>
  <c r="Z41" i="7" s="1"/>
  <c r="Q43" i="7"/>
  <c r="Z43" i="7" s="1"/>
  <c r="Q45" i="7"/>
  <c r="Z45" i="7" s="1"/>
  <c r="Q47" i="7"/>
  <c r="Z47" i="7" s="1"/>
  <c r="Q49" i="7"/>
  <c r="Z49" i="7" s="1"/>
  <c r="Q51" i="7"/>
  <c r="Q6" i="7"/>
  <c r="Q8" i="7"/>
  <c r="Z8" i="7" s="1"/>
  <c r="Q10" i="7"/>
  <c r="Z10" i="7" s="1"/>
  <c r="Q12" i="7"/>
  <c r="Z12" i="7" s="1"/>
  <c r="Q14" i="7"/>
  <c r="Z14" i="7" s="1"/>
  <c r="Q16" i="7"/>
  <c r="Z16" i="7" s="1"/>
  <c r="Q20" i="7"/>
  <c r="Z20" i="7" s="1"/>
  <c r="Q24" i="7"/>
  <c r="Z24" i="7" s="1"/>
  <c r="Q28" i="7"/>
  <c r="Z28" i="7" s="1"/>
  <c r="Q32" i="7"/>
  <c r="Z32" i="7" s="1"/>
  <c r="Q36" i="7"/>
  <c r="Z36" i="7" s="1"/>
  <c r="Q40" i="7"/>
  <c r="Z40" i="7" s="1"/>
  <c r="Q44" i="7"/>
  <c r="Z44" i="7" s="1"/>
  <c r="Q48" i="7"/>
  <c r="Z48" i="7" s="1"/>
  <c r="Q22" i="7"/>
  <c r="Z22" i="7" s="1"/>
  <c r="Q30" i="7"/>
  <c r="Z30" i="7" s="1"/>
  <c r="Q38" i="7"/>
  <c r="Z38" i="7" s="1"/>
  <c r="Q46" i="7"/>
  <c r="Z46" i="7" s="1"/>
  <c r="Q18" i="7"/>
  <c r="Z18" i="7" s="1"/>
  <c r="Q26" i="7"/>
  <c r="Z26" i="7" s="1"/>
  <c r="Q34" i="7"/>
  <c r="Q42" i="7"/>
  <c r="Z42" i="7" s="1"/>
  <c r="Q50" i="7"/>
  <c r="Z50" i="7" s="1"/>
  <c r="T6" i="7"/>
  <c r="T8" i="7"/>
  <c r="AC8" i="7" s="1"/>
  <c r="T10" i="7"/>
  <c r="AC10" i="7" s="1"/>
  <c r="T12" i="7"/>
  <c r="AC12" i="7" s="1"/>
  <c r="T14" i="7"/>
  <c r="AC14" i="7" s="1"/>
  <c r="T16" i="7"/>
  <c r="AC16" i="7" s="1"/>
  <c r="T18" i="7"/>
  <c r="AC18" i="7" s="1"/>
  <c r="T20" i="7"/>
  <c r="AC20" i="7" s="1"/>
  <c r="T22" i="7"/>
  <c r="AC22" i="7" s="1"/>
  <c r="T24" i="7"/>
  <c r="AC24" i="7" s="1"/>
  <c r="T26" i="7"/>
  <c r="AC26" i="7" s="1"/>
  <c r="T28" i="7"/>
  <c r="AC28" i="7" s="1"/>
  <c r="T30" i="7"/>
  <c r="AC30" i="7" s="1"/>
  <c r="T32" i="7"/>
  <c r="AC32" i="7" s="1"/>
  <c r="T34" i="7"/>
  <c r="T36" i="7"/>
  <c r="AC36" i="7" s="1"/>
  <c r="T38" i="7"/>
  <c r="AC38" i="7" s="1"/>
  <c r="T40" i="7"/>
  <c r="AC40" i="7" s="1"/>
  <c r="T42" i="7"/>
  <c r="AC42" i="7" s="1"/>
  <c r="T44" i="7"/>
  <c r="AC44" i="7" s="1"/>
  <c r="T46" i="7"/>
  <c r="AC46" i="7" s="1"/>
  <c r="T48" i="7"/>
  <c r="AC48" i="7" s="1"/>
  <c r="T50" i="7"/>
  <c r="AC50" i="7" s="1"/>
  <c r="T17" i="7"/>
  <c r="AC17" i="7" s="1"/>
  <c r="T21" i="7"/>
  <c r="AC21" i="7" s="1"/>
  <c r="T25" i="7"/>
  <c r="AC25" i="7" s="1"/>
  <c r="T29" i="7"/>
  <c r="AC29" i="7" s="1"/>
  <c r="T33" i="7"/>
  <c r="AC33" i="7" s="1"/>
  <c r="T37" i="7"/>
  <c r="AC37" i="7" s="1"/>
  <c r="T41" i="7"/>
  <c r="AC41" i="7" s="1"/>
  <c r="T45" i="7"/>
  <c r="AC45" i="7" s="1"/>
  <c r="T49" i="7"/>
  <c r="AC49" i="7" s="1"/>
  <c r="T9" i="7"/>
  <c r="AC9" i="7" s="1"/>
  <c r="T19" i="7"/>
  <c r="AC19" i="7" s="1"/>
  <c r="T27" i="7"/>
  <c r="AC27" i="7" s="1"/>
  <c r="T35" i="7"/>
  <c r="AC35" i="7" s="1"/>
  <c r="T43" i="7"/>
  <c r="AC43" i="7" s="1"/>
  <c r="T51" i="7"/>
  <c r="T7" i="7"/>
  <c r="AC7" i="7" s="1"/>
  <c r="T23" i="7"/>
  <c r="AC23" i="7" s="1"/>
  <c r="T31" i="7"/>
  <c r="AC31" i="7" s="1"/>
  <c r="T39" i="7"/>
  <c r="AC39" i="7" s="1"/>
  <c r="T47" i="7"/>
  <c r="AC47" i="7" s="1"/>
  <c r="T11" i="7"/>
  <c r="AC11" i="7" s="1"/>
  <c r="T13" i="7"/>
  <c r="AC13" i="7" s="1"/>
  <c r="T15" i="7"/>
  <c r="AC15" i="7" s="1"/>
  <c r="P5" i="7"/>
  <c r="Y5" i="7" s="1"/>
  <c r="P19" i="7"/>
  <c r="Y19" i="7" s="1"/>
  <c r="P23" i="7"/>
  <c r="Y23" i="7" s="1"/>
  <c r="P27" i="7"/>
  <c r="Y27" i="7" s="1"/>
  <c r="P31" i="7"/>
  <c r="Y31" i="7" s="1"/>
  <c r="P35" i="7"/>
  <c r="Y35" i="7" s="1"/>
  <c r="P39" i="7"/>
  <c r="Y39" i="7" s="1"/>
  <c r="P43" i="7"/>
  <c r="Y43" i="7" s="1"/>
  <c r="P47" i="7"/>
  <c r="Y47" i="7" s="1"/>
  <c r="P51" i="7"/>
  <c r="P6" i="7"/>
  <c r="P8" i="7"/>
  <c r="Y8" i="7" s="1"/>
  <c r="P10" i="7"/>
  <c r="Y10" i="7" s="1"/>
  <c r="P12" i="7"/>
  <c r="P14" i="7"/>
  <c r="Y14" i="7" s="1"/>
  <c r="P16" i="7"/>
  <c r="Y16" i="7" s="1"/>
  <c r="P20" i="7"/>
  <c r="Y20" i="7" s="1"/>
  <c r="P24" i="7"/>
  <c r="Y24" i="7" s="1"/>
  <c r="P28" i="7"/>
  <c r="Y28" i="7" s="1"/>
  <c r="P32" i="7"/>
  <c r="Y32" i="7" s="1"/>
  <c r="P36" i="7"/>
  <c r="Y36" i="7" s="1"/>
  <c r="P40" i="7"/>
  <c r="Y40" i="7" s="1"/>
  <c r="P44" i="7"/>
  <c r="Y44" i="7" s="1"/>
  <c r="P48" i="7"/>
  <c r="Y48" i="7" s="1"/>
  <c r="P7" i="7"/>
  <c r="Y7" i="7" s="1"/>
  <c r="P9" i="7"/>
  <c r="Y9" i="7" s="1"/>
  <c r="P11" i="7"/>
  <c r="Y11" i="7" s="1"/>
  <c r="P13" i="7"/>
  <c r="Y13" i="7" s="1"/>
  <c r="P15" i="7"/>
  <c r="Y15" i="7" s="1"/>
  <c r="P21" i="7"/>
  <c r="Y21" i="7" s="1"/>
  <c r="P29" i="7"/>
  <c r="Y29" i="7" s="1"/>
  <c r="P37" i="7"/>
  <c r="Y37" i="7" s="1"/>
  <c r="P45" i="7"/>
  <c r="Y45" i="7" s="1"/>
  <c r="P18" i="7"/>
  <c r="Y18" i="7" s="1"/>
  <c r="P26" i="7"/>
  <c r="Y26" i="7" s="1"/>
  <c r="P34" i="7"/>
  <c r="P42" i="7"/>
  <c r="Y42" i="7" s="1"/>
  <c r="P50" i="7"/>
  <c r="Y50" i="7" s="1"/>
  <c r="P17" i="7"/>
  <c r="Y17" i="7" s="1"/>
  <c r="P25" i="7"/>
  <c r="Y25" i="7" s="1"/>
  <c r="P33" i="7"/>
  <c r="Y33" i="7" s="1"/>
  <c r="P41" i="7"/>
  <c r="Y41" i="7" s="1"/>
  <c r="P49" i="7"/>
  <c r="Y49" i="7" s="1"/>
  <c r="P22" i="7"/>
  <c r="Y22" i="7" s="1"/>
  <c r="P30" i="7"/>
  <c r="Y30" i="7" s="1"/>
  <c r="P38" i="7"/>
  <c r="Y38" i="7" s="1"/>
  <c r="P46" i="7"/>
  <c r="Y46" i="7" s="1"/>
  <c r="U6" i="7"/>
  <c r="AD6" i="7" s="1"/>
  <c r="U8" i="7"/>
  <c r="AD8" i="7" s="1"/>
  <c r="U10" i="7"/>
  <c r="AD10" i="7" s="1"/>
  <c r="U12" i="7"/>
  <c r="AD12" i="7" s="1"/>
  <c r="U14" i="7"/>
  <c r="AD14" i="7" s="1"/>
  <c r="U17" i="7"/>
  <c r="AD17" i="7" s="1"/>
  <c r="U21" i="7"/>
  <c r="AD21" i="7" s="1"/>
  <c r="U25" i="7"/>
  <c r="AD25" i="7" s="1"/>
  <c r="U29" i="7"/>
  <c r="AD29" i="7" s="1"/>
  <c r="U33" i="7"/>
  <c r="AD33" i="7" s="1"/>
  <c r="U37" i="7"/>
  <c r="AD37" i="7" s="1"/>
  <c r="U41" i="7"/>
  <c r="AD41" i="7" s="1"/>
  <c r="U45" i="7"/>
  <c r="AD45" i="7" s="1"/>
  <c r="U49" i="7"/>
  <c r="AD49" i="7" s="1"/>
  <c r="U18" i="7"/>
  <c r="AD18" i="7" s="1"/>
  <c r="U22" i="7"/>
  <c r="AD22" i="7" s="1"/>
  <c r="U26" i="7"/>
  <c r="AD26" i="7" s="1"/>
  <c r="U30" i="7"/>
  <c r="AD30" i="7" s="1"/>
  <c r="U34" i="7"/>
  <c r="U38" i="7"/>
  <c r="AD38" i="7" s="1"/>
  <c r="U42" i="7"/>
  <c r="AD42" i="7" s="1"/>
  <c r="U46" i="7"/>
  <c r="AD46" i="7" s="1"/>
  <c r="U50" i="7"/>
  <c r="AD50" i="7" s="1"/>
  <c r="U11" i="7"/>
  <c r="AD11" i="7" s="1"/>
  <c r="U13" i="7"/>
  <c r="AD13" i="7" s="1"/>
  <c r="U15" i="7"/>
  <c r="AD15" i="7" s="1"/>
  <c r="U20" i="7"/>
  <c r="AD20" i="7" s="1"/>
  <c r="U28" i="7"/>
  <c r="AD28" i="7" s="1"/>
  <c r="U36" i="7"/>
  <c r="AD36" i="7" s="1"/>
  <c r="U44" i="7"/>
  <c r="AD44" i="7" s="1"/>
  <c r="U9" i="7"/>
  <c r="AD9" i="7" s="1"/>
  <c r="U19" i="7"/>
  <c r="AD19" i="7" s="1"/>
  <c r="U27" i="7"/>
  <c r="AD27" i="7" s="1"/>
  <c r="U35" i="7"/>
  <c r="AD35" i="7" s="1"/>
  <c r="U43" i="7"/>
  <c r="AD43" i="7" s="1"/>
  <c r="U51" i="7"/>
  <c r="U16" i="7"/>
  <c r="AD16" i="7" s="1"/>
  <c r="U24" i="7"/>
  <c r="AD24" i="7" s="1"/>
  <c r="U32" i="7"/>
  <c r="AD32" i="7" s="1"/>
  <c r="U40" i="7"/>
  <c r="AD40" i="7" s="1"/>
  <c r="U48" i="7"/>
  <c r="AD48" i="7" s="1"/>
  <c r="U7" i="7"/>
  <c r="AD7" i="7" s="1"/>
  <c r="U23" i="7"/>
  <c r="AD23" i="7" s="1"/>
  <c r="U31" i="7"/>
  <c r="AD31" i="7" s="1"/>
  <c r="U39" i="7"/>
  <c r="AD39" i="7" s="1"/>
  <c r="U47" i="7"/>
  <c r="AD47" i="7" s="1"/>
  <c r="V7" i="7"/>
  <c r="AE7" i="7" s="1"/>
  <c r="V9" i="7"/>
  <c r="AE9" i="7" s="1"/>
  <c r="V11" i="7"/>
  <c r="AE11" i="7" s="1"/>
  <c r="V13" i="7"/>
  <c r="AE13" i="7" s="1"/>
  <c r="V15" i="7"/>
  <c r="AE15" i="7" s="1"/>
  <c r="V16" i="7"/>
  <c r="AE16" i="7" s="1"/>
  <c r="V20" i="7"/>
  <c r="AE20" i="7" s="1"/>
  <c r="V24" i="7"/>
  <c r="AE24" i="7" s="1"/>
  <c r="V28" i="7"/>
  <c r="AE28" i="7" s="1"/>
  <c r="V32" i="7"/>
  <c r="AE32" i="7" s="1"/>
  <c r="V36" i="7"/>
  <c r="AE36" i="7" s="1"/>
  <c r="V40" i="7"/>
  <c r="AE40" i="7" s="1"/>
  <c r="V44" i="7"/>
  <c r="AE44" i="7" s="1"/>
  <c r="V48" i="7"/>
  <c r="AE48" i="7" s="1"/>
  <c r="V17" i="7"/>
  <c r="AE17" i="7" s="1"/>
  <c r="V21" i="7"/>
  <c r="AE21" i="7" s="1"/>
  <c r="V25" i="7"/>
  <c r="AE25" i="7" s="1"/>
  <c r="V29" i="7"/>
  <c r="AE29" i="7" s="1"/>
  <c r="V33" i="7"/>
  <c r="AE33" i="7" s="1"/>
  <c r="V37" i="7"/>
  <c r="AE37" i="7" s="1"/>
  <c r="V41" i="7"/>
  <c r="AE41" i="7" s="1"/>
  <c r="V45" i="7"/>
  <c r="AE45" i="7" s="1"/>
  <c r="V49" i="7"/>
  <c r="AE49" i="7" s="1"/>
  <c r="V8" i="7"/>
  <c r="AE8" i="7" s="1"/>
  <c r="V23" i="7"/>
  <c r="AE23" i="7" s="1"/>
  <c r="V31" i="7"/>
  <c r="AE31" i="7" s="1"/>
  <c r="V39" i="7"/>
  <c r="AE39" i="7" s="1"/>
  <c r="V47" i="7"/>
  <c r="AE47" i="7" s="1"/>
  <c r="V22" i="7"/>
  <c r="AE22" i="7" s="1"/>
  <c r="V30" i="7"/>
  <c r="AE30" i="7" s="1"/>
  <c r="V38" i="7"/>
  <c r="AE38" i="7" s="1"/>
  <c r="V46" i="7"/>
  <c r="AE46" i="7" s="1"/>
  <c r="V6" i="7"/>
  <c r="AE6" i="7" s="1"/>
  <c r="V12" i="7"/>
  <c r="AE12" i="7" s="1"/>
  <c r="V14" i="7"/>
  <c r="AE14" i="7" s="1"/>
  <c r="V19" i="7"/>
  <c r="AE19" i="7" s="1"/>
  <c r="V27" i="7"/>
  <c r="AE27" i="7" s="1"/>
  <c r="V35" i="7"/>
  <c r="AE35" i="7" s="1"/>
  <c r="V43" i="7"/>
  <c r="AE43" i="7" s="1"/>
  <c r="V51" i="7"/>
  <c r="V10" i="7"/>
  <c r="AE10" i="7" s="1"/>
  <c r="V18" i="7"/>
  <c r="AE18" i="7" s="1"/>
  <c r="V26" i="7"/>
  <c r="AE26" i="7" s="1"/>
  <c r="V34" i="7"/>
  <c r="V42" i="7"/>
  <c r="AE42" i="7" s="1"/>
  <c r="V50" i="7"/>
  <c r="AE50" i="7" s="1"/>
  <c r="S5" i="7"/>
  <c r="S18" i="7"/>
  <c r="AB18" i="7" s="1"/>
  <c r="S22" i="7"/>
  <c r="AB22" i="7" s="1"/>
  <c r="S26" i="7"/>
  <c r="AB26" i="7" s="1"/>
  <c r="S30" i="7"/>
  <c r="AB30" i="7" s="1"/>
  <c r="S34" i="7"/>
  <c r="S38" i="7"/>
  <c r="AB38" i="7" s="1"/>
  <c r="S42" i="7"/>
  <c r="AB42" i="7" s="1"/>
  <c r="S46" i="7"/>
  <c r="AB46" i="7" s="1"/>
  <c r="S50" i="7"/>
  <c r="AB50" i="7" s="1"/>
  <c r="S19" i="7"/>
  <c r="AB19" i="7" s="1"/>
  <c r="S23" i="7"/>
  <c r="AB23" i="7" s="1"/>
  <c r="S27" i="7"/>
  <c r="AB27" i="7" s="1"/>
  <c r="S31" i="7"/>
  <c r="AB31" i="7" s="1"/>
  <c r="S35" i="7"/>
  <c r="AB35" i="7" s="1"/>
  <c r="S39" i="7"/>
  <c r="AB39" i="7" s="1"/>
  <c r="S43" i="7"/>
  <c r="AB43" i="7" s="1"/>
  <c r="S47" i="7"/>
  <c r="AB47" i="7" s="1"/>
  <c r="S51" i="7"/>
  <c r="S7" i="7"/>
  <c r="AB7" i="7" s="1"/>
  <c r="S9" i="7"/>
  <c r="AB9" i="7" s="1"/>
  <c r="S11" i="7"/>
  <c r="AB11" i="7" s="1"/>
  <c r="S17" i="7"/>
  <c r="AB17" i="7" s="1"/>
  <c r="S25" i="7"/>
  <c r="AB25" i="7" s="1"/>
  <c r="S33" i="7"/>
  <c r="AB33" i="7" s="1"/>
  <c r="S41" i="7"/>
  <c r="AB41" i="7" s="1"/>
  <c r="S49" i="7"/>
  <c r="AB49" i="7" s="1"/>
  <c r="S6" i="7"/>
  <c r="S12" i="7"/>
  <c r="AB12" i="7" s="1"/>
  <c r="S14" i="7"/>
  <c r="AB14" i="7" s="1"/>
  <c r="S16" i="7"/>
  <c r="AB16" i="7" s="1"/>
  <c r="S24" i="7"/>
  <c r="AB24" i="7" s="1"/>
  <c r="S32" i="7"/>
  <c r="AB32" i="7" s="1"/>
  <c r="S40" i="7"/>
  <c r="AB40" i="7" s="1"/>
  <c r="S48" i="7"/>
  <c r="AB48" i="7" s="1"/>
  <c r="S10" i="7"/>
  <c r="AB10" i="7" s="1"/>
  <c r="S21" i="7"/>
  <c r="AB21" i="7" s="1"/>
  <c r="S29" i="7"/>
  <c r="AB29" i="7" s="1"/>
  <c r="S37" i="7"/>
  <c r="AB37" i="7" s="1"/>
  <c r="S45" i="7"/>
  <c r="AB45" i="7" s="1"/>
  <c r="S13" i="7"/>
  <c r="AB13" i="7" s="1"/>
  <c r="S15" i="7"/>
  <c r="AB15" i="7" s="1"/>
  <c r="S8" i="7"/>
  <c r="AB8" i="7" s="1"/>
  <c r="S20" i="7"/>
  <c r="AB20" i="7" s="1"/>
  <c r="S28" i="7"/>
  <c r="AB28" i="7" s="1"/>
  <c r="S36" i="7"/>
  <c r="AB36" i="7" s="1"/>
  <c r="S44" i="7"/>
  <c r="AB44" i="7" s="1"/>
  <c r="R5" i="7"/>
  <c r="R7" i="7"/>
  <c r="AA7" i="7" s="1"/>
  <c r="R9" i="7"/>
  <c r="AA9" i="7" s="1"/>
  <c r="R11" i="7"/>
  <c r="AA11" i="7" s="1"/>
  <c r="R13" i="7"/>
  <c r="AA13" i="7" s="1"/>
  <c r="R15" i="7"/>
  <c r="AA15" i="7" s="1"/>
  <c r="R18" i="7"/>
  <c r="AA18" i="7" s="1"/>
  <c r="R22" i="7"/>
  <c r="AA22" i="7" s="1"/>
  <c r="R26" i="7"/>
  <c r="AA26" i="7" s="1"/>
  <c r="R30" i="7"/>
  <c r="AA30" i="7" s="1"/>
  <c r="R34" i="7"/>
  <c r="R38" i="7"/>
  <c r="AA38" i="7" s="1"/>
  <c r="R42" i="7"/>
  <c r="AA42" i="7" s="1"/>
  <c r="R46" i="7"/>
  <c r="AA46" i="7" s="1"/>
  <c r="R50" i="7"/>
  <c r="AA50" i="7" s="1"/>
  <c r="R19" i="7"/>
  <c r="AA19" i="7" s="1"/>
  <c r="R23" i="7"/>
  <c r="AA23" i="7" s="1"/>
  <c r="R27" i="7"/>
  <c r="AA27" i="7" s="1"/>
  <c r="R31" i="7"/>
  <c r="AA31" i="7" s="1"/>
  <c r="R35" i="7"/>
  <c r="AA35" i="7" s="1"/>
  <c r="R39" i="7"/>
  <c r="AA39" i="7" s="1"/>
  <c r="R43" i="7"/>
  <c r="AA43" i="7" s="1"/>
  <c r="R47" i="7"/>
  <c r="AA47" i="7" s="1"/>
  <c r="R51" i="7"/>
  <c r="R6" i="7"/>
  <c r="R8" i="7"/>
  <c r="AA8" i="7" s="1"/>
  <c r="R10" i="7"/>
  <c r="AA10" i="7" s="1"/>
  <c r="R12" i="7"/>
  <c r="AA12" i="7" s="1"/>
  <c r="R14" i="7"/>
  <c r="AA14" i="7" s="1"/>
  <c r="R16" i="7"/>
  <c r="AA16" i="7" s="1"/>
  <c r="R24" i="7"/>
  <c r="AA24" i="7" s="1"/>
  <c r="R32" i="7"/>
  <c r="AA32" i="7" s="1"/>
  <c r="R40" i="7"/>
  <c r="AA40" i="7" s="1"/>
  <c r="R48" i="7"/>
  <c r="AA48" i="7" s="1"/>
  <c r="R21" i="7"/>
  <c r="AA21" i="7" s="1"/>
  <c r="R29" i="7"/>
  <c r="AA29" i="7" s="1"/>
  <c r="R37" i="7"/>
  <c r="AA37" i="7" s="1"/>
  <c r="R45" i="7"/>
  <c r="AA45" i="7" s="1"/>
  <c r="R20" i="7"/>
  <c r="AA20" i="7" s="1"/>
  <c r="R28" i="7"/>
  <c r="AA28" i="7" s="1"/>
  <c r="R36" i="7"/>
  <c r="AA36" i="7" s="1"/>
  <c r="R44" i="7"/>
  <c r="AA44" i="7" s="1"/>
  <c r="R17" i="7"/>
  <c r="AA17" i="7" s="1"/>
  <c r="R25" i="7"/>
  <c r="AA25" i="7" s="1"/>
  <c r="R33" i="7"/>
  <c r="AA33" i="7" s="1"/>
  <c r="R41" i="7"/>
  <c r="AA41" i="7" s="1"/>
  <c r="R49" i="7"/>
  <c r="AA49" i="7" s="1"/>
  <c r="W7" i="7"/>
  <c r="AF7" i="7" s="1"/>
  <c r="W9" i="7"/>
  <c r="AF9" i="7" s="1"/>
  <c r="W11" i="7"/>
  <c r="AF11" i="7" s="1"/>
  <c r="W13" i="7"/>
  <c r="AF13" i="7" s="1"/>
  <c r="W15" i="7"/>
  <c r="AF15" i="7" s="1"/>
  <c r="W17" i="7"/>
  <c r="AF17" i="7" s="1"/>
  <c r="W19" i="7"/>
  <c r="AF19" i="7" s="1"/>
  <c r="W21" i="7"/>
  <c r="AF21" i="7" s="1"/>
  <c r="W23" i="7"/>
  <c r="AF23" i="7" s="1"/>
  <c r="W25" i="7"/>
  <c r="AF25" i="7" s="1"/>
  <c r="W27" i="7"/>
  <c r="AF27" i="7" s="1"/>
  <c r="W29" i="7"/>
  <c r="AF29" i="7" s="1"/>
  <c r="W31" i="7"/>
  <c r="AF31" i="7" s="1"/>
  <c r="W33" i="7"/>
  <c r="AF33" i="7" s="1"/>
  <c r="W35" i="7"/>
  <c r="AF35" i="7" s="1"/>
  <c r="W37" i="7"/>
  <c r="AF37" i="7" s="1"/>
  <c r="W39" i="7"/>
  <c r="AF39" i="7" s="1"/>
  <c r="W41" i="7"/>
  <c r="AF41" i="7" s="1"/>
  <c r="W43" i="7"/>
  <c r="AF43" i="7" s="1"/>
  <c r="W45" i="7"/>
  <c r="AF45" i="7" s="1"/>
  <c r="W47" i="7"/>
  <c r="AF47" i="7" s="1"/>
  <c r="W49" i="7"/>
  <c r="AF49" i="7" s="1"/>
  <c r="W51" i="7"/>
  <c r="W6" i="7"/>
  <c r="AF6" i="7" s="1"/>
  <c r="W8" i="7"/>
  <c r="AF8" i="7" s="1"/>
  <c r="W10" i="7"/>
  <c r="AF10" i="7" s="1"/>
  <c r="W12" i="7"/>
  <c r="AF12" i="7" s="1"/>
  <c r="W14" i="7"/>
  <c r="AF14" i="7" s="1"/>
  <c r="W16" i="7"/>
  <c r="AF16" i="7" s="1"/>
  <c r="W20" i="7"/>
  <c r="AF20" i="7" s="1"/>
  <c r="W24" i="7"/>
  <c r="AF24" i="7" s="1"/>
  <c r="W28" i="7"/>
  <c r="AF28" i="7" s="1"/>
  <c r="W32" i="7"/>
  <c r="AF32" i="7" s="1"/>
  <c r="W36" i="7"/>
  <c r="AF36" i="7" s="1"/>
  <c r="W40" i="7"/>
  <c r="AF40" i="7" s="1"/>
  <c r="W44" i="7"/>
  <c r="AF44" i="7" s="1"/>
  <c r="W48" i="7"/>
  <c r="AF48" i="7" s="1"/>
  <c r="W22" i="7"/>
  <c r="AF22" i="7" s="1"/>
  <c r="W30" i="7"/>
  <c r="AF30" i="7" s="1"/>
  <c r="W38" i="7"/>
  <c r="AF38" i="7" s="1"/>
  <c r="W46" i="7"/>
  <c r="AF46" i="7" s="1"/>
  <c r="W18" i="7"/>
  <c r="AF18" i="7" s="1"/>
  <c r="W26" i="7"/>
  <c r="AF26" i="7" s="1"/>
  <c r="W34" i="7"/>
  <c r="W42" i="7"/>
  <c r="AF42" i="7" s="1"/>
  <c r="W50" i="7"/>
  <c r="AF50" i="7" s="1"/>
  <c r="W5" i="7"/>
  <c r="Y6" i="7"/>
  <c r="U5" i="7"/>
  <c r="AA6" i="7"/>
  <c r="Z6" i="7"/>
  <c r="T5" i="7"/>
  <c r="AC6" i="7"/>
  <c r="V5" i="7"/>
  <c r="AA4" i="7"/>
  <c r="AE4" i="7"/>
  <c r="Y4" i="7"/>
  <c r="AB4" i="7"/>
  <c r="AD4" i="7"/>
  <c r="X4" i="7"/>
  <c r="AF4" i="7"/>
  <c r="Z4" i="7"/>
  <c r="AC4" i="7"/>
  <c r="AB6" i="7"/>
  <c r="Z5" i="7"/>
  <c r="X6" i="7"/>
  <c r="E51" i="7"/>
  <c r="E52" i="7" s="1"/>
  <c r="Z52" i="7" l="1"/>
  <c r="X52" i="7"/>
  <c r="AF5" i="7"/>
  <c r="AF52" i="7" s="1"/>
  <c r="W52" i="7"/>
  <c r="AE5" i="7"/>
  <c r="AE52" i="7" s="1"/>
  <c r="V52" i="7"/>
  <c r="AD5" i="7"/>
  <c r="AD52" i="7" s="1"/>
  <c r="U52" i="7"/>
  <c r="AC5" i="7"/>
  <c r="AC52" i="7" s="1"/>
  <c r="T52" i="7"/>
  <c r="AB5" i="7"/>
  <c r="AB52" i="7" s="1"/>
  <c r="S52" i="7"/>
  <c r="AA5" i="7"/>
  <c r="AA52" i="7" s="1"/>
  <c r="R52" i="7"/>
  <c r="Q52" i="7"/>
  <c r="P52" i="7"/>
  <c r="AG49" i="7"/>
  <c r="AG42" i="7"/>
  <c r="AG29" i="7"/>
  <c r="AG28" i="7"/>
  <c r="AG39" i="7"/>
  <c r="AG41" i="7"/>
  <c r="AG21" i="7"/>
  <c r="AG48" i="7"/>
  <c r="AG24" i="7"/>
  <c r="AG35" i="7"/>
  <c r="AG46" i="7"/>
  <c r="AG33" i="7"/>
  <c r="AG26" i="7"/>
  <c r="AG15" i="7"/>
  <c r="AG44" i="7"/>
  <c r="AG20" i="7"/>
  <c r="AG31" i="7"/>
  <c r="AG38" i="7"/>
  <c r="AG25" i="7"/>
  <c r="AG18" i="7"/>
  <c r="AG13" i="7"/>
  <c r="AG40" i="7"/>
  <c r="AG16" i="7"/>
  <c r="AG27" i="7"/>
  <c r="AG30" i="7"/>
  <c r="AG17" i="7"/>
  <c r="AG45" i="7"/>
  <c r="AG36" i="7"/>
  <c r="AG14" i="7"/>
  <c r="AG47" i="7"/>
  <c r="AG23" i="7"/>
  <c r="AG22" i="7"/>
  <c r="AG50" i="7"/>
  <c r="AG37" i="7"/>
  <c r="AG32" i="7"/>
  <c r="AG43" i="7"/>
  <c r="AG19" i="7"/>
  <c r="AG9" i="7"/>
  <c r="Y12" i="7"/>
  <c r="AG12" i="7" s="1"/>
  <c r="AG7" i="7"/>
  <c r="AG10" i="7"/>
  <c r="AG8" i="7"/>
  <c r="AG11" i="7"/>
  <c r="AG6" i="7"/>
  <c r="Y52" i="7" l="1"/>
  <c r="AG52" i="7" s="1"/>
  <c r="AG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murayama</author>
    <author>payroll</author>
  </authors>
  <commentList>
    <comment ref="B4" authorId="0" shapeId="0" xr:uid="{A0680668-7A20-4ECE-8D7C-D6E566F650E8}">
      <text>
        <r>
          <rPr>
            <b/>
            <sz val="9"/>
            <color indexed="81"/>
            <rFont val="MS P ゴシック"/>
            <family val="3"/>
            <charset val="128"/>
          </rPr>
          <t>murayama:</t>
        </r>
        <r>
          <rPr>
            <sz val="9"/>
            <color indexed="81"/>
            <rFont val="MS P ゴシック"/>
            <family val="3"/>
            <charset val="128"/>
          </rPr>
          <t xml:space="preserve">
月度の初日に属して
いるプロジェクトを
基本として考える。</t>
        </r>
      </text>
    </comment>
    <comment ref="A12" authorId="1" shapeId="0" xr:uid="{B9BF5356-C219-419D-960A-CFF9E05D7DC2}">
      <text>
        <r>
          <rPr>
            <b/>
            <sz val="9"/>
            <color indexed="81"/>
            <rFont val="ＭＳ Ｐゴシック"/>
            <family val="3"/>
            <charset val="128"/>
          </rPr>
          <t>平成21年11月16日入社</t>
        </r>
      </text>
    </comment>
    <comment ref="A13" authorId="1" shapeId="0" xr:uid="{55F13B8E-60B0-4D61-A4A3-8DD9224B3C50}">
      <text>
        <r>
          <rPr>
            <b/>
            <sz val="9"/>
            <color indexed="81"/>
            <rFont val="ＭＳ Ｐゴシック"/>
            <family val="3"/>
            <charset val="128"/>
          </rPr>
          <t>平成22年3月16日入社</t>
        </r>
      </text>
    </comment>
    <comment ref="A14" authorId="1" shapeId="0" xr:uid="{CF1AA198-94B4-4D5E-81FE-EDCB3F7BC8D4}">
      <text>
        <r>
          <rPr>
            <b/>
            <sz val="9"/>
            <color indexed="81"/>
            <rFont val="ＭＳ Ｐゴシック"/>
            <family val="3"/>
            <charset val="128"/>
          </rPr>
          <t>平成22年4月1日入社</t>
        </r>
      </text>
    </comment>
    <comment ref="A15" authorId="1" shapeId="0" xr:uid="{B55D5A11-5FEE-4859-83D5-9A9A88A3E105}">
      <text>
        <r>
          <rPr>
            <b/>
            <sz val="9"/>
            <color indexed="81"/>
            <rFont val="ＭＳ Ｐゴシック"/>
            <family val="3"/>
            <charset val="128"/>
          </rPr>
          <t>平成22年7月20日入社</t>
        </r>
      </text>
    </comment>
    <comment ref="A16" authorId="1" shapeId="0" xr:uid="{7D546EB6-8192-4A93-A084-A7A9DC98F135}">
      <text>
        <r>
          <rPr>
            <b/>
            <sz val="9"/>
            <color indexed="81"/>
            <rFont val="ＭＳ Ｐゴシック"/>
            <family val="3"/>
            <charset val="128"/>
          </rPr>
          <t>平成22年8月2日入社</t>
        </r>
      </text>
    </comment>
    <comment ref="A17" authorId="1" shapeId="0" xr:uid="{077DAE90-DB2F-4B21-9954-A912E43E07A8}">
      <text>
        <r>
          <rPr>
            <b/>
            <sz val="9"/>
            <color indexed="81"/>
            <rFont val="ＭＳ Ｐゴシック"/>
            <family val="3"/>
            <charset val="128"/>
          </rPr>
          <t>平成22年11月16日入社</t>
        </r>
      </text>
    </comment>
    <comment ref="B17" authorId="0" shapeId="0" xr:uid="{1556C288-D598-44E6-AB6B-E81EB223D4CA}">
      <text>
        <r>
          <rPr>
            <b/>
            <sz val="9"/>
            <color indexed="81"/>
            <rFont val="MS P ゴシック"/>
            <family val="3"/>
            <charset val="128"/>
          </rPr>
          <t>murayama:</t>
        </r>
        <r>
          <rPr>
            <sz val="9"/>
            <color indexed="81"/>
            <rFont val="MS P ゴシック"/>
            <family val="3"/>
            <charset val="128"/>
          </rPr>
          <t xml:space="preserve">
12/4～SilverStar</t>
        </r>
      </text>
    </comment>
    <comment ref="A18" authorId="1" shapeId="0" xr:uid="{FB2DAA2B-2D2D-41BB-9BD8-287B715FFA37}">
      <text>
        <r>
          <rPr>
            <b/>
            <sz val="9"/>
            <color indexed="81"/>
            <rFont val="ＭＳ Ｐゴシック"/>
            <family val="3"/>
            <charset val="128"/>
          </rPr>
          <t>平成23年1月17日入社</t>
        </r>
      </text>
    </comment>
    <comment ref="A19" authorId="1" shapeId="0" xr:uid="{77E9A019-A48A-476C-AE64-5532D2C0B82A}">
      <text>
        <r>
          <rPr>
            <b/>
            <sz val="9"/>
            <color indexed="81"/>
            <rFont val="ＭＳ Ｐゴシック"/>
            <family val="3"/>
            <charset val="128"/>
          </rPr>
          <t>平成23年4月1日入社</t>
        </r>
      </text>
    </comment>
    <comment ref="A20" authorId="1" shapeId="0" xr:uid="{907F9307-4B9E-4CE6-AE07-98BBDEC8E8B5}">
      <text>
        <r>
          <rPr>
            <b/>
            <sz val="9"/>
            <color indexed="81"/>
            <rFont val="ＭＳ Ｐゴシック"/>
            <family val="3"/>
            <charset val="128"/>
          </rPr>
          <t>平成23年4月18日入社</t>
        </r>
      </text>
    </comment>
    <comment ref="A21" authorId="1" shapeId="0" xr:uid="{0EE3798C-1C1F-4AF0-82C3-9375D408E16F}">
      <text>
        <r>
          <rPr>
            <b/>
            <sz val="9"/>
            <color indexed="81"/>
            <rFont val="ＭＳ Ｐゴシック"/>
            <family val="3"/>
            <charset val="128"/>
          </rPr>
          <t>平成23年7月4日入社</t>
        </r>
      </text>
    </comment>
    <comment ref="A22" authorId="1" shapeId="0" xr:uid="{3DFDBE4E-EB34-4A73-BC71-BCC781A0A07D}">
      <text>
        <r>
          <rPr>
            <b/>
            <sz val="9"/>
            <color indexed="81"/>
            <rFont val="ＭＳ Ｐゴシック"/>
            <family val="3"/>
            <charset val="128"/>
          </rPr>
          <t>平成23年8月20日入社</t>
        </r>
      </text>
    </comment>
    <comment ref="A23" authorId="1" shapeId="0" xr:uid="{C9928C56-6A1E-4C61-9A52-3707535FAF36}">
      <text>
        <r>
          <rPr>
            <b/>
            <sz val="9"/>
            <color indexed="81"/>
            <rFont val="ＭＳ Ｐゴシック"/>
            <family val="3"/>
            <charset val="128"/>
          </rPr>
          <t>平成25年12月1日入社</t>
        </r>
      </text>
    </comment>
    <comment ref="A24" authorId="1" shapeId="0" xr:uid="{E6F5B87C-3C4E-4F16-AF78-433566D9382F}">
      <text>
        <r>
          <rPr>
            <b/>
            <sz val="9"/>
            <color indexed="81"/>
            <rFont val="ＭＳ Ｐゴシック"/>
            <family val="3"/>
            <charset val="128"/>
          </rPr>
          <t>平成25年12月1日入社</t>
        </r>
      </text>
    </comment>
    <comment ref="A25" authorId="1" shapeId="0" xr:uid="{121D6BEF-D7AD-4451-BF5D-D5ADB9B3E0E0}">
      <text>
        <r>
          <rPr>
            <b/>
            <sz val="9"/>
            <color indexed="81"/>
            <rFont val="ＭＳ Ｐゴシック"/>
            <family val="3"/>
            <charset val="128"/>
          </rPr>
          <t>平成25年12月1日入社</t>
        </r>
      </text>
    </comment>
    <comment ref="B25" authorId="0" shapeId="0" xr:uid="{56E117E0-3BEC-4DC0-BD2A-FBF28E137DC2}">
      <text>
        <r>
          <rPr>
            <b/>
            <sz val="9"/>
            <color indexed="81"/>
            <rFont val="MS P ゴシック"/>
            <family val="3"/>
            <charset val="128"/>
          </rPr>
          <t>murayama:</t>
        </r>
        <r>
          <rPr>
            <sz val="9"/>
            <color indexed="81"/>
            <rFont val="MS P ゴシック"/>
            <family val="3"/>
            <charset val="128"/>
          </rPr>
          <t xml:space="preserve">
12/3～SilverStar</t>
        </r>
      </text>
    </comment>
    <comment ref="A26" authorId="1" shapeId="0" xr:uid="{E359D38B-D24A-43C8-A0D0-3EA23444907C}">
      <text>
        <r>
          <rPr>
            <b/>
            <sz val="9"/>
            <color indexed="81"/>
            <rFont val="ＭＳ Ｐゴシック"/>
            <family val="3"/>
            <charset val="128"/>
          </rPr>
          <t>平成25年12月1日入社</t>
        </r>
      </text>
    </comment>
    <comment ref="A27" authorId="1" shapeId="0" xr:uid="{55D38331-AEBE-45F3-BF5E-7CA2722609D1}">
      <text>
        <r>
          <rPr>
            <b/>
            <sz val="9"/>
            <color indexed="81"/>
            <rFont val="ＭＳ Ｐゴシック"/>
            <family val="3"/>
            <charset val="128"/>
          </rPr>
          <t>平成26年3月3日入社</t>
        </r>
      </text>
    </comment>
    <comment ref="A28" authorId="1" shapeId="0" xr:uid="{6281B5E1-06FA-4564-8159-104952B67D96}">
      <text>
        <r>
          <rPr>
            <b/>
            <sz val="9"/>
            <color indexed="81"/>
            <rFont val="ＭＳ Ｐゴシック"/>
            <family val="3"/>
            <charset val="128"/>
          </rPr>
          <t>平成26年4月1日入社</t>
        </r>
      </text>
    </comment>
    <comment ref="A29" authorId="1" shapeId="0" xr:uid="{1C8ABC42-1E3E-4087-A34D-E430356F8E4F}">
      <text>
        <r>
          <rPr>
            <b/>
            <sz val="9"/>
            <color indexed="81"/>
            <rFont val="ＭＳ Ｐゴシック"/>
            <family val="3"/>
            <charset val="128"/>
          </rPr>
          <t>平成26年4月1日入社</t>
        </r>
      </text>
    </comment>
    <comment ref="A30" authorId="1" shapeId="0" xr:uid="{39FA3879-FC58-40B1-8414-BB73E31D1984}">
      <text>
        <r>
          <rPr>
            <b/>
            <sz val="9"/>
            <color indexed="81"/>
            <rFont val="ＭＳ Ｐゴシック"/>
            <family val="3"/>
            <charset val="128"/>
          </rPr>
          <t>平成27年4月1日入社</t>
        </r>
      </text>
    </comment>
    <comment ref="A31" authorId="1" shapeId="0" xr:uid="{F4333D3F-8C3C-4829-B994-8A811EFB0799}">
      <text>
        <r>
          <rPr>
            <b/>
            <sz val="9"/>
            <color indexed="81"/>
            <rFont val="ＭＳ Ｐゴシック"/>
            <family val="3"/>
            <charset val="128"/>
          </rPr>
          <t>平成27年4月1日入社</t>
        </r>
      </text>
    </comment>
    <comment ref="A32" authorId="1" shapeId="0" xr:uid="{B60C29F3-0ECD-4D55-92F3-797C5F936D40}">
      <text>
        <r>
          <rPr>
            <b/>
            <sz val="9"/>
            <color indexed="81"/>
            <rFont val="ＭＳ Ｐゴシック"/>
            <family val="3"/>
            <charset val="128"/>
          </rPr>
          <t>平成27年4月16日入社</t>
        </r>
      </text>
    </comment>
    <comment ref="A33" authorId="1" shapeId="0" xr:uid="{3C1949E4-3494-407A-917C-0B157A69BD49}">
      <text>
        <r>
          <rPr>
            <b/>
            <sz val="9"/>
            <color indexed="81"/>
            <rFont val="ＭＳ Ｐゴシック"/>
            <family val="3"/>
            <charset val="128"/>
          </rPr>
          <t>平成28年4月1日入社</t>
        </r>
      </text>
    </comment>
    <comment ref="B38" authorId="0" shapeId="0" xr:uid="{2EECFCA6-BF4A-4306-9492-2B6F8E384E7D}">
      <text>
        <r>
          <rPr>
            <b/>
            <sz val="9"/>
            <color indexed="81"/>
            <rFont val="MS P ゴシック"/>
            <family val="3"/>
            <charset val="128"/>
          </rPr>
          <t>murayama:</t>
        </r>
        <r>
          <rPr>
            <sz val="9"/>
            <color indexed="81"/>
            <rFont val="MS P ゴシック"/>
            <family val="3"/>
            <charset val="128"/>
          </rPr>
          <t xml:space="preserve">
12/11～RedStarへ移動。</t>
        </r>
      </text>
    </comment>
  </commentList>
</comments>
</file>

<file path=xl/sharedStrings.xml><?xml version="1.0" encoding="utf-8"?>
<sst xmlns="http://schemas.openxmlformats.org/spreadsheetml/2006/main" count="1714" uniqueCount="227">
  <si>
    <t>2015/6/30更新</t>
    <rPh sb="9" eb="11">
      <t>コウシン</t>
    </rPh>
    <phoneticPr fontId="2"/>
  </si>
  <si>
    <t>基本入力</t>
    <rPh sb="0" eb="2">
      <t>キホン</t>
    </rPh>
    <rPh sb="2" eb="4">
      <t>ニュウリョク</t>
    </rPh>
    <phoneticPr fontId="2"/>
  </si>
  <si>
    <t>注意！</t>
    <rPh sb="0" eb="2">
      <t>チュウイ</t>
    </rPh>
    <phoneticPr fontId="2"/>
  </si>
  <si>
    <t>自分が関わっているプロジェクト欄へ、労働時間を入力しましょう。</t>
    <rPh sb="0" eb="2">
      <t>ジブン</t>
    </rPh>
    <rPh sb="3" eb="4">
      <t>カカ</t>
    </rPh>
    <rPh sb="15" eb="16">
      <t>ラン</t>
    </rPh>
    <rPh sb="18" eb="20">
      <t>ロウドウ</t>
    </rPh>
    <rPh sb="20" eb="22">
      <t>ジカン</t>
    </rPh>
    <rPh sb="23" eb="25">
      <t>ニュウリョク</t>
    </rPh>
    <phoneticPr fontId="2"/>
  </si>
  <si>
    <t>★</t>
    <phoneticPr fontId="2"/>
  </si>
  <si>
    <t>「総勤務時間」は自動的に計算されますので、直接記入してしまわないよう</t>
    <rPh sb="1" eb="2">
      <t>ソウ</t>
    </rPh>
    <rPh sb="2" eb="4">
      <t>キンム</t>
    </rPh>
    <rPh sb="4" eb="6">
      <t>ジカン</t>
    </rPh>
    <rPh sb="8" eb="11">
      <t>ジドウテキ</t>
    </rPh>
    <rPh sb="12" eb="14">
      <t>ケイサン</t>
    </rPh>
    <phoneticPr fontId="2"/>
  </si>
  <si>
    <t>ご注意ください。</t>
    <rPh sb="1" eb="3">
      <t>チュウイ</t>
    </rPh>
    <phoneticPr fontId="2"/>
  </si>
  <si>
    <t>CYBERXEED内【就業週報グリッド】の「所定時間」と「残業時間」の合計が</t>
    <rPh sb="9" eb="10">
      <t>ナイ</t>
    </rPh>
    <rPh sb="11" eb="13">
      <t>シュウギョウ</t>
    </rPh>
    <rPh sb="13" eb="15">
      <t>シュウホウ</t>
    </rPh>
    <rPh sb="22" eb="24">
      <t>ショテイ</t>
    </rPh>
    <rPh sb="24" eb="26">
      <t>ジカン</t>
    </rPh>
    <rPh sb="29" eb="31">
      <t>ザンギョウ</t>
    </rPh>
    <rPh sb="31" eb="33">
      <t>ジカン</t>
    </rPh>
    <rPh sb="35" eb="37">
      <t>ゴウケイ</t>
    </rPh>
    <phoneticPr fontId="2"/>
  </si>
  <si>
    <t>シートの「保護」を解除して書き込みをしないでください。</t>
    <rPh sb="5" eb="7">
      <t>ホゴ</t>
    </rPh>
    <rPh sb="9" eb="11">
      <t>カイジョ</t>
    </rPh>
    <rPh sb="13" eb="14">
      <t>カ</t>
    </rPh>
    <rPh sb="15" eb="16">
      <t>コ</t>
    </rPh>
    <phoneticPr fontId="2"/>
  </si>
  <si>
    <t>作業月報のC列「総勤務時間」と一致するように入力してください。</t>
    <rPh sb="0" eb="2">
      <t>サギョウ</t>
    </rPh>
    <rPh sb="2" eb="4">
      <t>ゲッポウ</t>
    </rPh>
    <rPh sb="6" eb="7">
      <t>レツ</t>
    </rPh>
    <rPh sb="8" eb="9">
      <t>ソウ</t>
    </rPh>
    <rPh sb="9" eb="11">
      <t>キンム</t>
    </rPh>
    <rPh sb="11" eb="13">
      <t>ジカン</t>
    </rPh>
    <rPh sb="15" eb="17">
      <t>イッチ</t>
    </rPh>
    <rPh sb="22" eb="24">
      <t>ニュウリョク</t>
    </rPh>
    <phoneticPr fontId="2"/>
  </si>
  <si>
    <t>【その他】列への時間の記入は総務から指示がない限り記入しないでください。</t>
    <rPh sb="3" eb="4">
      <t>タ</t>
    </rPh>
    <rPh sb="5" eb="6">
      <t>レツ</t>
    </rPh>
    <rPh sb="8" eb="10">
      <t>ジカン</t>
    </rPh>
    <rPh sb="11" eb="13">
      <t>キニュウ</t>
    </rPh>
    <rPh sb="14" eb="16">
      <t>ソウム</t>
    </rPh>
    <rPh sb="18" eb="20">
      <t>シジ</t>
    </rPh>
    <rPh sb="23" eb="24">
      <t>カギ</t>
    </rPh>
    <rPh sb="25" eb="27">
      <t>キニュウ</t>
    </rPh>
    <phoneticPr fontId="2"/>
  </si>
  <si>
    <t>もし2つ以上のプロジェクトに関わっている場合は、時間を按分してください。</t>
    <rPh sb="4" eb="6">
      <t>イジョウ</t>
    </rPh>
    <rPh sb="14" eb="15">
      <t>カカ</t>
    </rPh>
    <rPh sb="20" eb="22">
      <t>バアイ</t>
    </rPh>
    <rPh sb="24" eb="26">
      <t>ジカン</t>
    </rPh>
    <rPh sb="27" eb="29">
      <t>アンブン</t>
    </rPh>
    <phoneticPr fontId="2"/>
  </si>
  <si>
    <t>記入例</t>
    <rPh sb="0" eb="2">
      <t>キニュウ</t>
    </rPh>
    <rPh sb="2" eb="3">
      <t>レイ</t>
    </rPh>
    <phoneticPr fontId="2"/>
  </si>
  <si>
    <t>時間入力は　15分単位、10進法　で入力してください。</t>
    <rPh sb="0" eb="2">
      <t>ジカン</t>
    </rPh>
    <rPh sb="2" eb="4">
      <t>ニュウリョク</t>
    </rPh>
    <rPh sb="8" eb="9">
      <t>フン</t>
    </rPh>
    <rPh sb="9" eb="11">
      <t>タンイ</t>
    </rPh>
    <rPh sb="14" eb="16">
      <t>シンホウ</t>
    </rPh>
    <rPh sb="18" eb="20">
      <t>ニュウリョク</t>
    </rPh>
    <phoneticPr fontId="2"/>
  </si>
  <si>
    <t>CYBERXEED</t>
    <phoneticPr fontId="2"/>
  </si>
  <si>
    <t>※「深夜残業」の時間は「残業時間」に含まれています。</t>
    <rPh sb="2" eb="4">
      <t>シンヤ</t>
    </rPh>
    <rPh sb="4" eb="6">
      <t>ザンギョウ</t>
    </rPh>
    <rPh sb="8" eb="10">
      <t>ジカン</t>
    </rPh>
    <rPh sb="12" eb="14">
      <t>ザンギョウ</t>
    </rPh>
    <rPh sb="14" eb="16">
      <t>ジカン</t>
    </rPh>
    <rPh sb="18" eb="19">
      <t>フク</t>
    </rPh>
    <phoneticPr fontId="2"/>
  </si>
  <si>
    <t>休んだとき</t>
    <rPh sb="0" eb="1">
      <t>ヤス</t>
    </rPh>
    <phoneticPr fontId="2"/>
  </si>
  <si>
    <t>日付</t>
    <rPh sb="0" eb="2">
      <t>ヒヅケ</t>
    </rPh>
    <phoneticPr fontId="2"/>
  </si>
  <si>
    <t>曜</t>
    <rPh sb="0" eb="1">
      <t>ヨウ</t>
    </rPh>
    <phoneticPr fontId="2"/>
  </si>
  <si>
    <t>不在</t>
    <rPh sb="0" eb="2">
      <t>フザイ</t>
    </rPh>
    <phoneticPr fontId="2"/>
  </si>
  <si>
    <t>所定時間</t>
    <rPh sb="0" eb="2">
      <t>ショテイ</t>
    </rPh>
    <rPh sb="2" eb="4">
      <t>ジカン</t>
    </rPh>
    <phoneticPr fontId="2"/>
  </si>
  <si>
    <t>残業時間</t>
    <rPh sb="0" eb="2">
      <t>ザンギョウ</t>
    </rPh>
    <rPh sb="2" eb="4">
      <t>ジカン</t>
    </rPh>
    <phoneticPr fontId="2"/>
  </si>
  <si>
    <t>外出時間</t>
    <rPh sb="0" eb="2">
      <t>ガイシュツ</t>
    </rPh>
    <rPh sb="2" eb="4">
      <t>ジカン</t>
    </rPh>
    <phoneticPr fontId="4"/>
  </si>
  <si>
    <t>休出時間</t>
    <rPh sb="0" eb="2">
      <t>キュウシュツ</t>
    </rPh>
    <rPh sb="2" eb="4">
      <t>ジカン</t>
    </rPh>
    <phoneticPr fontId="2"/>
  </si>
  <si>
    <t>火</t>
    <rPh sb="0" eb="1">
      <t>カ</t>
    </rPh>
    <phoneticPr fontId="2"/>
  </si>
  <si>
    <t>出張</t>
    <rPh sb="0" eb="2">
      <t>シュッチョウ</t>
    </rPh>
    <phoneticPr fontId="2"/>
  </si>
  <si>
    <t>----</t>
    <phoneticPr fontId="2"/>
  </si>
  <si>
    <t>時間は入力せず、【備考】欄に休みの種類を記入しましょう。</t>
    <rPh sb="0" eb="2">
      <t>ジカン</t>
    </rPh>
    <rPh sb="3" eb="5">
      <t>ニュウリョク</t>
    </rPh>
    <rPh sb="9" eb="11">
      <t>ビコウ</t>
    </rPh>
    <rPh sb="12" eb="13">
      <t>ラン</t>
    </rPh>
    <rPh sb="14" eb="15">
      <t>ヤス</t>
    </rPh>
    <rPh sb="17" eb="19">
      <t>シュルイ</t>
    </rPh>
    <rPh sb="20" eb="22">
      <t>キニュウ</t>
    </rPh>
    <phoneticPr fontId="2"/>
  </si>
  <si>
    <t>水</t>
    <rPh sb="0" eb="1">
      <t>スイ</t>
    </rPh>
    <phoneticPr fontId="2"/>
  </si>
  <si>
    <t>有休</t>
    <rPh sb="0" eb="2">
      <t>ユウキュウ</t>
    </rPh>
    <phoneticPr fontId="2"/>
  </si>
  <si>
    <t>木</t>
    <rPh sb="0" eb="1">
      <t>モク</t>
    </rPh>
    <phoneticPr fontId="2"/>
  </si>
  <si>
    <t>「一日有休」「午前有休」「午後有休」の何れか</t>
    <rPh sb="1" eb="3">
      <t>イチニチ</t>
    </rPh>
    <rPh sb="3" eb="5">
      <t>ユウキュウ</t>
    </rPh>
    <rPh sb="7" eb="9">
      <t>ゴゼン</t>
    </rPh>
    <rPh sb="9" eb="11">
      <t>ユウキュウ</t>
    </rPh>
    <rPh sb="13" eb="15">
      <t>ゴゴ</t>
    </rPh>
    <rPh sb="15" eb="17">
      <t>ユウキュウ</t>
    </rPh>
    <rPh sb="19" eb="20">
      <t>イヅ</t>
    </rPh>
    <phoneticPr fontId="2"/>
  </si>
  <si>
    <t>金</t>
    <rPh sb="0" eb="1">
      <t>キン</t>
    </rPh>
    <phoneticPr fontId="2"/>
  </si>
  <si>
    <t>3:30</t>
    <phoneticPr fontId="2"/>
  </si>
  <si>
    <t>代休・振休</t>
    <rPh sb="0" eb="2">
      <t>ダイキュウ</t>
    </rPh>
    <rPh sb="3" eb="5">
      <t>フリキュウ</t>
    </rPh>
    <phoneticPr fontId="2"/>
  </si>
  <si>
    <t>「代休」「振休」</t>
    <rPh sb="1" eb="3">
      <t>ダイキュウ</t>
    </rPh>
    <rPh sb="5" eb="7">
      <t>フリキュウ</t>
    </rPh>
    <phoneticPr fontId="2"/>
  </si>
  <si>
    <t>土</t>
    <rPh sb="0" eb="1">
      <t>ド</t>
    </rPh>
    <phoneticPr fontId="2"/>
  </si>
  <si>
    <t>----</t>
  </si>
  <si>
    <t>特別休暇</t>
    <rPh sb="0" eb="2">
      <t>トクベツ</t>
    </rPh>
    <rPh sb="2" eb="4">
      <t>キュウカ</t>
    </rPh>
    <phoneticPr fontId="2"/>
  </si>
  <si>
    <t>「特別休暇」</t>
    <rPh sb="1" eb="3">
      <t>トクベツ</t>
    </rPh>
    <rPh sb="3" eb="5">
      <t>キュウカ</t>
    </rPh>
    <phoneticPr fontId="2"/>
  </si>
  <si>
    <t>作業月報</t>
    <rPh sb="0" eb="2">
      <t>サギョウ</t>
    </rPh>
    <rPh sb="2" eb="4">
      <t>ゲッポウ</t>
    </rPh>
    <phoneticPr fontId="2"/>
  </si>
  <si>
    <t>※有休等が無い方が休みを取った場合は、「休み」と記入してください。</t>
    <rPh sb="1" eb="3">
      <t>ユウキュウ</t>
    </rPh>
    <rPh sb="3" eb="4">
      <t>トウ</t>
    </rPh>
    <rPh sb="5" eb="6">
      <t>ナ</t>
    </rPh>
    <rPh sb="7" eb="8">
      <t>カタ</t>
    </rPh>
    <rPh sb="9" eb="10">
      <t>ヤス</t>
    </rPh>
    <rPh sb="12" eb="13">
      <t>ト</t>
    </rPh>
    <rPh sb="15" eb="17">
      <t>バアイ</t>
    </rPh>
    <rPh sb="20" eb="21">
      <t>ヤス</t>
    </rPh>
    <rPh sb="24" eb="26">
      <t>キニュウ</t>
    </rPh>
    <phoneticPr fontId="2"/>
  </si>
  <si>
    <t>日</t>
    <rPh sb="0" eb="1">
      <t>ヒ</t>
    </rPh>
    <phoneticPr fontId="2"/>
  </si>
  <si>
    <t>曜日</t>
    <rPh sb="0" eb="2">
      <t>ヨウビ</t>
    </rPh>
    <phoneticPr fontId="2"/>
  </si>
  <si>
    <t>総勤務時間</t>
    <rPh sb="0" eb="1">
      <t>ソウ</t>
    </rPh>
    <rPh sb="1" eb="3">
      <t>キンム</t>
    </rPh>
    <rPh sb="3" eb="5">
      <t>ジカン</t>
    </rPh>
    <phoneticPr fontId="2"/>
  </si>
  <si>
    <t>プロジェクトA</t>
    <phoneticPr fontId="2"/>
  </si>
  <si>
    <t>プロジェクトB</t>
    <phoneticPr fontId="2"/>
  </si>
  <si>
    <t>備考</t>
    <rPh sb="0" eb="2">
      <t>ビコウ</t>
    </rPh>
    <phoneticPr fontId="2"/>
  </si>
  <si>
    <t>公用外出</t>
    <rPh sb="0" eb="2">
      <t>コウヨウ</t>
    </rPh>
    <rPh sb="2" eb="4">
      <t>ガイシュツ</t>
    </rPh>
    <phoneticPr fontId="2"/>
  </si>
  <si>
    <t>○美大企業説明会実施</t>
    <rPh sb="1" eb="3">
      <t>ビダイ</t>
    </rPh>
    <rPh sb="3" eb="5">
      <t>キギョウ</t>
    </rPh>
    <rPh sb="5" eb="8">
      <t>セツメイカイ</t>
    </rPh>
    <rPh sb="8" eb="10">
      <t>ジッシ</t>
    </rPh>
    <phoneticPr fontId="2"/>
  </si>
  <si>
    <t>一日有休</t>
    <rPh sb="0" eb="2">
      <t>イチニチ</t>
    </rPh>
    <rPh sb="2" eb="4">
      <t>ユウキュウ</t>
    </rPh>
    <phoneticPr fontId="2"/>
  </si>
  <si>
    <t>プロジェクトに直接関係している外出については、</t>
    <rPh sb="7" eb="9">
      <t>チョクセツ</t>
    </rPh>
    <rPh sb="9" eb="11">
      <t>カンケイ</t>
    </rPh>
    <rPh sb="15" eb="17">
      <t>ガイシュツ</t>
    </rPh>
    <phoneticPr fontId="2"/>
  </si>
  <si>
    <t>いつも通りプロジェクトの時間に含めて、時間を入力してください。</t>
    <rPh sb="3" eb="4">
      <t>ドオ</t>
    </rPh>
    <rPh sb="12" eb="14">
      <t>ジカン</t>
    </rPh>
    <rPh sb="15" eb="16">
      <t>フク</t>
    </rPh>
    <rPh sb="19" eb="21">
      <t>ジカン</t>
    </rPh>
    <rPh sb="22" eb="24">
      <t>ニュウリョク</t>
    </rPh>
    <phoneticPr fontId="2"/>
  </si>
  <si>
    <t>健康診断</t>
    <rPh sb="0" eb="2">
      <t>ケンコウ</t>
    </rPh>
    <rPh sb="2" eb="4">
      <t>シンダン</t>
    </rPh>
    <phoneticPr fontId="2"/>
  </si>
  <si>
    <t>休日出社</t>
    <rPh sb="0" eb="2">
      <t>キュウジツ</t>
    </rPh>
    <rPh sb="2" eb="4">
      <t>シュッシャ</t>
    </rPh>
    <phoneticPr fontId="2"/>
  </si>
  <si>
    <t>プロジェクトに直接関係ないが、総務からプロジェクトの時間に含めるよう</t>
    <rPh sb="7" eb="9">
      <t>チョクセツ</t>
    </rPh>
    <rPh sb="9" eb="11">
      <t>カンケイ</t>
    </rPh>
    <rPh sb="15" eb="17">
      <t>ソウム</t>
    </rPh>
    <rPh sb="26" eb="28">
      <t>ジカン</t>
    </rPh>
    <rPh sb="29" eb="30">
      <t>フク</t>
    </rPh>
    <phoneticPr fontId="2"/>
  </si>
  <si>
    <t>指示があった場合は、【備考】欄に内容を記入してください。</t>
    <rPh sb="6" eb="8">
      <t>バアイ</t>
    </rPh>
    <rPh sb="11" eb="13">
      <t>ビコウ</t>
    </rPh>
    <rPh sb="14" eb="15">
      <t>ラン</t>
    </rPh>
    <rPh sb="16" eb="18">
      <t>ナイヨウ</t>
    </rPh>
    <rPh sb="19" eb="21">
      <t>キニュウ</t>
    </rPh>
    <phoneticPr fontId="2"/>
  </si>
  <si>
    <t>備考欄へよく記入する事例</t>
    <rPh sb="0" eb="2">
      <t>ビコウ</t>
    </rPh>
    <rPh sb="2" eb="3">
      <t>ラン</t>
    </rPh>
    <rPh sb="6" eb="8">
      <t>キニュウ</t>
    </rPh>
    <rPh sb="10" eb="12">
      <t>ジレイ</t>
    </rPh>
    <phoneticPr fontId="2"/>
  </si>
  <si>
    <t>プロジェクトの時間から外すよう指示があった場合は、</t>
    <rPh sb="7" eb="9">
      <t>ジカン</t>
    </rPh>
    <rPh sb="11" eb="12">
      <t>ハズ</t>
    </rPh>
    <rPh sb="15" eb="17">
      <t>シジ</t>
    </rPh>
    <rPh sb="21" eb="23">
      <t>バアイ</t>
    </rPh>
    <phoneticPr fontId="2"/>
  </si>
  <si>
    <t>総務から指示されたプロジェクト名、あるいは項目列に時間を入力してください。</t>
    <rPh sb="15" eb="16">
      <t>メイ</t>
    </rPh>
    <rPh sb="21" eb="23">
      <t>コウモク</t>
    </rPh>
    <rPh sb="23" eb="24">
      <t>レツ</t>
    </rPh>
    <phoneticPr fontId="2"/>
  </si>
  <si>
    <t>休暇を取得した場合　　</t>
    <rPh sb="0" eb="2">
      <t>キュウカ</t>
    </rPh>
    <rPh sb="3" eb="5">
      <t>シュトク</t>
    </rPh>
    <rPh sb="7" eb="9">
      <t>バアイ</t>
    </rPh>
    <phoneticPr fontId="2"/>
  </si>
  <si>
    <t>⇒</t>
    <phoneticPr fontId="2"/>
  </si>
  <si>
    <t>午前休、午後休、1日有休</t>
  </si>
  <si>
    <t>指示があった場合には【備考】欄に内容を記入してください。</t>
    <rPh sb="0" eb="2">
      <t>シジ</t>
    </rPh>
    <rPh sb="6" eb="8">
      <t>バアイ</t>
    </rPh>
    <phoneticPr fontId="2"/>
  </si>
  <si>
    <t>企業説明会をしてきた場合</t>
    <rPh sb="0" eb="2">
      <t>キギョウ</t>
    </rPh>
    <rPh sb="2" eb="5">
      <t>セツメイカイ</t>
    </rPh>
    <rPh sb="10" eb="12">
      <t>バアイ</t>
    </rPh>
    <phoneticPr fontId="2"/>
  </si>
  <si>
    <t>○○美大企業説明会実施</t>
    <phoneticPr fontId="2"/>
  </si>
  <si>
    <t>健康診断へ行った場合</t>
    <rPh sb="0" eb="2">
      <t>ケンコウ</t>
    </rPh>
    <rPh sb="2" eb="4">
      <t>シンダン</t>
    </rPh>
    <rPh sb="5" eb="6">
      <t>イ</t>
    </rPh>
    <rPh sb="8" eb="10">
      <t>バアイ</t>
    </rPh>
    <phoneticPr fontId="2"/>
  </si>
  <si>
    <t>休日出社した場合</t>
    <rPh sb="0" eb="2">
      <t>キュウジツ</t>
    </rPh>
    <rPh sb="2" eb="4">
      <t>シュッシャ</t>
    </rPh>
    <rPh sb="6" eb="8">
      <t>バアイ</t>
    </rPh>
    <phoneticPr fontId="2"/>
  </si>
  <si>
    <t>セミナー等に参加した場合</t>
    <rPh sb="4" eb="5">
      <t>ナド</t>
    </rPh>
    <rPh sb="6" eb="8">
      <t>サンカ</t>
    </rPh>
    <rPh sb="10" eb="12">
      <t>バアイ</t>
    </rPh>
    <phoneticPr fontId="2"/>
  </si>
  <si>
    <t>CEDEC、MAYAセミナー　等</t>
    <rPh sb="15" eb="16">
      <t>ナド</t>
    </rPh>
    <phoneticPr fontId="2"/>
  </si>
  <si>
    <t>CYBERXEEDの【就業週報グリッド】にある「休出時間」と</t>
    <rPh sb="11" eb="13">
      <t>シュウギョウ</t>
    </rPh>
    <rPh sb="13" eb="15">
      <t>シュウホウ</t>
    </rPh>
    <rPh sb="24" eb="26">
      <t>キュウシュツ</t>
    </rPh>
    <rPh sb="26" eb="28">
      <t>ジカン</t>
    </rPh>
    <phoneticPr fontId="2"/>
  </si>
  <si>
    <t>作業月報のC列「総勤務時間」が一致するように、入力してください。</t>
    <rPh sb="0" eb="2">
      <t>サギョウ</t>
    </rPh>
    <rPh sb="2" eb="4">
      <t>ゲッポウ</t>
    </rPh>
    <rPh sb="6" eb="7">
      <t>レツ</t>
    </rPh>
    <rPh sb="8" eb="9">
      <t>ソウ</t>
    </rPh>
    <rPh sb="9" eb="11">
      <t>キンム</t>
    </rPh>
    <rPh sb="11" eb="13">
      <t>ジカン</t>
    </rPh>
    <rPh sb="15" eb="17">
      <t>イッチ</t>
    </rPh>
    <rPh sb="23" eb="25">
      <t>ニュウリョク</t>
    </rPh>
    <phoneticPr fontId="2"/>
  </si>
  <si>
    <t>※</t>
    <phoneticPr fontId="2"/>
  </si>
  <si>
    <t>時間は必ず小数第2位まで表記し、15分単位、10進法　で入力してください。</t>
    <rPh sb="0" eb="2">
      <t>ジカン</t>
    </rPh>
    <rPh sb="3" eb="4">
      <t>カナラ</t>
    </rPh>
    <rPh sb="5" eb="7">
      <t>ショウスウ</t>
    </rPh>
    <rPh sb="7" eb="8">
      <t>ダイ</t>
    </rPh>
    <rPh sb="9" eb="10">
      <t>イ</t>
    </rPh>
    <rPh sb="12" eb="14">
      <t>ヒョウキ</t>
    </rPh>
    <phoneticPr fontId="2"/>
  </si>
  <si>
    <t>【備考】欄に必ず「休日出社」と入力してください。</t>
    <rPh sb="1" eb="3">
      <t>ビコウ</t>
    </rPh>
    <rPh sb="4" eb="5">
      <t>ラン</t>
    </rPh>
    <rPh sb="6" eb="7">
      <t>カナラ</t>
    </rPh>
    <rPh sb="9" eb="10">
      <t>キュウ</t>
    </rPh>
    <rPh sb="10" eb="11">
      <t>ニチ</t>
    </rPh>
    <rPh sb="11" eb="13">
      <t>シュッシャ</t>
    </rPh>
    <rPh sb="15" eb="17">
      <t>ニュウリョク</t>
    </rPh>
    <phoneticPr fontId="2"/>
  </si>
  <si>
    <t>業務作業時間月報</t>
  </si>
  <si>
    <t>　　　</t>
  </si>
  <si>
    <t>　</t>
  </si>
  <si>
    <t>氏名：</t>
    <phoneticPr fontId="4"/>
  </si>
  <si>
    <t>開始データ</t>
    <rPh sb="0" eb="2">
      <t>カイシ</t>
    </rPh>
    <phoneticPr fontId="4"/>
  </si>
  <si>
    <t>日</t>
  </si>
  <si>
    <t>曜日</t>
  </si>
  <si>
    <t>総勤務
時間</t>
    <phoneticPr fontId="4"/>
  </si>
  <si>
    <t>業務別作業時間</t>
  </si>
  <si>
    <t>備考</t>
  </si>
  <si>
    <t>Pre Project</t>
    <phoneticPr fontId="2"/>
  </si>
  <si>
    <t>RedStar</t>
    <phoneticPr fontId="2"/>
  </si>
  <si>
    <t>KinopioC/S</t>
    <phoneticPr fontId="2"/>
  </si>
  <si>
    <t>Billy</t>
    <phoneticPr fontId="2"/>
  </si>
  <si>
    <t>計</t>
  </si>
  <si>
    <t>未定</t>
    <rPh sb="0" eb="2">
      <t>ミテイ</t>
    </rPh>
    <phoneticPr fontId="4"/>
  </si>
  <si>
    <t>総勤務
時間</t>
  </si>
  <si>
    <t>記入</t>
  </si>
  <si>
    <t>承認</t>
  </si>
  <si>
    <t>受付</t>
  </si>
  <si>
    <t>1-UPスタジオ㈱全員</t>
    <phoneticPr fontId="4"/>
  </si>
  <si>
    <t>人名</t>
  </si>
  <si>
    <t xml:space="preserve"> (12/16～1/15)</t>
  </si>
  <si>
    <t>門井元</t>
    <phoneticPr fontId="4"/>
  </si>
  <si>
    <t>Pre Project</t>
  </si>
  <si>
    <t>RedStar</t>
  </si>
  <si>
    <t>KinopioC/S</t>
  </si>
  <si>
    <t>Billy</t>
  </si>
  <si>
    <t>SilverStar</t>
  </si>
  <si>
    <t>試作協力</t>
    <rPh sb="0" eb="2">
      <t>シサク</t>
    </rPh>
    <rPh sb="2" eb="4">
      <t>キョウリョク</t>
    </rPh>
    <phoneticPr fontId="3"/>
  </si>
  <si>
    <t>資料化S</t>
    <rPh sb="0" eb="3">
      <t>シリョウカ</t>
    </rPh>
    <phoneticPr fontId="3"/>
  </si>
  <si>
    <t>資料化D</t>
    <rPh sb="0" eb="3">
      <t>シリョウカ</t>
    </rPh>
    <phoneticPr fontId="3"/>
  </si>
  <si>
    <t>総務・採用</t>
  </si>
  <si>
    <t>祝日</t>
    <rPh sb="0" eb="2">
      <t>シュクジツ</t>
    </rPh>
    <phoneticPr fontId="4"/>
  </si>
  <si>
    <t>休</t>
    <rPh sb="0" eb="1">
      <t>ヤス</t>
    </rPh>
    <phoneticPr fontId="4"/>
  </si>
  <si>
    <t>門井</t>
    <phoneticPr fontId="4"/>
  </si>
  <si>
    <t>平石有孝</t>
    <phoneticPr fontId="4"/>
  </si>
  <si>
    <t>ゲーム業界セミナー</t>
    <rPh sb="3" eb="5">
      <t>ギョウカイ</t>
    </rPh>
    <phoneticPr fontId="4"/>
  </si>
  <si>
    <t>振休</t>
    <rPh sb="0" eb="2">
      <t>フリキュウ</t>
    </rPh>
    <phoneticPr fontId="4"/>
  </si>
  <si>
    <t>平石</t>
    <phoneticPr fontId="4"/>
  </si>
  <si>
    <t>荒谷裕己</t>
    <phoneticPr fontId="4"/>
  </si>
  <si>
    <t>荒谷</t>
    <phoneticPr fontId="4"/>
  </si>
  <si>
    <t>井上麻美</t>
    <phoneticPr fontId="4"/>
  </si>
  <si>
    <t>井上</t>
    <phoneticPr fontId="4"/>
  </si>
  <si>
    <t>岩佐雄一</t>
    <phoneticPr fontId="4"/>
  </si>
  <si>
    <t>岩佐</t>
    <phoneticPr fontId="4"/>
  </si>
  <si>
    <t>倉田雄一</t>
    <phoneticPr fontId="4"/>
  </si>
  <si>
    <t>倉田</t>
    <phoneticPr fontId="4"/>
  </si>
  <si>
    <t>二瓶直也</t>
    <phoneticPr fontId="4"/>
  </si>
  <si>
    <t>二瓶</t>
    <phoneticPr fontId="4"/>
  </si>
  <si>
    <t>土井陽太郎</t>
    <phoneticPr fontId="4"/>
  </si>
  <si>
    <t>午前有給</t>
    <rPh sb="0" eb="2">
      <t>ゴゼン</t>
    </rPh>
    <rPh sb="2" eb="4">
      <t>ユウキュウ</t>
    </rPh>
    <phoneticPr fontId="4"/>
  </si>
  <si>
    <t>土井</t>
    <phoneticPr fontId="4"/>
  </si>
  <si>
    <t>佐藤栄作</t>
    <phoneticPr fontId="4"/>
  </si>
  <si>
    <t>佐藤</t>
    <phoneticPr fontId="4"/>
  </si>
  <si>
    <t>月</t>
  </si>
  <si>
    <t>火</t>
  </si>
  <si>
    <t>水</t>
  </si>
  <si>
    <t>木</t>
  </si>
  <si>
    <t>金</t>
  </si>
  <si>
    <t>土</t>
  </si>
  <si>
    <t>三上亘</t>
    <phoneticPr fontId="4"/>
  </si>
  <si>
    <t>三上</t>
    <phoneticPr fontId="4"/>
  </si>
  <si>
    <t>菊地美緒</t>
    <phoneticPr fontId="4"/>
  </si>
  <si>
    <t>菊地</t>
    <phoneticPr fontId="4"/>
  </si>
  <si>
    <t>嶋田翔太</t>
    <phoneticPr fontId="4"/>
  </si>
  <si>
    <t>嶋田</t>
    <phoneticPr fontId="4"/>
  </si>
  <si>
    <t>石岡純</t>
    <phoneticPr fontId="4"/>
  </si>
  <si>
    <t>石岡</t>
    <phoneticPr fontId="4"/>
  </si>
  <si>
    <t>八重野隆之</t>
    <phoneticPr fontId="4"/>
  </si>
  <si>
    <t>八重野</t>
    <phoneticPr fontId="4"/>
  </si>
  <si>
    <t>佐々木幸希</t>
    <phoneticPr fontId="4"/>
  </si>
  <si>
    <t>佐々木</t>
    <phoneticPr fontId="4"/>
  </si>
  <si>
    <t>上久保杏子</t>
    <phoneticPr fontId="4"/>
  </si>
  <si>
    <t>上久保</t>
    <phoneticPr fontId="4"/>
  </si>
  <si>
    <t>吉尾亨</t>
    <phoneticPr fontId="4"/>
  </si>
  <si>
    <t>吉尾</t>
    <phoneticPr fontId="4"/>
  </si>
  <si>
    <t>村山早紀</t>
    <phoneticPr fontId="4"/>
  </si>
  <si>
    <t>村山</t>
    <phoneticPr fontId="4"/>
  </si>
  <si>
    <t>青山孔士</t>
    <phoneticPr fontId="4"/>
  </si>
  <si>
    <t>青山</t>
    <phoneticPr fontId="4"/>
  </si>
  <si>
    <t>安部峻</t>
    <phoneticPr fontId="4"/>
  </si>
  <si>
    <t>安部</t>
    <phoneticPr fontId="4"/>
  </si>
  <si>
    <t>杉本麻也子</t>
    <phoneticPr fontId="4"/>
  </si>
  <si>
    <t>杉本(麻)</t>
    <phoneticPr fontId="4"/>
  </si>
  <si>
    <t>茂呂隆史</t>
    <phoneticPr fontId="4"/>
  </si>
  <si>
    <t>茂呂</t>
    <phoneticPr fontId="4"/>
  </si>
  <si>
    <t>川北昌幸</t>
    <phoneticPr fontId="4"/>
  </si>
  <si>
    <t>川北</t>
    <phoneticPr fontId="4"/>
  </si>
  <si>
    <t>杉本梨沙</t>
    <phoneticPr fontId="4"/>
  </si>
  <si>
    <t>杉本(梨)</t>
    <phoneticPr fontId="4"/>
  </si>
  <si>
    <t>及川一輝</t>
    <phoneticPr fontId="4"/>
  </si>
  <si>
    <t>及川</t>
    <phoneticPr fontId="4"/>
  </si>
  <si>
    <t xml:space="preserve">高屋緑 </t>
    <phoneticPr fontId="4"/>
  </si>
  <si>
    <t>高屋</t>
    <phoneticPr fontId="4"/>
  </si>
  <si>
    <t xml:space="preserve">瀨古春香 </t>
    <phoneticPr fontId="4"/>
  </si>
  <si>
    <t>瀬古</t>
    <phoneticPr fontId="4"/>
  </si>
  <si>
    <t xml:space="preserve">本田宗介 </t>
    <phoneticPr fontId="4"/>
  </si>
  <si>
    <t>本田</t>
    <phoneticPr fontId="4"/>
  </si>
  <si>
    <t xml:space="preserve">那須美咲 </t>
    <phoneticPr fontId="4"/>
  </si>
  <si>
    <t>那須</t>
    <phoneticPr fontId="4"/>
  </si>
  <si>
    <t>加藤紗世</t>
    <phoneticPr fontId="4"/>
  </si>
  <si>
    <t>加藤</t>
    <phoneticPr fontId="4"/>
  </si>
  <si>
    <t>佐野弘樹</t>
    <phoneticPr fontId="4"/>
  </si>
  <si>
    <t>佐野</t>
    <phoneticPr fontId="4"/>
  </si>
  <si>
    <t>渡辺麻友美</t>
    <phoneticPr fontId="4"/>
  </si>
  <si>
    <t>渡辺</t>
    <phoneticPr fontId="4"/>
  </si>
  <si>
    <t>西島理七</t>
    <phoneticPr fontId="4"/>
  </si>
  <si>
    <t>西島</t>
    <phoneticPr fontId="4"/>
  </si>
  <si>
    <t>石井修平</t>
    <phoneticPr fontId="4"/>
  </si>
  <si>
    <t>石井</t>
    <phoneticPr fontId="4"/>
  </si>
  <si>
    <t>黒田史明</t>
    <phoneticPr fontId="4"/>
  </si>
  <si>
    <t>黒田</t>
    <phoneticPr fontId="4"/>
  </si>
  <si>
    <t>鎌田哲平</t>
    <phoneticPr fontId="4"/>
  </si>
  <si>
    <t>鎌田</t>
    <phoneticPr fontId="4"/>
  </si>
  <si>
    <t>宮澤路彰</t>
    <phoneticPr fontId="4"/>
  </si>
  <si>
    <t>宮澤</t>
    <phoneticPr fontId="4"/>
  </si>
  <si>
    <t>高田真紀子</t>
    <phoneticPr fontId="4"/>
  </si>
  <si>
    <t>高田</t>
    <phoneticPr fontId="4"/>
  </si>
  <si>
    <t>盛裕二朗</t>
    <phoneticPr fontId="4"/>
  </si>
  <si>
    <t>盛</t>
    <phoneticPr fontId="4"/>
  </si>
  <si>
    <t>磯田希実</t>
    <phoneticPr fontId="4"/>
  </si>
  <si>
    <t>磯田</t>
    <phoneticPr fontId="4"/>
  </si>
  <si>
    <t>今井わかな</t>
    <phoneticPr fontId="4"/>
  </si>
  <si>
    <t>今井</t>
    <phoneticPr fontId="4"/>
  </si>
  <si>
    <t>小河愛</t>
    <phoneticPr fontId="4"/>
  </si>
  <si>
    <t>小河</t>
    <phoneticPr fontId="4"/>
  </si>
  <si>
    <t>児玉わか奈</t>
    <phoneticPr fontId="4"/>
  </si>
  <si>
    <t>児玉</t>
    <phoneticPr fontId="4"/>
  </si>
  <si>
    <t>髙橋大毅</t>
    <phoneticPr fontId="4"/>
  </si>
  <si>
    <t>髙橋</t>
    <phoneticPr fontId="4"/>
  </si>
  <si>
    <t>真中紀明</t>
    <phoneticPr fontId="4"/>
  </si>
  <si>
    <t>真中</t>
    <phoneticPr fontId="4"/>
  </si>
  <si>
    <t>桐生賢樹</t>
    <phoneticPr fontId="4"/>
  </si>
  <si>
    <t>桐生</t>
    <phoneticPr fontId="4"/>
  </si>
  <si>
    <t>祝日</t>
  </si>
  <si>
    <t>休</t>
  </si>
  <si>
    <t>業務別作業時間</t>
    <phoneticPr fontId="2"/>
  </si>
  <si>
    <t>SilverStar</t>
    <phoneticPr fontId="2"/>
  </si>
  <si>
    <t>試作協力</t>
    <phoneticPr fontId="2"/>
  </si>
  <si>
    <t>資料化S</t>
    <phoneticPr fontId="2"/>
  </si>
  <si>
    <t>資料化D</t>
    <phoneticPr fontId="2"/>
  </si>
  <si>
    <t>総務・採用</t>
    <phoneticPr fontId="2"/>
  </si>
  <si>
    <t>月度初め
メイン
プロジェクト</t>
    <rPh sb="0" eb="1">
      <t>ゲツ</t>
    </rPh>
    <rPh sb="1" eb="2">
      <t>ド</t>
    </rPh>
    <rPh sb="2" eb="3">
      <t>ハジ</t>
    </rPh>
    <phoneticPr fontId="2"/>
  </si>
  <si>
    <t>OBC取出
総労働
時間</t>
    <rPh sb="3" eb="5">
      <t>トリダ</t>
    </rPh>
    <rPh sb="6" eb="7">
      <t>ソウ</t>
    </rPh>
    <rPh sb="7" eb="9">
      <t>ロウドウ</t>
    </rPh>
    <rPh sb="10" eb="12">
      <t>ジカン</t>
    </rPh>
    <phoneticPr fontId="2"/>
  </si>
  <si>
    <r>
      <t>総務・</t>
    </r>
    <r>
      <rPr>
        <b/>
        <sz val="11"/>
        <color theme="1"/>
        <rFont val="ＭＳ Ｐゴシック"/>
        <family val="3"/>
        <charset val="128"/>
      </rPr>
      <t>採用</t>
    </r>
    <phoneticPr fontId="2"/>
  </si>
  <si>
    <t>業務別作業時間</t>
    <phoneticPr fontId="2"/>
  </si>
  <si>
    <t>メインPJ
工数</t>
    <rPh sb="6" eb="8">
      <t>コウスウ</t>
    </rPh>
    <phoneticPr fontId="2"/>
  </si>
  <si>
    <t>メイン外
工数</t>
    <rPh sb="3" eb="4">
      <t>ガイ</t>
    </rPh>
    <rPh sb="5" eb="7">
      <t>コウスウ</t>
    </rPh>
    <phoneticPr fontId="2"/>
  </si>
  <si>
    <t>1-UPスタジオ㈱　業務作業時間月報</t>
    <phoneticPr fontId="2"/>
  </si>
  <si>
    <t>非表示列</t>
    <rPh sb="0" eb="3">
      <t>ヒヒョウジ</t>
    </rPh>
    <rPh sb="3" eb="4">
      <t>レツ</t>
    </rPh>
    <phoneticPr fontId="2"/>
  </si>
  <si>
    <r>
      <rPr>
        <b/>
        <sz val="18"/>
        <color theme="1"/>
        <rFont val="ＭＳ Ｐゴシック"/>
        <family val="3"/>
        <charset val="128"/>
      </rPr>
      <t>月</t>
    </r>
    <r>
      <rPr>
        <b/>
        <sz val="10"/>
        <color theme="1"/>
        <rFont val="ＭＳ Ｐゴシック"/>
        <family val="3"/>
        <charset val="128"/>
      </rPr>
      <t>報記入について</t>
    </r>
    <rPh sb="0" eb="2">
      <t>ゲッポウ</t>
    </rPh>
    <rPh sb="2" eb="4">
      <t>キニュウ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</si>
</sst>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m/d;@"/>
    <numFmt numFmtId="177" formatCode="0.00_);[Red]\(0.00\)"/>
    <numFmt numFmtId="178" formatCode="??&quot; 月分&quot;"/>
    <numFmt numFmtId="179" formatCode="??&quot;年&quot;"/>
    <numFmt numFmtId="180" formatCode="aaa"/>
    <numFmt numFmtId="181" formatCode="[h]:mm"/>
    <numFmt numFmtId="182" formatCode="0.00;0.00"/>
    <numFmt numFmtId="183" formatCode="*;*;"/>
    <numFmt numFmtId="184" formatCode="General;;"/>
  </numFmts>
  <fonts count="23">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
      <color theme="1"/>
      <name val="游ゴシック"/>
      <family val="3"/>
      <charset val="128"/>
      <scheme val="minor"/>
    </font>
    <font>
      <sz val="6"/>
      <name val="ＭＳ Ｐゴシック"/>
      <family val="3"/>
      <charset val="128"/>
    </font>
    <font>
      <sz val="11"/>
      <name val="ＭＳ Ｐゴシック"/>
      <family val="3"/>
      <charset val="128"/>
    </font>
    <font>
      <b/>
      <sz val="14"/>
      <name val="ＭＳ Ｐゴシック"/>
      <family val="3"/>
      <charset val="128"/>
    </font>
    <font>
      <sz val="12"/>
      <name val="ＭＳ Ｐゴシック"/>
      <family val="3"/>
      <charset val="128"/>
    </font>
    <font>
      <sz val="11"/>
      <color indexed="48"/>
      <name val="ＭＳ Ｐゴシック"/>
      <family val="3"/>
      <charset val="128"/>
    </font>
    <font>
      <b/>
      <sz val="9"/>
      <color indexed="81"/>
      <name val="ＭＳ Ｐゴシック"/>
      <family val="3"/>
      <charset val="128"/>
    </font>
    <font>
      <b/>
      <sz val="9"/>
      <color indexed="81"/>
      <name val="MS P ゴシック"/>
      <family val="3"/>
      <charset val="128"/>
    </font>
    <font>
      <sz val="9"/>
      <color indexed="81"/>
      <name val="MS P ゴシック"/>
      <family val="3"/>
      <charset val="128"/>
    </font>
    <font>
      <sz val="11"/>
      <color theme="1"/>
      <name val="ＭＳ Ｐゴシック"/>
      <family val="3"/>
      <charset val="128"/>
    </font>
    <font>
      <b/>
      <sz val="11"/>
      <color theme="1"/>
      <name val="ＭＳ Ｐゴシック"/>
      <family val="3"/>
      <charset val="128"/>
    </font>
    <font>
      <sz val="10"/>
      <name val="ＭＳ Ｐゴシック"/>
      <family val="3"/>
      <charset val="128"/>
    </font>
    <font>
      <sz val="10"/>
      <color theme="1"/>
      <name val="ＭＳ Ｐゴシック"/>
      <family val="3"/>
      <charset val="128"/>
    </font>
    <font>
      <b/>
      <sz val="10"/>
      <color theme="1"/>
      <name val="ＭＳ Ｐゴシック"/>
      <family val="3"/>
      <charset val="128"/>
    </font>
    <font>
      <b/>
      <sz val="18"/>
      <color theme="1"/>
      <name val="ＭＳ Ｐゴシック"/>
      <family val="3"/>
      <charset val="128"/>
    </font>
    <font>
      <b/>
      <u/>
      <sz val="10"/>
      <color theme="1"/>
      <name val="ＭＳ Ｐゴシック"/>
      <family val="3"/>
      <charset val="128"/>
    </font>
    <font>
      <sz val="10"/>
      <color rgb="FF00B0F0"/>
      <name val="ＭＳ Ｐゴシック"/>
      <family val="3"/>
      <charset val="128"/>
    </font>
    <font>
      <sz val="10"/>
      <color rgb="FF0000FF"/>
      <name val="ＭＳ Ｐゴシック"/>
      <family val="3"/>
      <charset val="128"/>
    </font>
    <font>
      <sz val="9"/>
      <color theme="1"/>
      <name val="ＭＳ Ｐゴシック"/>
      <family val="3"/>
      <charset val="128"/>
    </font>
    <font>
      <sz val="10"/>
      <color rgb="FFFF0000"/>
      <name val="ＭＳ Ｐゴシック"/>
      <family val="3"/>
      <charset val="128"/>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CCCC"/>
        <bgColor indexed="64"/>
      </patternFill>
    </fill>
    <fill>
      <patternFill patternType="solid">
        <fgColor theme="0" tint="-0.34998626667073579"/>
        <bgColor indexed="64"/>
      </patternFill>
    </fill>
    <fill>
      <patternFill patternType="solid">
        <fgColor rgb="FFFFC000"/>
        <bgColor indexed="64"/>
      </patternFill>
    </fill>
  </fills>
  <borders count="179">
    <border>
      <left/>
      <right/>
      <top/>
      <bottom/>
      <diagonal/>
    </border>
    <border>
      <left/>
      <right/>
      <top/>
      <bottom style="medium">
        <color auto="1"/>
      </bottom>
      <diagonal/>
    </border>
    <border>
      <left/>
      <right/>
      <top style="medium">
        <color indexed="64"/>
      </top>
      <bottom/>
      <diagonal/>
    </border>
    <border>
      <left/>
      <right/>
      <top style="medium">
        <color auto="1"/>
      </top>
      <bottom style="hair">
        <color theme="0" tint="-0.499984740745262"/>
      </bottom>
      <diagonal/>
    </border>
    <border>
      <left/>
      <right/>
      <top style="hair">
        <color theme="0" tint="-0.499984740745262"/>
      </top>
      <bottom style="hair">
        <color theme="0" tint="-0.499984740745262"/>
      </bottom>
      <diagonal/>
    </border>
    <border>
      <left/>
      <right/>
      <top style="hair">
        <color theme="0" tint="-0.499984740745262"/>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theme="0" tint="-0.499984740745262"/>
      </top>
      <bottom style="hair">
        <color theme="0" tint="-0.499984740745262"/>
      </bottom>
      <diagonal/>
    </border>
    <border>
      <left style="medium">
        <color indexed="64"/>
      </left>
      <right/>
      <top/>
      <bottom style="hair">
        <color theme="0" tint="-0.499984740745262"/>
      </bottom>
      <diagonal/>
    </border>
    <border>
      <left/>
      <right/>
      <top/>
      <bottom style="hair">
        <color theme="0" tint="-0.499984740745262"/>
      </bottom>
      <diagonal/>
    </border>
    <border>
      <left/>
      <right style="thin">
        <color indexed="64"/>
      </right>
      <top/>
      <bottom style="hair">
        <color theme="0" tint="-0.499984740745262"/>
      </bottom>
      <diagonal/>
    </border>
    <border>
      <left style="thin">
        <color indexed="64"/>
      </left>
      <right/>
      <top style="hair">
        <color indexed="64"/>
      </top>
      <bottom style="hair">
        <color theme="0" tint="-0.499984740745262"/>
      </bottom>
      <diagonal/>
    </border>
    <border>
      <left/>
      <right style="thin">
        <color indexed="64"/>
      </right>
      <top style="hair">
        <color indexed="64"/>
      </top>
      <bottom style="hair">
        <color theme="0" tint="-0.499984740745262"/>
      </bottom>
      <diagonal/>
    </border>
    <border>
      <left/>
      <right/>
      <top style="hair">
        <color indexed="64"/>
      </top>
      <bottom style="hair">
        <color theme="0" tint="-0.499984740745262"/>
      </bottom>
      <diagonal/>
    </border>
    <border>
      <left/>
      <right style="medium">
        <color indexed="64"/>
      </right>
      <top style="hair">
        <color indexed="64"/>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indexed="64"/>
      </left>
      <right/>
      <top style="hair">
        <color theme="0" tint="-0.499984740745262"/>
      </top>
      <bottom style="hair">
        <color theme="0" tint="-0.499984740745262"/>
      </bottom>
      <diagonal/>
    </border>
    <border>
      <left/>
      <right style="medium">
        <color indexed="64"/>
      </right>
      <top style="hair">
        <color theme="0" tint="-0.499984740745262"/>
      </top>
      <bottom style="hair">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top style="hair">
        <color theme="0" tint="-0.499984740745262"/>
      </top>
      <bottom style="medium">
        <color indexed="64"/>
      </bottom>
      <diagonal/>
    </border>
    <border>
      <left/>
      <right/>
      <top style="hair">
        <color theme="0" tint="-0.499984740745262"/>
      </top>
      <bottom style="medium">
        <color indexed="64"/>
      </bottom>
      <diagonal/>
    </border>
    <border>
      <left/>
      <right style="thin">
        <color indexed="64"/>
      </right>
      <top style="hair">
        <color theme="0" tint="-0.499984740745262"/>
      </top>
      <bottom style="medium">
        <color indexed="64"/>
      </bottom>
      <diagonal/>
    </border>
    <border>
      <left style="thin">
        <color indexed="64"/>
      </left>
      <right/>
      <top style="hair">
        <color theme="0" tint="-0.499984740745262"/>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theme="0" tint="-0.499984740745262"/>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thin">
        <color indexed="64"/>
      </left>
      <right/>
      <top style="medium">
        <color indexed="64"/>
      </top>
      <bottom style="hair">
        <color theme="0" tint="-0.499984740745262"/>
      </bottom>
      <diagonal/>
    </border>
    <border>
      <left/>
      <right style="thin">
        <color indexed="64"/>
      </right>
      <top style="medium">
        <color indexed="64"/>
      </top>
      <bottom style="hair">
        <color theme="0" tint="-0.499984740745262"/>
      </bottom>
      <diagonal/>
    </border>
    <border>
      <left/>
      <right style="hair">
        <color indexed="64"/>
      </right>
      <top style="medium">
        <color indexed="64"/>
      </top>
      <bottom style="hair">
        <color theme="0" tint="-0.499984740745262"/>
      </bottom>
      <diagonal/>
    </border>
    <border>
      <left style="hair">
        <color indexed="64"/>
      </left>
      <right/>
      <top style="medium">
        <color indexed="64"/>
      </top>
      <bottom style="hair">
        <color theme="0" tint="-0.499984740745262"/>
      </bottom>
      <diagonal/>
    </border>
    <border>
      <left/>
      <right style="hair">
        <color indexed="64"/>
      </right>
      <top/>
      <bottom style="hair">
        <color theme="0" tint="-0.499984740745262"/>
      </bottom>
      <diagonal/>
    </border>
    <border>
      <left style="hair">
        <color indexed="64"/>
      </left>
      <right/>
      <top/>
      <bottom style="hair">
        <color theme="0" tint="-0.499984740745262"/>
      </bottom>
      <diagonal/>
    </border>
    <border>
      <left/>
      <right style="hair">
        <color indexed="64"/>
      </right>
      <top style="hair">
        <color theme="0" tint="-0.499984740745262"/>
      </top>
      <bottom style="hair">
        <color theme="0" tint="-0.499984740745262"/>
      </bottom>
      <diagonal/>
    </border>
    <border>
      <left style="hair">
        <color indexed="64"/>
      </left>
      <right/>
      <top style="hair">
        <color theme="0" tint="-0.499984740745262"/>
      </top>
      <bottom style="hair">
        <color theme="0" tint="-0.499984740745262"/>
      </bottom>
      <diagonal/>
    </border>
    <border>
      <left style="medium">
        <color indexed="64"/>
      </left>
      <right style="hair">
        <color indexed="64"/>
      </right>
      <top style="hair">
        <color theme="0" tint="-0.499984740745262"/>
      </top>
      <bottom style="hair">
        <color theme="0" tint="-0.499984740745262"/>
      </bottom>
      <diagonal/>
    </border>
    <border>
      <left style="hair">
        <color indexed="64"/>
      </left>
      <right style="hair">
        <color indexed="64"/>
      </right>
      <top style="hair">
        <color theme="0" tint="-0.499984740745262"/>
      </top>
      <bottom style="hair">
        <color theme="0" tint="-0.499984740745262"/>
      </bottom>
      <diagonal/>
    </border>
    <border>
      <left style="hair">
        <color indexed="64"/>
      </left>
      <right style="thin">
        <color indexed="64"/>
      </right>
      <top style="hair">
        <color theme="0" tint="-0.499984740745262"/>
      </top>
      <bottom style="hair">
        <color theme="0" tint="-0.499984740745262"/>
      </bottom>
      <diagonal/>
    </border>
    <border>
      <left style="medium">
        <color indexed="64"/>
      </left>
      <right style="hair">
        <color indexed="64"/>
      </right>
      <top style="hair">
        <color theme="0" tint="-0.499984740745262"/>
      </top>
      <bottom style="medium">
        <color indexed="64"/>
      </bottom>
      <diagonal/>
    </border>
    <border>
      <left style="hair">
        <color indexed="64"/>
      </left>
      <right style="hair">
        <color indexed="64"/>
      </right>
      <top style="hair">
        <color theme="0" tint="-0.499984740745262"/>
      </top>
      <bottom style="medium">
        <color indexed="64"/>
      </bottom>
      <diagonal/>
    </border>
    <border>
      <left style="hair">
        <color indexed="64"/>
      </left>
      <right style="thin">
        <color indexed="64"/>
      </right>
      <top style="hair">
        <color theme="0" tint="-0.499984740745262"/>
      </top>
      <bottom style="medium">
        <color indexed="64"/>
      </bottom>
      <diagonal/>
    </border>
    <border>
      <left/>
      <right style="hair">
        <color indexed="64"/>
      </right>
      <top style="hair">
        <color theme="0" tint="-0.499984740745262"/>
      </top>
      <bottom style="medium">
        <color indexed="64"/>
      </bottom>
      <diagonal/>
    </border>
    <border>
      <left style="hair">
        <color indexed="64"/>
      </left>
      <right/>
      <top style="hair">
        <color theme="0" tint="-0.499984740745262"/>
      </top>
      <bottom style="medium">
        <color indexed="64"/>
      </bottom>
      <diagonal/>
    </border>
    <border>
      <left/>
      <right/>
      <top style="hair">
        <color theme="0" tint="-0.499984740745262"/>
      </top>
      <bottom style="hair">
        <color indexed="64"/>
      </bottom>
      <diagonal/>
    </border>
    <border>
      <left style="medium">
        <color indexed="8"/>
      </left>
      <right style="hair">
        <color indexed="8"/>
      </right>
      <top style="medium">
        <color indexed="8"/>
      </top>
      <bottom/>
      <diagonal/>
    </border>
    <border>
      <left style="hair">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style="hair">
        <color indexed="8"/>
      </bottom>
      <diagonal/>
    </border>
    <border>
      <left/>
      <right/>
      <top style="medium">
        <color indexed="8"/>
      </top>
      <bottom style="hair">
        <color indexed="8"/>
      </bottom>
      <diagonal/>
    </border>
    <border>
      <left style="medium">
        <color indexed="64"/>
      </left>
      <right style="medium">
        <color indexed="64"/>
      </right>
      <top style="medium">
        <color indexed="64"/>
      </top>
      <bottom/>
      <diagonal/>
    </border>
    <border>
      <left style="medium">
        <color indexed="8"/>
      </left>
      <right style="hair">
        <color indexed="8"/>
      </right>
      <top/>
      <bottom style="double">
        <color indexed="8"/>
      </bottom>
      <diagonal/>
    </border>
    <border>
      <left style="hair">
        <color indexed="8"/>
      </left>
      <right style="thin">
        <color indexed="8"/>
      </right>
      <top/>
      <bottom style="double">
        <color indexed="8"/>
      </bottom>
      <diagonal/>
    </border>
    <border>
      <left style="thin">
        <color indexed="8"/>
      </left>
      <right style="thin">
        <color indexed="8"/>
      </right>
      <top/>
      <bottom style="double">
        <color indexed="8"/>
      </bottom>
      <diagonal/>
    </border>
    <border>
      <left style="hair">
        <color indexed="8"/>
      </left>
      <right style="hair">
        <color indexed="8"/>
      </right>
      <top style="hair">
        <color indexed="8"/>
      </top>
      <bottom style="double">
        <color indexed="8"/>
      </bottom>
      <diagonal/>
    </border>
    <border>
      <left style="hair">
        <color indexed="8"/>
      </left>
      <right/>
      <top style="hair">
        <color indexed="8"/>
      </top>
      <bottom style="double">
        <color indexed="8"/>
      </bottom>
      <diagonal/>
    </border>
    <border>
      <left style="medium">
        <color indexed="64"/>
      </left>
      <right style="medium">
        <color indexed="64"/>
      </right>
      <top/>
      <bottom style="medium">
        <color indexed="64"/>
      </bottom>
      <diagonal/>
    </border>
    <border>
      <left style="medium">
        <color indexed="8"/>
      </left>
      <right style="hair">
        <color indexed="8"/>
      </right>
      <top/>
      <bottom style="hair">
        <color indexed="8"/>
      </bottom>
      <diagonal/>
    </border>
    <border>
      <left style="hair">
        <color indexed="8"/>
      </left>
      <right/>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hair">
        <color indexed="8"/>
      </left>
      <right style="hair">
        <color indexed="8"/>
      </right>
      <top/>
      <bottom/>
      <diagonal/>
    </border>
    <border>
      <left style="hair">
        <color indexed="8"/>
      </left>
      <right style="hair">
        <color indexed="8"/>
      </right>
      <top style="double">
        <color indexed="8"/>
      </top>
      <bottom/>
      <diagonal/>
    </border>
    <border>
      <left style="hair">
        <color indexed="8"/>
      </left>
      <right/>
      <top/>
      <bottom/>
      <diagonal/>
    </border>
    <border>
      <left style="hair">
        <color indexed="8"/>
      </left>
      <right style="thin">
        <color indexed="8"/>
      </right>
      <top style="double">
        <color indexed="8"/>
      </top>
      <bottom/>
      <diagonal/>
    </border>
    <border>
      <left style="thin">
        <color indexed="8"/>
      </left>
      <right style="medium">
        <color indexed="8"/>
      </right>
      <top/>
      <bottom style="hair">
        <color indexed="8"/>
      </bottom>
      <diagonal/>
    </border>
    <border>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right/>
      <top style="hair">
        <color indexed="8"/>
      </top>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medium">
        <color indexed="8"/>
      </bottom>
      <diagonal/>
    </border>
    <border>
      <left style="hair">
        <color indexed="8"/>
      </left>
      <right/>
      <top style="hair">
        <color indexed="8"/>
      </top>
      <bottom/>
      <diagonal/>
    </border>
    <border>
      <left style="hair">
        <color indexed="8"/>
      </left>
      <right style="thin">
        <color indexed="8"/>
      </right>
      <top style="hair">
        <color indexed="8"/>
      </top>
      <bottom/>
      <diagonal/>
    </border>
    <border>
      <left style="medium">
        <color indexed="8"/>
      </left>
      <right style="hair">
        <color indexed="8"/>
      </right>
      <top style="medium">
        <color indexed="8"/>
      </top>
      <bottom style="medium">
        <color indexed="8"/>
      </bottom>
      <diagonal/>
    </border>
    <border>
      <left style="hair">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right style="hair">
        <color indexed="8"/>
      </right>
      <top style="medium">
        <color indexed="8"/>
      </top>
      <bottom style="medium">
        <color indexed="8"/>
      </bottom>
      <diagonal/>
    </border>
    <border>
      <left style="hair">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hair">
        <color indexed="8"/>
      </right>
      <top style="medium">
        <color indexed="8"/>
      </top>
      <bottom style="double">
        <color indexed="8"/>
      </bottom>
      <diagonal/>
    </border>
    <border>
      <left style="hair">
        <color indexed="8"/>
      </left>
      <right style="thin">
        <color indexed="8"/>
      </right>
      <top style="medium">
        <color indexed="8"/>
      </top>
      <bottom style="double">
        <color indexed="8"/>
      </bottom>
      <diagonal/>
    </border>
    <border>
      <left style="thin">
        <color indexed="8"/>
      </left>
      <right style="thin">
        <color indexed="8"/>
      </right>
      <top style="medium">
        <color indexed="8"/>
      </top>
      <bottom style="double">
        <color indexed="8"/>
      </bottom>
      <diagonal/>
    </border>
    <border>
      <left/>
      <right style="thin">
        <color indexed="8"/>
      </right>
      <top style="medium">
        <color indexed="8"/>
      </top>
      <bottom style="hair">
        <color indexed="8"/>
      </bottom>
      <diagonal/>
    </border>
    <border>
      <left style="hair">
        <color indexed="8"/>
      </left>
      <right style="thin">
        <color indexed="8"/>
      </right>
      <top style="hair">
        <color indexed="8"/>
      </top>
      <bottom style="double">
        <color indexed="8"/>
      </bottom>
      <diagonal/>
    </border>
    <border>
      <left/>
      <right style="hair">
        <color indexed="8"/>
      </right>
      <top/>
      <bottom/>
      <diagonal/>
    </border>
    <border>
      <left style="hair">
        <color indexed="8"/>
      </left>
      <right style="thin">
        <color indexed="8"/>
      </right>
      <top/>
      <bottom/>
      <diagonal/>
    </border>
    <border>
      <left/>
      <right style="hair">
        <color indexed="8"/>
      </right>
      <top style="hair">
        <color indexed="8"/>
      </top>
      <bottom style="hair">
        <color indexed="8"/>
      </bottom>
      <diagonal/>
    </border>
    <border>
      <left/>
      <right style="hair">
        <color indexed="8"/>
      </right>
      <top style="hair">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bottom style="double">
        <color indexed="8"/>
      </bottom>
      <diagonal/>
    </border>
    <border>
      <left style="thin">
        <color indexed="8"/>
      </left>
      <right style="medium">
        <color indexed="8"/>
      </right>
      <top style="double">
        <color indexed="8"/>
      </top>
      <bottom style="hair">
        <color indexed="8"/>
      </bottom>
      <diagonal/>
    </border>
    <border>
      <left style="thin">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bottom style="medium">
        <color indexed="64"/>
      </bottom>
      <diagonal/>
    </border>
    <border>
      <left style="hair">
        <color indexed="8"/>
      </left>
      <right style="thin">
        <color indexed="8"/>
      </right>
      <top/>
      <bottom style="medium">
        <color indexed="64"/>
      </bottom>
      <diagonal/>
    </border>
    <border>
      <left style="thin">
        <color indexed="8"/>
      </left>
      <right style="thin">
        <color indexed="8"/>
      </right>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style="thin">
        <color indexed="8"/>
      </left>
      <right/>
      <top style="medium">
        <color indexed="8"/>
      </top>
      <bottom/>
      <diagonal/>
    </border>
    <border>
      <left style="hair">
        <color indexed="8"/>
      </left>
      <right style="hair">
        <color indexed="8"/>
      </right>
      <top/>
      <bottom style="double">
        <color indexed="8"/>
      </bottom>
      <diagonal/>
    </border>
    <border>
      <left style="thin">
        <color indexed="8"/>
      </left>
      <right style="hair">
        <color indexed="8"/>
      </right>
      <top/>
      <bottom style="medium">
        <color indexed="8"/>
      </bottom>
      <diagonal/>
    </border>
    <border>
      <left style="hair">
        <color indexed="8"/>
      </left>
      <right style="hair">
        <color indexed="8"/>
      </right>
      <top/>
      <bottom style="medium">
        <color indexed="8"/>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double">
        <color indexed="8"/>
      </bottom>
      <diagonal/>
    </border>
    <border>
      <left style="hair">
        <color indexed="8"/>
      </left>
      <right style="medium">
        <color indexed="64"/>
      </right>
      <top/>
      <bottom style="double">
        <color indexed="8"/>
      </bottom>
      <diagonal/>
    </border>
    <border>
      <left style="medium">
        <color indexed="64"/>
      </left>
      <right style="hair">
        <color indexed="8"/>
      </right>
      <top/>
      <bottom style="hair">
        <color indexed="8"/>
      </bottom>
      <diagonal/>
    </border>
    <border>
      <left style="hair">
        <color indexed="8"/>
      </left>
      <right style="medium">
        <color indexed="64"/>
      </right>
      <top/>
      <bottom style="hair">
        <color indexed="8"/>
      </bottom>
      <diagonal/>
    </border>
    <border>
      <left style="medium">
        <color indexed="64"/>
      </left>
      <right style="hair">
        <color indexed="8"/>
      </right>
      <top/>
      <bottom style="medium">
        <color indexed="64"/>
      </bottom>
      <diagonal/>
    </border>
    <border>
      <left style="hair">
        <color indexed="8"/>
      </left>
      <right style="hair">
        <color indexed="8"/>
      </right>
      <top/>
      <bottom style="medium">
        <color indexed="64"/>
      </bottom>
      <diagonal/>
    </border>
    <border>
      <left style="hair">
        <color indexed="8"/>
      </left>
      <right/>
      <top/>
      <bottom style="double">
        <color indexed="8"/>
      </bottom>
      <diagonal/>
    </border>
    <border>
      <left style="hair">
        <color indexed="8"/>
      </left>
      <right/>
      <top/>
      <bottom style="medium">
        <color indexed="64"/>
      </bottom>
      <diagonal/>
    </border>
    <border>
      <left style="medium">
        <color indexed="64"/>
      </left>
      <right style="hair">
        <color indexed="8"/>
      </right>
      <top/>
      <bottom style="double">
        <color indexed="8"/>
      </bottom>
      <diagonal/>
    </border>
    <border>
      <left style="thin">
        <color indexed="64"/>
      </left>
      <right style="thin">
        <color indexed="64"/>
      </right>
      <top style="medium">
        <color indexed="8"/>
      </top>
      <bottom style="double">
        <color indexed="64"/>
      </bottom>
      <diagonal/>
    </border>
    <border>
      <left/>
      <right style="medium">
        <color indexed="64"/>
      </right>
      <top/>
      <bottom style="hair">
        <color indexed="8"/>
      </bottom>
      <diagonal/>
    </border>
    <border>
      <left style="hair">
        <color indexed="64"/>
      </left>
      <right style="hair">
        <color indexed="64"/>
      </right>
      <top/>
      <bottom style="hair">
        <color indexed="8"/>
      </bottom>
      <diagonal/>
    </border>
    <border>
      <left style="hair">
        <color indexed="8"/>
      </left>
      <right style="medium">
        <color indexed="64"/>
      </right>
      <top style="thin">
        <color indexed="64"/>
      </top>
      <bottom style="double">
        <color indexed="8"/>
      </bottom>
      <diagonal/>
    </border>
    <border>
      <left style="medium">
        <color indexed="64"/>
      </left>
      <right style="hair">
        <color indexed="64"/>
      </right>
      <top/>
      <bottom style="hair">
        <color indexed="8"/>
      </bottom>
      <diagonal/>
    </border>
    <border>
      <left/>
      <right style="hair">
        <color indexed="64"/>
      </right>
      <top/>
      <bottom style="hair">
        <color indexed="8"/>
      </bottom>
      <diagonal/>
    </border>
    <border>
      <left style="hair">
        <color indexed="64"/>
      </left>
      <right style="hair">
        <color indexed="64"/>
      </right>
      <top style="double">
        <color indexed="8"/>
      </top>
      <bottom style="hair">
        <color indexed="64"/>
      </bottom>
      <diagonal/>
    </border>
    <border>
      <left/>
      <right style="hair">
        <color indexed="64"/>
      </right>
      <top style="double">
        <color indexed="8"/>
      </top>
      <bottom style="hair">
        <color indexed="64"/>
      </bottom>
      <diagonal/>
    </border>
    <border>
      <left/>
      <right style="medium">
        <color indexed="64"/>
      </right>
      <top style="double">
        <color indexed="8"/>
      </top>
      <bottom style="hair">
        <color indexed="64"/>
      </bottom>
      <diagonal/>
    </border>
    <border>
      <left style="medium">
        <color indexed="64"/>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medium">
        <color indexed="64"/>
      </left>
      <right style="hair">
        <color indexed="64"/>
      </right>
      <top style="hair">
        <color indexed="8"/>
      </top>
      <bottom style="medium">
        <color indexed="64"/>
      </bottom>
      <diagonal/>
    </border>
    <border>
      <left style="hair">
        <color indexed="64"/>
      </left>
      <right style="hair">
        <color indexed="64"/>
      </right>
      <top style="hair">
        <color indexed="8"/>
      </top>
      <bottom style="medium">
        <color indexed="64"/>
      </bottom>
      <diagonal/>
    </border>
    <border>
      <left/>
      <right style="hair">
        <color indexed="64"/>
      </right>
      <top style="hair">
        <color indexed="8"/>
      </top>
      <bottom style="medium">
        <color indexed="64"/>
      </bottom>
      <diagonal/>
    </border>
    <border>
      <left/>
      <right style="medium">
        <color indexed="64"/>
      </right>
      <top style="hair">
        <color indexed="8"/>
      </top>
      <bottom style="medium">
        <color indexed="64"/>
      </bottom>
      <diagonal/>
    </border>
    <border>
      <left style="medium">
        <color indexed="8"/>
      </left>
      <right style="hair">
        <color indexed="64"/>
      </right>
      <top style="medium">
        <color indexed="64"/>
      </top>
      <bottom style="medium">
        <color indexed="8"/>
      </bottom>
      <diagonal/>
    </border>
    <border>
      <left style="hair">
        <color indexed="64"/>
      </left>
      <right style="hair">
        <color indexed="64"/>
      </right>
      <top style="medium">
        <color indexed="64"/>
      </top>
      <bottom style="medium">
        <color indexed="8"/>
      </bottom>
      <diagonal/>
    </border>
    <border>
      <left/>
      <right/>
      <top/>
      <bottom style="medium">
        <color indexed="8"/>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style="medium">
        <color indexed="8"/>
      </top>
      <bottom style="double">
        <color indexed="64"/>
      </bottom>
      <diagonal/>
    </border>
    <border>
      <left style="medium">
        <color indexed="8"/>
      </left>
      <right/>
      <top/>
      <bottom style="hair">
        <color indexed="8"/>
      </bottom>
      <diagonal/>
    </border>
    <border>
      <left style="medium">
        <color indexed="8"/>
      </left>
      <right/>
      <top style="hair">
        <color indexed="8"/>
      </top>
      <bottom style="hair">
        <color indexed="8"/>
      </bottom>
      <diagonal/>
    </border>
    <border>
      <left style="medium">
        <color indexed="8"/>
      </left>
      <right/>
      <top style="medium">
        <color indexed="8"/>
      </top>
      <bottom style="medium">
        <color indexed="8"/>
      </bottom>
      <diagonal/>
    </border>
    <border>
      <left style="thin">
        <color indexed="64"/>
      </left>
      <right style="thin">
        <color indexed="64"/>
      </right>
      <top/>
      <bottom style="hair">
        <color indexed="8"/>
      </bottom>
      <diagonal/>
    </border>
    <border>
      <left style="thin">
        <color indexed="64"/>
      </left>
      <right style="thin">
        <color indexed="64"/>
      </right>
      <top style="medium">
        <color indexed="8"/>
      </top>
      <bottom style="medium">
        <color indexed="8"/>
      </bottom>
      <diagonal/>
    </border>
    <border>
      <left style="thin">
        <color indexed="64"/>
      </left>
      <right/>
      <top style="medium">
        <color indexed="8"/>
      </top>
      <bottom style="double">
        <color indexed="64"/>
      </bottom>
      <diagonal/>
    </border>
    <border>
      <left style="hair">
        <color indexed="64"/>
      </left>
      <right style="hair">
        <color indexed="64"/>
      </right>
      <top style="medium">
        <color indexed="8"/>
      </top>
      <bottom style="medium">
        <color indexed="8"/>
      </bottom>
      <diagonal/>
    </border>
    <border>
      <left/>
      <right style="medium">
        <color indexed="64"/>
      </right>
      <top style="medium">
        <color indexed="8"/>
      </top>
      <bottom style="double">
        <color indexed="64"/>
      </bottom>
      <diagonal/>
    </border>
    <border>
      <left/>
      <right/>
      <top style="medium">
        <color indexed="8"/>
      </top>
      <bottom style="medium">
        <color indexed="8"/>
      </bottom>
      <diagonal/>
    </border>
    <border>
      <left style="hair">
        <color indexed="64"/>
      </left>
      <right style="hair">
        <color indexed="64"/>
      </right>
      <top style="medium">
        <color indexed="8"/>
      </top>
      <bottom style="double">
        <color indexed="64"/>
      </bottom>
      <diagonal/>
    </border>
  </borders>
  <cellStyleXfs count="13">
    <xf numFmtId="0" fontId="0" fillId="0" borderId="0">
      <alignment vertical="center"/>
    </xf>
    <xf numFmtId="0" fontId="1" fillId="0" borderId="0">
      <alignment vertical="center"/>
    </xf>
    <xf numFmtId="0" fontId="5" fillId="0" borderId="0"/>
    <xf numFmtId="0" fontId="5" fillId="0" borderId="0"/>
    <xf numFmtId="0" fontId="5" fillId="0" borderId="0"/>
    <xf numFmtId="0" fontId="1" fillId="0" borderId="0">
      <alignment vertical="center"/>
    </xf>
    <xf numFmtId="0" fontId="1" fillId="0" borderId="0">
      <alignment vertical="center"/>
    </xf>
    <xf numFmtId="0" fontId="1" fillId="0" borderId="0">
      <alignment vertical="center"/>
    </xf>
    <xf numFmtId="38" fontId="5" fillId="0" borderId="0" applyFill="0" applyBorder="0" applyAlignment="0" applyProtection="0"/>
    <xf numFmtId="0" fontId="5" fillId="0" borderId="0"/>
    <xf numFmtId="9" fontId="5" fillId="0" borderId="0" applyFill="0" applyBorder="0" applyAlignment="0" applyProtection="0"/>
    <xf numFmtId="0" fontId="1" fillId="0" borderId="0">
      <alignment vertical="center"/>
    </xf>
    <xf numFmtId="0" fontId="1" fillId="0" borderId="0">
      <alignment vertical="center"/>
    </xf>
  </cellStyleXfs>
  <cellXfs count="383">
    <xf numFmtId="0" fontId="0" fillId="0" borderId="0" xfId="0">
      <alignment vertical="center"/>
    </xf>
    <xf numFmtId="0" fontId="5" fillId="0" borderId="0" xfId="2" applyFont="1" applyBorder="1" applyAlignment="1" applyProtection="1">
      <alignment horizontal="center" vertical="center"/>
    </xf>
    <xf numFmtId="0" fontId="5" fillId="0" borderId="0" xfId="2" applyAlignment="1" applyProtection="1">
      <alignment vertical="center"/>
    </xf>
    <xf numFmtId="0" fontId="5" fillId="0" borderId="0" xfId="2" applyAlignment="1" applyProtection="1">
      <alignment horizontal="right" vertical="center"/>
    </xf>
    <xf numFmtId="0" fontId="5" fillId="0" borderId="0" xfId="2" applyFont="1" applyBorder="1" applyAlignment="1" applyProtection="1">
      <alignment vertical="center"/>
    </xf>
    <xf numFmtId="178" fontId="7" fillId="0" borderId="0" xfId="2" applyNumberFormat="1" applyFont="1" applyFill="1" applyAlignment="1" applyProtection="1">
      <alignment horizontal="left" vertical="center"/>
    </xf>
    <xf numFmtId="179" fontId="7" fillId="0" borderId="0" xfId="2" applyNumberFormat="1" applyFont="1" applyFill="1" applyAlignment="1" applyProtection="1">
      <alignment vertical="center"/>
    </xf>
    <xf numFmtId="178" fontId="7" fillId="0" borderId="0" xfId="2" applyNumberFormat="1" applyFont="1" applyFill="1" applyAlignment="1" applyProtection="1">
      <alignment vertical="center"/>
    </xf>
    <xf numFmtId="0" fontId="7" fillId="0" borderId="0" xfId="2" applyNumberFormat="1" applyFont="1" applyFill="1" applyAlignment="1" applyProtection="1">
      <alignment horizontal="left" vertical="center"/>
    </xf>
    <xf numFmtId="0" fontId="7" fillId="0" borderId="0" xfId="2" applyFont="1" applyAlignment="1" applyProtection="1">
      <alignment vertical="center"/>
    </xf>
    <xf numFmtId="0" fontId="7" fillId="0" borderId="0" xfId="2" applyFont="1" applyBorder="1" applyAlignment="1" applyProtection="1">
      <alignment vertical="center"/>
    </xf>
    <xf numFmtId="0" fontId="5" fillId="0" borderId="78" xfId="3" applyFont="1" applyFill="1" applyBorder="1" applyAlignment="1" applyProtection="1">
      <alignment horizontal="center" vertical="center" shrinkToFit="1"/>
    </xf>
    <xf numFmtId="0" fontId="0" fillId="0" borderId="78" xfId="4" applyFont="1" applyFill="1" applyBorder="1" applyAlignment="1" applyProtection="1">
      <alignment horizontal="center" vertical="center" shrinkToFit="1"/>
    </xf>
    <xf numFmtId="0" fontId="0" fillId="0" borderId="78" xfId="4" applyFont="1" applyFill="1" applyBorder="1" applyAlignment="1" applyProtection="1">
      <alignment horizontal="center" vertical="center" wrapText="1" shrinkToFit="1"/>
    </xf>
    <xf numFmtId="0" fontId="0" fillId="0" borderId="79" xfId="3" applyFont="1" applyFill="1" applyBorder="1" applyAlignment="1" applyProtection="1">
      <alignment horizontal="center" vertical="center" shrinkToFit="1"/>
    </xf>
    <xf numFmtId="0" fontId="5" fillId="6" borderId="79" xfId="3" applyFont="1" applyFill="1" applyBorder="1" applyAlignment="1" applyProtection="1">
      <alignment horizontal="center" vertical="center" shrinkToFit="1"/>
    </xf>
    <xf numFmtId="0" fontId="5" fillId="0" borderId="81" xfId="2" applyFont="1" applyFill="1" applyBorder="1" applyAlignment="1" applyProtection="1">
      <alignment horizontal="right" vertical="center"/>
    </xf>
    <xf numFmtId="180" fontId="8" fillId="0" borderId="82" xfId="2" applyNumberFormat="1" applyFont="1" applyBorder="1" applyAlignment="1" applyProtection="1">
      <alignment horizontal="center" vertical="center"/>
    </xf>
    <xf numFmtId="181" fontId="5" fillId="0" borderId="83" xfId="2" applyNumberFormat="1" applyBorder="1" applyAlignment="1" applyProtection="1">
      <alignment vertical="center"/>
    </xf>
    <xf numFmtId="181" fontId="5" fillId="0" borderId="84" xfId="2" applyNumberFormat="1" applyBorder="1" applyAlignment="1" applyProtection="1">
      <alignment vertical="center"/>
      <protection locked="0"/>
    </xf>
    <xf numFmtId="181" fontId="5" fillId="0" borderId="85" xfId="2" applyNumberFormat="1" applyFill="1" applyBorder="1" applyAlignment="1" applyProtection="1">
      <alignment vertical="center"/>
      <protection locked="0"/>
    </xf>
    <xf numFmtId="181" fontId="5" fillId="0" borderId="86" xfId="2" applyNumberFormat="1" applyFill="1" applyBorder="1" applyAlignment="1" applyProtection="1">
      <alignment vertical="center"/>
      <protection locked="0"/>
    </xf>
    <xf numFmtId="181" fontId="5" fillId="0" borderId="0" xfId="2" applyNumberFormat="1" applyBorder="1" applyAlignment="1" applyProtection="1">
      <alignment vertical="center"/>
      <protection locked="0"/>
    </xf>
    <xf numFmtId="181" fontId="5" fillId="0" borderId="85" xfId="2" applyNumberFormat="1" applyBorder="1" applyAlignment="1" applyProtection="1">
      <alignment vertical="center"/>
      <protection locked="0"/>
    </xf>
    <xf numFmtId="181" fontId="5" fillId="0" borderId="87" xfId="2" applyNumberFormat="1" applyBorder="1" applyAlignment="1" applyProtection="1">
      <alignment vertical="center"/>
      <protection locked="0"/>
    </xf>
    <xf numFmtId="181" fontId="5" fillId="6" borderId="88" xfId="2" applyNumberFormat="1" applyFill="1" applyBorder="1" applyAlignment="1" applyProtection="1">
      <alignment vertical="center"/>
      <protection locked="0"/>
    </xf>
    <xf numFmtId="182" fontId="5" fillId="0" borderId="89" xfId="2" applyNumberFormat="1" applyBorder="1" applyAlignment="1" applyProtection="1">
      <alignment vertical="center"/>
      <protection locked="0"/>
    </xf>
    <xf numFmtId="181" fontId="5" fillId="0" borderId="90" xfId="2" applyNumberFormat="1" applyBorder="1" applyAlignment="1" applyProtection="1">
      <alignment vertical="center"/>
      <protection locked="0"/>
    </xf>
    <xf numFmtId="181" fontId="5" fillId="0" borderId="91" xfId="2" applyNumberFormat="1" applyFill="1" applyBorder="1" applyAlignment="1" applyProtection="1">
      <alignment vertical="center"/>
      <protection locked="0"/>
    </xf>
    <xf numFmtId="181" fontId="5" fillId="0" borderId="91" xfId="2" applyNumberFormat="1" applyBorder="1" applyAlignment="1" applyProtection="1">
      <alignment vertical="center"/>
      <protection locked="0"/>
    </xf>
    <xf numFmtId="181" fontId="5" fillId="0" borderId="92" xfId="2" applyNumberFormat="1" applyBorder="1" applyAlignment="1" applyProtection="1">
      <alignment vertical="center"/>
      <protection locked="0"/>
    </xf>
    <xf numFmtId="181" fontId="5" fillId="6" borderId="93" xfId="2" applyNumberFormat="1" applyFill="1" applyBorder="1" applyAlignment="1" applyProtection="1">
      <alignment vertical="center"/>
      <protection locked="0"/>
    </xf>
    <xf numFmtId="182" fontId="5" fillId="0" borderId="94" xfId="2" applyNumberFormat="1" applyBorder="1" applyAlignment="1" applyProtection="1">
      <alignment vertical="center"/>
      <protection locked="0"/>
    </xf>
    <xf numFmtId="182" fontId="5" fillId="0" borderId="94" xfId="2" applyNumberFormat="1" applyFont="1" applyBorder="1" applyAlignment="1" applyProtection="1">
      <alignment vertical="center"/>
      <protection locked="0"/>
    </xf>
    <xf numFmtId="181" fontId="5" fillId="0" borderId="90" xfId="2" applyNumberFormat="1" applyBorder="1" applyAlignment="1" applyProtection="1">
      <alignment horizontal="right" vertical="center"/>
      <protection locked="0"/>
    </xf>
    <xf numFmtId="181" fontId="5" fillId="0" borderId="95" xfId="2" applyNumberFormat="1" applyBorder="1" applyAlignment="1" applyProtection="1">
      <alignment vertical="center"/>
      <protection locked="0"/>
    </xf>
    <xf numFmtId="181" fontId="5" fillId="0" borderId="96" xfId="2" applyNumberFormat="1" applyFill="1" applyBorder="1" applyAlignment="1" applyProtection="1">
      <alignment vertical="center"/>
      <protection locked="0"/>
    </xf>
    <xf numFmtId="181" fontId="5" fillId="0" borderId="97" xfId="2" applyNumberFormat="1" applyFill="1" applyBorder="1" applyAlignment="1" applyProtection="1">
      <alignment vertical="center"/>
      <protection locked="0"/>
    </xf>
    <xf numFmtId="181" fontId="5" fillId="0" borderId="97" xfId="2" applyNumberFormat="1" applyBorder="1" applyAlignment="1" applyProtection="1">
      <alignment vertical="center"/>
      <protection locked="0"/>
    </xf>
    <xf numFmtId="181" fontId="5" fillId="0" borderId="96" xfId="2" applyNumberFormat="1" applyBorder="1" applyAlignment="1" applyProtection="1">
      <alignment vertical="center"/>
      <protection locked="0"/>
    </xf>
    <xf numFmtId="181" fontId="5" fillId="0" borderId="98" xfId="2" applyNumberFormat="1" applyBorder="1" applyAlignment="1" applyProtection="1">
      <alignment vertical="center"/>
      <protection locked="0"/>
    </xf>
    <xf numFmtId="181" fontId="5" fillId="6" borderId="99" xfId="2" applyNumberFormat="1" applyFill="1" applyBorder="1" applyAlignment="1" applyProtection="1">
      <alignment vertical="center"/>
      <protection locked="0"/>
    </xf>
    <xf numFmtId="0" fontId="5" fillId="0" borderId="100" xfId="2" applyFont="1" applyBorder="1" applyAlignment="1" applyProtection="1">
      <alignment horizontal="right" vertical="center"/>
    </xf>
    <xf numFmtId="0" fontId="5" fillId="0" borderId="101" xfId="2" applyBorder="1" applyAlignment="1" applyProtection="1">
      <alignment horizontal="center" vertical="center"/>
    </xf>
    <xf numFmtId="181" fontId="5" fillId="0" borderId="102" xfId="2" applyNumberFormat="1" applyBorder="1" applyAlignment="1" applyProtection="1">
      <alignment vertical="center"/>
    </xf>
    <xf numFmtId="181" fontId="5" fillId="0" borderId="103" xfId="2" applyNumberFormat="1" applyBorder="1" applyAlignment="1" applyProtection="1">
      <alignment vertical="center"/>
    </xf>
    <xf numFmtId="181" fontId="5" fillId="0" borderId="104" xfId="2" applyNumberFormat="1" applyFill="1" applyBorder="1" applyAlignment="1" applyProtection="1">
      <alignment vertical="center"/>
    </xf>
    <xf numFmtId="181" fontId="5" fillId="0" borderId="105" xfId="2" applyNumberFormat="1" applyBorder="1" applyAlignment="1" applyProtection="1">
      <alignment vertical="center"/>
    </xf>
    <xf numFmtId="181" fontId="5" fillId="0" borderId="104" xfId="2" applyNumberFormat="1" applyBorder="1" applyAlignment="1" applyProtection="1">
      <alignment vertical="center"/>
    </xf>
    <xf numFmtId="181" fontId="5" fillId="6" borderId="106" xfId="2" applyNumberFormat="1" applyFill="1" applyBorder="1" applyAlignment="1" applyProtection="1">
      <alignment vertical="center"/>
    </xf>
    <xf numFmtId="182" fontId="5" fillId="0" borderId="107" xfId="2" applyNumberFormat="1" applyBorder="1" applyAlignment="1" applyProtection="1">
      <alignment vertical="center"/>
    </xf>
    <xf numFmtId="0" fontId="5" fillId="0" borderId="0" xfId="2" applyAlignment="1" applyProtection="1">
      <alignment horizontal="center" vertical="center"/>
    </xf>
    <xf numFmtId="0" fontId="5" fillId="0" borderId="0" xfId="2" applyFont="1" applyBorder="1" applyAlignment="1">
      <alignment horizontal="center" vertical="center"/>
    </xf>
    <xf numFmtId="0" fontId="5" fillId="0" borderId="0" xfId="2" applyFont="1" applyBorder="1" applyAlignment="1">
      <alignment vertical="center"/>
    </xf>
    <xf numFmtId="179" fontId="7" fillId="0" borderId="0" xfId="2" applyNumberFormat="1" applyFont="1" applyFill="1" applyAlignment="1" applyProtection="1">
      <alignment vertical="center"/>
      <protection locked="0"/>
    </xf>
    <xf numFmtId="178" fontId="7" fillId="0" borderId="0" xfId="2" applyNumberFormat="1" applyFont="1" applyFill="1" applyAlignment="1" applyProtection="1">
      <alignment vertical="center"/>
      <protection locked="0"/>
    </xf>
    <xf numFmtId="0" fontId="7" fillId="0" borderId="0" xfId="2" applyNumberFormat="1" applyFont="1" applyFill="1" applyAlignment="1" applyProtection="1">
      <alignment horizontal="left" vertical="center"/>
      <protection locked="0"/>
    </xf>
    <xf numFmtId="178" fontId="7" fillId="0" borderId="0" xfId="2" applyNumberFormat="1" applyFont="1" applyFill="1" applyAlignment="1">
      <alignment horizontal="left" vertical="center"/>
    </xf>
    <xf numFmtId="179" fontId="7" fillId="0" borderId="0" xfId="2" applyNumberFormat="1" applyFont="1" applyFill="1" applyAlignment="1">
      <alignment vertical="center"/>
    </xf>
    <xf numFmtId="0" fontId="7" fillId="0" borderId="0" xfId="2" applyFont="1" applyAlignment="1">
      <alignment vertical="center"/>
    </xf>
    <xf numFmtId="0" fontId="5" fillId="0" borderId="78" xfId="2" applyFont="1" applyFill="1" applyBorder="1" applyAlignment="1" applyProtection="1">
      <alignment horizontal="center" vertical="center" shrinkToFit="1"/>
    </xf>
    <xf numFmtId="0" fontId="5" fillId="0" borderId="78" xfId="4" applyFont="1" applyFill="1" applyBorder="1" applyAlignment="1" applyProtection="1">
      <alignment horizontal="center" vertical="center" shrinkToFit="1"/>
      <protection locked="0"/>
    </xf>
    <xf numFmtId="0" fontId="5" fillId="0" borderId="78" xfId="4" applyFont="1" applyFill="1" applyBorder="1" applyAlignment="1" applyProtection="1">
      <alignment horizontal="center" vertical="center" wrapText="1" shrinkToFit="1"/>
      <protection locked="0"/>
    </xf>
    <xf numFmtId="0" fontId="5" fillId="0" borderId="79" xfId="2" applyFont="1" applyFill="1" applyBorder="1" applyAlignment="1" applyProtection="1">
      <alignment horizontal="center" vertical="center" shrinkToFit="1"/>
    </xf>
    <xf numFmtId="0" fontId="5" fillId="6" borderId="112" xfId="2" applyFont="1" applyFill="1" applyBorder="1" applyAlignment="1" applyProtection="1">
      <alignment horizontal="center" vertical="center" shrinkToFit="1"/>
    </xf>
    <xf numFmtId="0" fontId="5" fillId="0" borderId="81" xfId="2" applyFont="1" applyFill="1" applyBorder="1" applyAlignment="1">
      <alignment horizontal="right" vertical="center"/>
    </xf>
    <xf numFmtId="180" fontId="8" fillId="0" borderId="82" xfId="2" applyNumberFormat="1" applyFont="1" applyBorder="1" applyAlignment="1">
      <alignment horizontal="center" vertical="center"/>
    </xf>
    <xf numFmtId="181" fontId="5" fillId="0" borderId="83" xfId="2" applyNumberFormat="1" applyFont="1" applyBorder="1" applyAlignment="1">
      <alignment vertical="center"/>
    </xf>
    <xf numFmtId="0" fontId="5" fillId="0" borderId="100" xfId="2" applyFont="1" applyBorder="1" applyAlignment="1">
      <alignment horizontal="right" vertical="center"/>
    </xf>
    <xf numFmtId="0" fontId="5" fillId="0" borderId="117" xfId="2" applyFont="1" applyBorder="1" applyAlignment="1">
      <alignment horizontal="center" vertical="center"/>
    </xf>
    <xf numFmtId="0" fontId="5" fillId="0" borderId="118" xfId="2" applyFont="1" applyBorder="1" applyAlignment="1">
      <alignment horizontal="center" vertical="center"/>
    </xf>
    <xf numFmtId="0" fontId="5" fillId="0" borderId="119" xfId="2" applyFont="1" applyBorder="1" applyAlignment="1">
      <alignment horizontal="center" vertical="center"/>
    </xf>
    <xf numFmtId="178" fontId="7" fillId="0" borderId="0" xfId="2" applyNumberFormat="1" applyFont="1" applyFill="1" applyAlignment="1" applyProtection="1">
      <alignment horizontal="left" vertical="center"/>
      <protection locked="0"/>
    </xf>
    <xf numFmtId="0" fontId="7" fillId="0" borderId="120" xfId="2" applyFont="1" applyBorder="1" applyAlignment="1">
      <alignment vertical="center"/>
    </xf>
    <xf numFmtId="0" fontId="7" fillId="0" borderId="121" xfId="2" applyFont="1" applyBorder="1" applyAlignment="1">
      <alignment vertical="center"/>
    </xf>
    <xf numFmtId="0" fontId="5" fillId="0" borderId="78" xfId="2" applyFont="1" applyFill="1" applyBorder="1" applyAlignment="1" applyProtection="1">
      <alignment horizontal="center" vertical="center" shrinkToFit="1"/>
      <protection locked="0"/>
    </xf>
    <xf numFmtId="0" fontId="5" fillId="0" borderId="79" xfId="2" applyFont="1" applyFill="1" applyBorder="1" applyAlignment="1" applyProtection="1">
      <alignment horizontal="center" vertical="center" shrinkToFit="1"/>
      <protection locked="0"/>
    </xf>
    <xf numFmtId="0" fontId="5" fillId="0" borderId="112" xfId="2" applyFont="1" applyFill="1" applyBorder="1" applyAlignment="1" applyProtection="1">
      <alignment horizontal="center" vertical="center" shrinkToFit="1"/>
      <protection locked="0"/>
    </xf>
    <xf numFmtId="179" fontId="7" fillId="0" borderId="0" xfId="9" applyNumberFormat="1" applyFont="1" applyFill="1" applyAlignment="1" applyProtection="1">
      <alignment vertical="center"/>
    </xf>
    <xf numFmtId="178" fontId="7" fillId="0" borderId="0" xfId="9" applyNumberFormat="1" applyFont="1" applyFill="1" applyAlignment="1">
      <alignment horizontal="left" vertical="center"/>
    </xf>
    <xf numFmtId="0" fontId="5" fillId="0" borderId="130" xfId="3" applyFont="1" applyFill="1" applyBorder="1" applyAlignment="1" applyProtection="1">
      <alignment horizontal="center" vertical="center" shrinkToFit="1"/>
    </xf>
    <xf numFmtId="0" fontId="5" fillId="0" borderId="131" xfId="3" applyFont="1" applyFill="1" applyBorder="1" applyAlignment="1" applyProtection="1">
      <alignment horizontal="center" vertical="center" shrinkToFit="1"/>
    </xf>
    <xf numFmtId="181" fontId="12" fillId="0" borderId="84" xfId="0" applyNumberFormat="1" applyFont="1" applyFill="1" applyBorder="1" applyAlignment="1">
      <alignment vertical="center"/>
    </xf>
    <xf numFmtId="181" fontId="12" fillId="0" borderId="126" xfId="10" applyNumberFormat="1" applyFont="1" applyFill="1" applyBorder="1" applyAlignment="1" applyProtection="1">
      <alignment vertical="center"/>
    </xf>
    <xf numFmtId="181" fontId="12" fillId="0" borderId="102" xfId="8" applyNumberFormat="1" applyFont="1" applyFill="1" applyBorder="1" applyAlignment="1" applyProtection="1">
      <alignment vertical="center"/>
    </xf>
    <xf numFmtId="181" fontId="12" fillId="0" borderId="107" xfId="8" applyNumberFormat="1" applyFont="1" applyFill="1" applyBorder="1" applyAlignment="1" applyProtection="1">
      <alignment vertical="center"/>
    </xf>
    <xf numFmtId="181" fontId="5" fillId="0" borderId="103" xfId="2" applyNumberFormat="1" applyFont="1" applyBorder="1" applyAlignment="1">
      <alignment vertical="center"/>
    </xf>
    <xf numFmtId="181" fontId="5" fillId="0" borderId="104" xfId="2" applyNumberFormat="1" applyFont="1" applyBorder="1" applyAlignment="1">
      <alignment vertical="center"/>
    </xf>
    <xf numFmtId="0" fontId="5" fillId="0" borderId="74" xfId="2" applyFont="1" applyFill="1" applyBorder="1" applyAlignment="1" applyProtection="1">
      <alignment horizontal="center" vertical="center"/>
    </xf>
    <xf numFmtId="0" fontId="5" fillId="0" borderId="80" xfId="2" applyFont="1" applyFill="1" applyBorder="1" applyAlignment="1" applyProtection="1">
      <alignment horizontal="center" vertical="center"/>
    </xf>
    <xf numFmtId="0" fontId="6" fillId="0" borderId="0" xfId="2" applyFont="1" applyBorder="1" applyAlignment="1" applyProtection="1">
      <alignment horizontal="center" vertical="center"/>
    </xf>
    <xf numFmtId="0" fontId="5" fillId="0" borderId="69" xfId="2" applyFont="1" applyFill="1" applyBorder="1" applyAlignment="1" applyProtection="1">
      <alignment horizontal="justify" vertical="center"/>
    </xf>
    <xf numFmtId="0" fontId="5" fillId="0" borderId="75" xfId="2" applyFont="1" applyFill="1" applyBorder="1" applyAlignment="1" applyProtection="1">
      <alignment horizontal="justify" vertical="center"/>
    </xf>
    <xf numFmtId="0" fontId="5" fillId="0" borderId="70" xfId="2" applyFont="1" applyFill="1" applyBorder="1" applyAlignment="1" applyProtection="1">
      <alignment horizontal="justify" vertical="center"/>
    </xf>
    <xf numFmtId="0" fontId="5" fillId="0" borderId="76" xfId="2" applyFont="1" applyFill="1" applyBorder="1" applyAlignment="1" applyProtection="1">
      <alignment horizontal="justify" vertical="center"/>
    </xf>
    <xf numFmtId="0" fontId="5" fillId="0" borderId="71" xfId="2" applyFont="1" applyFill="1" applyBorder="1" applyAlignment="1" applyProtection="1">
      <alignment horizontal="justify" vertical="center" wrapText="1"/>
    </xf>
    <xf numFmtId="0" fontId="5" fillId="0" borderId="77" xfId="2" applyFont="1" applyFill="1" applyBorder="1" applyAlignment="1" applyProtection="1">
      <alignment horizontal="justify" vertical="center" wrapText="1"/>
    </xf>
    <xf numFmtId="0" fontId="5" fillId="0" borderId="72" xfId="2" applyFont="1" applyFill="1" applyBorder="1" applyAlignment="1" applyProtection="1">
      <alignment horizontal="center" vertical="center"/>
    </xf>
    <xf numFmtId="0" fontId="5" fillId="0" borderId="73" xfId="2" applyFont="1" applyFill="1" applyBorder="1" applyAlignment="1" applyProtection="1">
      <alignment horizontal="center" vertical="center"/>
    </xf>
    <xf numFmtId="0" fontId="5" fillId="0" borderId="127" xfId="2" applyFont="1" applyFill="1" applyBorder="1" applyAlignment="1" applyProtection="1">
      <alignment horizontal="justify" vertical="center"/>
    </xf>
    <xf numFmtId="0" fontId="5" fillId="0" borderId="128" xfId="2" applyFont="1" applyFill="1" applyBorder="1" applyAlignment="1" applyProtection="1">
      <alignment horizontal="justify" vertical="center"/>
    </xf>
    <xf numFmtId="0" fontId="5" fillId="0" borderId="129" xfId="2" applyFont="1" applyFill="1" applyBorder="1" applyAlignment="1" applyProtection="1">
      <alignment horizontal="justify" vertical="center" wrapText="1"/>
    </xf>
    <xf numFmtId="0" fontId="6" fillId="0" borderId="0" xfId="2" applyFont="1" applyBorder="1" applyAlignment="1">
      <alignment horizontal="center" vertical="center"/>
    </xf>
    <xf numFmtId="0" fontId="5" fillId="0" borderId="108" xfId="2" applyFont="1" applyBorder="1" applyAlignment="1">
      <alignment horizontal="justify" vertical="center"/>
    </xf>
    <xf numFmtId="0" fontId="5" fillId="0" borderId="109" xfId="2" applyFont="1" applyBorder="1" applyAlignment="1">
      <alignment horizontal="justify" vertical="center"/>
    </xf>
    <xf numFmtId="0" fontId="5" fillId="0" borderId="110" xfId="2" applyFont="1" applyBorder="1" applyAlignment="1">
      <alignment horizontal="justify" vertical="center" wrapText="1"/>
    </xf>
    <xf numFmtId="0" fontId="5" fillId="0" borderId="72" xfId="2" applyFont="1" applyBorder="1" applyAlignment="1" applyProtection="1">
      <alignment horizontal="center" vertical="center"/>
    </xf>
    <xf numFmtId="0" fontId="5" fillId="0" borderId="73" xfId="2" applyFont="1" applyBorder="1" applyAlignment="1" applyProtection="1">
      <alignment horizontal="center" vertical="center"/>
    </xf>
    <xf numFmtId="0" fontId="5" fillId="0" borderId="111" xfId="2" applyFont="1" applyBorder="1" applyAlignment="1" applyProtection="1">
      <alignment horizontal="center" vertical="center"/>
    </xf>
    <xf numFmtId="0" fontId="5" fillId="0" borderId="123" xfId="2" applyFont="1" applyFill="1" applyBorder="1" applyAlignment="1">
      <alignment horizontal="center" vertical="center"/>
    </xf>
    <xf numFmtId="0" fontId="5" fillId="0" borderId="72" xfId="2" applyFont="1" applyBorder="1" applyAlignment="1">
      <alignment horizontal="center" vertical="center"/>
    </xf>
    <xf numFmtId="0" fontId="5" fillId="0" borderId="73" xfId="2" applyFont="1" applyBorder="1" applyAlignment="1">
      <alignment horizontal="center" vertical="center"/>
    </xf>
    <xf numFmtId="0" fontId="5" fillId="0" borderId="111" xfId="2" applyFont="1" applyBorder="1" applyAlignment="1">
      <alignment horizontal="center" vertical="center"/>
    </xf>
    <xf numFmtId="181" fontId="5" fillId="0" borderId="134" xfId="2" applyNumberFormat="1" applyFont="1" applyBorder="1" applyAlignment="1">
      <alignment vertical="center"/>
    </xf>
    <xf numFmtId="181" fontId="5" fillId="0" borderId="135" xfId="2" applyNumberFormat="1" applyFont="1" applyBorder="1" applyAlignment="1">
      <alignment vertical="center"/>
    </xf>
    <xf numFmtId="0" fontId="5" fillId="0" borderId="137" xfId="2" applyFont="1" applyBorder="1" applyAlignment="1">
      <alignment vertical="center"/>
    </xf>
    <xf numFmtId="0" fontId="5" fillId="0" borderId="137" xfId="2" applyFont="1" applyBorder="1" applyAlignment="1">
      <alignment vertical="center" wrapText="1"/>
    </xf>
    <xf numFmtId="0" fontId="5" fillId="0" borderId="138" xfId="2" applyFont="1" applyBorder="1" applyAlignment="1">
      <alignment vertical="center" wrapText="1"/>
    </xf>
    <xf numFmtId="181" fontId="12" fillId="0" borderId="141" xfId="10" applyNumberFormat="1" applyFont="1" applyFill="1" applyBorder="1" applyAlignment="1" applyProtection="1">
      <alignment vertical="center"/>
    </xf>
    <xf numFmtId="181" fontId="12" fillId="0" borderId="142" xfId="10" applyNumberFormat="1" applyFont="1" applyFill="1" applyBorder="1" applyAlignment="1" applyProtection="1">
      <alignment vertical="center"/>
    </xf>
    <xf numFmtId="181" fontId="12" fillId="0" borderId="143" xfId="10" applyNumberFormat="1" applyFont="1" applyFill="1" applyBorder="1" applyAlignment="1" applyProtection="1">
      <alignment vertical="center"/>
    </xf>
    <xf numFmtId="181" fontId="12" fillId="0" borderId="144" xfId="10" applyNumberFormat="1" applyFont="1" applyFill="1" applyBorder="1" applyAlignment="1" applyProtection="1">
      <alignment vertical="center"/>
    </xf>
    <xf numFmtId="181" fontId="12" fillId="0" borderId="82" xfId="10" applyNumberFormat="1" applyFont="1" applyFill="1" applyBorder="1" applyAlignment="1" applyProtection="1">
      <alignment vertical="center"/>
    </xf>
    <xf numFmtId="181" fontId="12" fillId="0" borderId="146" xfId="10" applyNumberFormat="1" applyFont="1" applyFill="1" applyBorder="1" applyAlignment="1" applyProtection="1">
      <alignment vertical="center"/>
    </xf>
    <xf numFmtId="0" fontId="5" fillId="0" borderId="137" xfId="2" applyFont="1" applyBorder="1" applyAlignment="1">
      <alignment horizontal="center" vertical="center"/>
    </xf>
    <xf numFmtId="0" fontId="5" fillId="0" borderId="148" xfId="3" applyFont="1" applyBorder="1" applyAlignment="1">
      <alignment horizontal="center" vertical="center" wrapText="1"/>
    </xf>
    <xf numFmtId="0" fontId="6" fillId="0" borderId="0" xfId="2" applyFont="1" applyBorder="1" applyAlignment="1">
      <alignment vertical="center"/>
    </xf>
    <xf numFmtId="0" fontId="14" fillId="0" borderId="0" xfId="2" applyFont="1" applyBorder="1" applyAlignment="1">
      <alignment horizontal="center" vertical="center"/>
    </xf>
    <xf numFmtId="10" fontId="12" fillId="0" borderId="149" xfId="10" applyNumberFormat="1" applyFont="1" applyFill="1" applyBorder="1" applyAlignment="1" applyProtection="1">
      <alignment vertical="center"/>
    </xf>
    <xf numFmtId="10" fontId="12" fillId="0" borderId="152" xfId="10" applyNumberFormat="1" applyFont="1" applyFill="1" applyBorder="1" applyAlignment="1" applyProtection="1">
      <alignment vertical="center"/>
    </xf>
    <xf numFmtId="10" fontId="12" fillId="0" borderId="150" xfId="10" applyNumberFormat="1" applyFont="1" applyFill="1" applyBorder="1" applyAlignment="1" applyProtection="1">
      <alignment vertical="center"/>
    </xf>
    <xf numFmtId="10" fontId="12" fillId="0" borderId="153" xfId="10" applyNumberFormat="1" applyFont="1" applyFill="1" applyBorder="1" applyAlignment="1" applyProtection="1">
      <alignment vertical="center"/>
    </xf>
    <xf numFmtId="10" fontId="12" fillId="0" borderId="154" xfId="10" applyNumberFormat="1" applyFont="1" applyFill="1" applyBorder="1" applyAlignment="1" applyProtection="1">
      <alignment vertical="center"/>
    </xf>
    <xf numFmtId="10" fontId="12" fillId="0" borderId="155" xfId="10" applyNumberFormat="1" applyFont="1" applyFill="1" applyBorder="1" applyAlignment="1" applyProtection="1">
      <alignment vertical="center"/>
    </xf>
    <xf numFmtId="10" fontId="12" fillId="0" borderId="156" xfId="10" applyNumberFormat="1" applyFont="1" applyFill="1" applyBorder="1" applyAlignment="1" applyProtection="1">
      <alignment vertical="center"/>
    </xf>
    <xf numFmtId="181" fontId="12" fillId="0" borderId="157" xfId="10" applyNumberFormat="1" applyFont="1" applyFill="1" applyBorder="1" applyAlignment="1" applyProtection="1">
      <alignment vertical="center"/>
    </xf>
    <xf numFmtId="181" fontId="12" fillId="0" borderId="130" xfId="10" applyNumberFormat="1" applyFont="1" applyFill="1" applyBorder="1" applyAlignment="1" applyProtection="1">
      <alignment vertical="center"/>
    </xf>
    <xf numFmtId="181" fontId="12" fillId="0" borderId="158" xfId="10" applyNumberFormat="1" applyFont="1" applyFill="1" applyBorder="1" applyAlignment="1" applyProtection="1">
      <alignment vertical="center"/>
    </xf>
    <xf numFmtId="10" fontId="12" fillId="0" borderId="159" xfId="10" applyNumberFormat="1" applyFont="1" applyFill="1" applyBorder="1" applyAlignment="1" applyProtection="1">
      <alignment vertical="center"/>
    </xf>
    <xf numFmtId="10" fontId="12" fillId="0" borderId="160" xfId="10" applyNumberFormat="1" applyFont="1" applyFill="1" applyBorder="1" applyAlignment="1" applyProtection="1">
      <alignment vertical="center"/>
    </xf>
    <xf numFmtId="10" fontId="12" fillId="0" borderId="161" xfId="10" applyNumberFormat="1" applyFont="1" applyFill="1" applyBorder="1" applyAlignment="1" applyProtection="1">
      <alignment vertical="center"/>
    </xf>
    <xf numFmtId="10" fontId="12" fillId="0" borderId="162" xfId="10" applyNumberFormat="1" applyFont="1" applyFill="1" applyBorder="1" applyAlignment="1" applyProtection="1">
      <alignment vertical="center"/>
    </xf>
    <xf numFmtId="181" fontId="12" fillId="0" borderId="163" xfId="10" applyNumberFormat="1" applyFont="1" applyFill="1" applyBorder="1" applyAlignment="1" applyProtection="1">
      <alignment vertical="center"/>
    </xf>
    <xf numFmtId="181" fontId="12" fillId="0" borderId="164" xfId="10" applyNumberFormat="1" applyFont="1" applyFill="1" applyBorder="1" applyAlignment="1" applyProtection="1">
      <alignment vertical="center"/>
    </xf>
    <xf numFmtId="181" fontId="12" fillId="0" borderId="165" xfId="10" applyNumberFormat="1" applyFont="1" applyFill="1" applyBorder="1" applyAlignment="1" applyProtection="1">
      <alignment vertical="center"/>
    </xf>
    <xf numFmtId="10" fontId="12" fillId="0" borderId="44" xfId="10" applyNumberFormat="1" applyFont="1" applyFill="1" applyBorder="1" applyAlignment="1" applyProtection="1">
      <alignment vertical="center"/>
    </xf>
    <xf numFmtId="10" fontId="12" fillId="0" borderId="45" xfId="10" applyNumberFormat="1" applyFont="1" applyFill="1" applyBorder="1" applyAlignment="1" applyProtection="1">
      <alignment vertical="center"/>
    </xf>
    <xf numFmtId="10" fontId="12" fillId="0" borderId="166" xfId="10" applyNumberFormat="1" applyFont="1" applyFill="1" applyBorder="1" applyAlignment="1" applyProtection="1">
      <alignment vertical="center"/>
    </xf>
    <xf numFmtId="10" fontId="12" fillId="0" borderId="167" xfId="10" applyNumberFormat="1" applyFont="1" applyFill="1" applyBorder="1" applyAlignment="1" applyProtection="1">
      <alignment vertical="center"/>
    </xf>
    <xf numFmtId="0" fontId="5" fillId="0" borderId="0" xfId="2" applyFont="1" applyAlignment="1">
      <alignment vertical="center"/>
    </xf>
    <xf numFmtId="0" fontId="12" fillId="0" borderId="0" xfId="0" applyFont="1" applyFill="1" applyAlignment="1">
      <alignment vertical="center"/>
    </xf>
    <xf numFmtId="0" fontId="5" fillId="0" borderId="168" xfId="2" applyFont="1" applyBorder="1" applyAlignment="1">
      <alignment horizontal="center" vertical="center"/>
    </xf>
    <xf numFmtId="0" fontId="12" fillId="0" borderId="169" xfId="0" applyFont="1" applyFill="1" applyBorder="1" applyAlignment="1">
      <alignment horizontal="center" vertical="center"/>
    </xf>
    <xf numFmtId="0" fontId="5" fillId="0" borderId="170" xfId="2" applyFont="1" applyFill="1" applyBorder="1" applyAlignment="1" applyProtection="1">
      <alignment horizontal="center" vertical="center"/>
    </xf>
    <xf numFmtId="0" fontId="5" fillId="0" borderId="171" xfId="2" applyFont="1" applyBorder="1" applyAlignment="1">
      <alignment horizontal="center" vertical="center"/>
    </xf>
    <xf numFmtId="0" fontId="12" fillId="0" borderId="172" xfId="0" applyFont="1" applyFill="1" applyBorder="1" applyAlignment="1">
      <alignment horizontal="center" vertical="center"/>
    </xf>
    <xf numFmtId="0" fontId="12" fillId="7" borderId="172" xfId="0" applyFont="1" applyFill="1" applyBorder="1" applyAlignment="1">
      <alignment horizontal="center" vertical="center"/>
    </xf>
    <xf numFmtId="0" fontId="5" fillId="0" borderId="172" xfId="3" applyFont="1" applyFill="1" applyBorder="1" applyAlignment="1" applyProtection="1">
      <alignment horizontal="center" vertical="center"/>
    </xf>
    <xf numFmtId="0" fontId="5" fillId="0" borderId="173" xfId="3" applyFont="1" applyBorder="1" applyAlignment="1">
      <alignment horizontal="center" vertical="center"/>
    </xf>
    <xf numFmtId="0" fontId="5" fillId="0" borderId="174" xfId="3" applyFont="1" applyBorder="1" applyAlignment="1">
      <alignment horizontal="center" vertical="center" wrapText="1"/>
    </xf>
    <xf numFmtId="0" fontId="5" fillId="0" borderId="176" xfId="3" applyFont="1" applyBorder="1" applyAlignment="1">
      <alignment horizontal="center" vertical="center" wrapText="1"/>
    </xf>
    <xf numFmtId="181" fontId="12" fillId="0" borderId="177" xfId="8" applyNumberFormat="1" applyFont="1" applyFill="1" applyBorder="1" applyAlignment="1" applyProtection="1">
      <alignment vertical="center"/>
    </xf>
    <xf numFmtId="0" fontId="5" fillId="0" borderId="178" xfId="3" applyFont="1" applyBorder="1" applyAlignment="1">
      <alignment horizontal="center" vertical="center" wrapText="1"/>
    </xf>
    <xf numFmtId="181" fontId="12" fillId="0" borderId="150" xfId="0" applyNumberFormat="1" applyFont="1" applyFill="1" applyBorder="1" applyAlignment="1">
      <alignment vertical="center"/>
    </xf>
    <xf numFmtId="181" fontId="12" fillId="0" borderId="175" xfId="8" applyNumberFormat="1" applyFont="1" applyFill="1" applyBorder="1" applyAlignment="1" applyProtection="1">
      <alignment vertical="center"/>
    </xf>
    <xf numFmtId="0" fontId="5" fillId="0" borderId="0" xfId="2" applyFont="1" applyAlignment="1">
      <alignment horizontal="center" vertical="center"/>
    </xf>
    <xf numFmtId="10" fontId="12" fillId="0" borderId="0" xfId="0" applyNumberFormat="1" applyFont="1" applyFill="1" applyAlignment="1">
      <alignment horizontal="center" vertical="center"/>
    </xf>
    <xf numFmtId="0" fontId="12" fillId="0" borderId="0" xfId="0" applyFont="1" applyFill="1" applyAlignment="1">
      <alignment horizontal="center" vertical="center"/>
    </xf>
    <xf numFmtId="0" fontId="15" fillId="0" borderId="0" xfId="1" applyFont="1">
      <alignment vertical="center"/>
    </xf>
    <xf numFmtId="0" fontId="15" fillId="2" borderId="0" xfId="1" applyFont="1" applyFill="1">
      <alignment vertical="center"/>
    </xf>
    <xf numFmtId="0" fontId="15" fillId="3" borderId="0" xfId="1" applyFont="1" applyFill="1">
      <alignment vertical="center"/>
    </xf>
    <xf numFmtId="0" fontId="16" fillId="0" borderId="1" xfId="1" applyFont="1" applyBorder="1">
      <alignment vertical="center"/>
    </xf>
    <xf numFmtId="0" fontId="15" fillId="0" borderId="1" xfId="1" applyFont="1" applyBorder="1">
      <alignment vertical="center"/>
    </xf>
    <xf numFmtId="57" fontId="15" fillId="0" borderId="1" xfId="1" applyNumberFormat="1" applyFont="1" applyBorder="1" applyAlignment="1"/>
    <xf numFmtId="0" fontId="15" fillId="0" borderId="1" xfId="1" applyFont="1" applyBorder="1" applyAlignment="1"/>
    <xf numFmtId="14" fontId="15" fillId="0" borderId="1" xfId="1" applyNumberFormat="1" applyFont="1" applyBorder="1" applyAlignment="1">
      <alignment horizontal="right"/>
    </xf>
    <xf numFmtId="0" fontId="15" fillId="0" borderId="2" xfId="1" applyFont="1" applyBorder="1">
      <alignment vertical="center"/>
    </xf>
    <xf numFmtId="0" fontId="15" fillId="0" borderId="3" xfId="1" applyFont="1" applyBorder="1">
      <alignment vertical="center"/>
    </xf>
    <xf numFmtId="0" fontId="15" fillId="0" borderId="0" xfId="1" applyFont="1" applyBorder="1">
      <alignment vertical="center"/>
    </xf>
    <xf numFmtId="0" fontId="16" fillId="4" borderId="4" xfId="1" applyFont="1" applyFill="1" applyBorder="1">
      <alignment vertical="center"/>
    </xf>
    <xf numFmtId="0" fontId="15" fillId="4" borderId="4" xfId="1" applyFont="1" applyFill="1" applyBorder="1">
      <alignment vertical="center"/>
    </xf>
    <xf numFmtId="0" fontId="16" fillId="5" borderId="4" xfId="1" applyFont="1" applyFill="1" applyBorder="1">
      <alignment vertical="center"/>
    </xf>
    <xf numFmtId="0" fontId="15" fillId="5" borderId="4" xfId="1" applyFont="1" applyFill="1" applyBorder="1">
      <alignment vertical="center"/>
    </xf>
    <xf numFmtId="0" fontId="15" fillId="0" borderId="4" xfId="1" applyFont="1" applyBorder="1">
      <alignment vertical="center"/>
    </xf>
    <xf numFmtId="0" fontId="18" fillId="0" borderId="4" xfId="1" applyFont="1" applyBorder="1">
      <alignment vertical="center"/>
    </xf>
    <xf numFmtId="0" fontId="15" fillId="0" borderId="5" xfId="1" applyFont="1" applyBorder="1">
      <alignment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5" fillId="0" borderId="10" xfId="1" applyFont="1" applyBorder="1" applyAlignment="1">
      <alignment horizontal="center" vertical="center"/>
    </xf>
    <xf numFmtId="176" fontId="15" fillId="0" borderId="11" xfId="1" applyNumberFormat="1" applyFont="1" applyBorder="1" applyAlignment="1">
      <alignment horizontal="center" vertical="center"/>
    </xf>
    <xf numFmtId="176" fontId="15" fillId="0" borderId="12" xfId="1" applyNumberFormat="1" applyFont="1" applyBorder="1" applyAlignment="1">
      <alignment horizontal="center" vertical="center"/>
    </xf>
    <xf numFmtId="176" fontId="15" fillId="0" borderId="13" xfId="1" applyNumberFormat="1" applyFont="1" applyBorder="1" applyAlignment="1">
      <alignment horizontal="center" vertical="center"/>
    </xf>
    <xf numFmtId="176" fontId="15" fillId="0" borderId="14" xfId="1" applyNumberFormat="1" applyFont="1" applyBorder="1" applyAlignment="1">
      <alignment horizontal="center" vertical="center"/>
    </xf>
    <xf numFmtId="0" fontId="15" fillId="0" borderId="14" xfId="1" applyFont="1" applyBorder="1" applyAlignment="1">
      <alignment horizontal="center" vertical="center"/>
    </xf>
    <xf numFmtId="0" fontId="15" fillId="0" borderId="12" xfId="1" applyFont="1" applyBorder="1" applyAlignment="1">
      <alignment horizontal="center" vertical="center"/>
    </xf>
    <xf numFmtId="0" fontId="15" fillId="0" borderId="13" xfId="1" applyFont="1" applyBorder="1" applyAlignment="1">
      <alignment horizontal="center" vertical="center"/>
    </xf>
    <xf numFmtId="20" fontId="15" fillId="0" borderId="14" xfId="1" applyNumberFormat="1" applyFont="1" applyBorder="1" applyAlignment="1">
      <alignment horizontal="center" vertical="center"/>
    </xf>
    <xf numFmtId="20" fontId="15" fillId="0" borderId="12" xfId="1" applyNumberFormat="1" applyFont="1" applyBorder="1" applyAlignment="1">
      <alignment horizontal="center" vertical="center"/>
    </xf>
    <xf numFmtId="20" fontId="15" fillId="0" borderId="13" xfId="1" applyNumberFormat="1" applyFont="1" applyBorder="1" applyAlignment="1">
      <alignment horizontal="center" vertical="center"/>
    </xf>
    <xf numFmtId="49" fontId="15" fillId="0" borderId="14" xfId="1" quotePrefix="1" applyNumberFormat="1" applyFont="1" applyBorder="1" applyAlignment="1">
      <alignment horizontal="center" vertical="center"/>
    </xf>
    <xf numFmtId="49" fontId="15" fillId="0" borderId="12" xfId="1" quotePrefix="1" applyNumberFormat="1" applyFont="1" applyBorder="1" applyAlignment="1">
      <alignment horizontal="center" vertical="center"/>
    </xf>
    <xf numFmtId="49" fontId="15" fillId="0" borderId="13" xfId="1" quotePrefix="1" applyNumberFormat="1" applyFont="1" applyBorder="1" applyAlignment="1">
      <alignment horizontal="center" vertical="center"/>
    </xf>
    <xf numFmtId="49" fontId="15" fillId="0" borderId="15" xfId="1" quotePrefix="1" applyNumberFormat="1" applyFont="1" applyBorder="1" applyAlignment="1">
      <alignment horizontal="center" vertical="center"/>
    </xf>
    <xf numFmtId="0" fontId="15" fillId="0" borderId="16" xfId="1" applyFont="1" applyBorder="1">
      <alignment vertical="center"/>
    </xf>
    <xf numFmtId="20" fontId="15" fillId="0" borderId="4" xfId="1" applyNumberFormat="1" applyFont="1" applyBorder="1">
      <alignment vertical="center"/>
    </xf>
    <xf numFmtId="176" fontId="15" fillId="0" borderId="17" xfId="1" applyNumberFormat="1" applyFont="1" applyBorder="1" applyAlignment="1">
      <alignment horizontal="center" vertical="center"/>
    </xf>
    <xf numFmtId="176" fontId="15" fillId="0" borderId="18" xfId="1" applyNumberFormat="1" applyFont="1" applyBorder="1" applyAlignment="1">
      <alignment horizontal="center" vertical="center"/>
    </xf>
    <xf numFmtId="176" fontId="15" fillId="0" borderId="19" xfId="1" applyNumberFormat="1" applyFont="1" applyBorder="1" applyAlignment="1">
      <alignment horizontal="center" vertical="center"/>
    </xf>
    <xf numFmtId="176" fontId="15" fillId="0" borderId="20" xfId="1" applyNumberFormat="1" applyFont="1" applyBorder="1" applyAlignment="1">
      <alignment horizontal="center" vertical="center"/>
    </xf>
    <xf numFmtId="176" fontId="15" fillId="0" borderId="21" xfId="1" applyNumberFormat="1" applyFont="1" applyBorder="1" applyAlignment="1">
      <alignment horizontal="center" vertical="center"/>
    </xf>
    <xf numFmtId="0" fontId="15" fillId="0" borderId="20" xfId="1" applyFont="1" applyBorder="1" applyAlignment="1">
      <alignment horizontal="center" vertical="center"/>
    </xf>
    <xf numFmtId="0" fontId="15" fillId="0" borderId="22" xfId="1" applyFont="1" applyBorder="1" applyAlignment="1">
      <alignment horizontal="center" vertical="center"/>
    </xf>
    <xf numFmtId="0" fontId="15" fillId="0" borderId="21" xfId="1" applyFont="1" applyBorder="1" applyAlignment="1">
      <alignment horizontal="center" vertical="center"/>
    </xf>
    <xf numFmtId="20" fontId="15" fillId="0" borderId="20" xfId="1" applyNumberFormat="1" applyFont="1" applyBorder="1" applyAlignment="1">
      <alignment horizontal="center" vertical="center"/>
    </xf>
    <xf numFmtId="20" fontId="15" fillId="0" borderId="22" xfId="1" applyNumberFormat="1" applyFont="1" applyBorder="1" applyAlignment="1">
      <alignment horizontal="center" vertical="center"/>
    </xf>
    <xf numFmtId="20" fontId="15" fillId="0" borderId="21" xfId="1" applyNumberFormat="1" applyFont="1" applyBorder="1" applyAlignment="1">
      <alignment horizontal="center" vertical="center"/>
    </xf>
    <xf numFmtId="49" fontId="15" fillId="0" borderId="20" xfId="1" quotePrefix="1" applyNumberFormat="1" applyFont="1" applyBorder="1" applyAlignment="1">
      <alignment horizontal="center" vertical="center"/>
    </xf>
    <xf numFmtId="49" fontId="15" fillId="0" borderId="22" xfId="1" quotePrefix="1" applyNumberFormat="1" applyFont="1" applyBorder="1" applyAlignment="1">
      <alignment horizontal="center" vertical="center"/>
    </xf>
    <xf numFmtId="49" fontId="15" fillId="0" borderId="21" xfId="1" quotePrefix="1" applyNumberFormat="1" applyFont="1" applyBorder="1" applyAlignment="1">
      <alignment horizontal="center" vertical="center"/>
    </xf>
    <xf numFmtId="49" fontId="15" fillId="0" borderId="23" xfId="1" quotePrefix="1" applyNumberFormat="1" applyFont="1" applyBorder="1" applyAlignment="1">
      <alignment horizontal="center" vertical="center"/>
    </xf>
    <xf numFmtId="20" fontId="15" fillId="0" borderId="5" xfId="1" applyNumberFormat="1" applyFont="1" applyBorder="1">
      <alignment vertical="center"/>
    </xf>
    <xf numFmtId="176" fontId="15" fillId="0" borderId="16" xfId="1" applyNumberFormat="1" applyFont="1" applyBorder="1" applyAlignment="1">
      <alignment horizontal="center" vertical="center"/>
    </xf>
    <xf numFmtId="176" fontId="15" fillId="0" borderId="4" xfId="1" applyNumberFormat="1" applyFont="1" applyBorder="1" applyAlignment="1">
      <alignment horizontal="center" vertical="center"/>
    </xf>
    <xf numFmtId="176" fontId="15" fillId="0" borderId="24" xfId="1" applyNumberFormat="1" applyFont="1" applyBorder="1" applyAlignment="1">
      <alignment horizontal="center" vertical="center"/>
    </xf>
    <xf numFmtId="176" fontId="15" fillId="0" borderId="25" xfId="1" applyNumberFormat="1" applyFont="1" applyBorder="1" applyAlignment="1">
      <alignment horizontal="center" vertical="center"/>
    </xf>
    <xf numFmtId="20" fontId="15" fillId="0" borderId="25" xfId="1" applyNumberFormat="1" applyFont="1" applyBorder="1" applyAlignment="1">
      <alignment horizontal="center" vertical="center"/>
    </xf>
    <xf numFmtId="20" fontId="15" fillId="0" borderId="4" xfId="1" applyNumberFormat="1" applyFont="1" applyBorder="1" applyAlignment="1">
      <alignment horizontal="center" vertical="center"/>
    </xf>
    <xf numFmtId="20" fontId="15" fillId="0" borderId="24" xfId="1" applyNumberFormat="1" applyFont="1" applyBorder="1" applyAlignment="1">
      <alignment horizontal="center" vertical="center"/>
    </xf>
    <xf numFmtId="49" fontId="15" fillId="0" borderId="25" xfId="1" quotePrefix="1" applyNumberFormat="1" applyFont="1" applyBorder="1" applyAlignment="1">
      <alignment horizontal="center" vertical="center"/>
    </xf>
    <xf numFmtId="49" fontId="15" fillId="0" borderId="4" xfId="1" quotePrefix="1" applyNumberFormat="1" applyFont="1" applyBorder="1" applyAlignment="1">
      <alignment horizontal="center" vertical="center"/>
    </xf>
    <xf numFmtId="49" fontId="15" fillId="0" borderId="24" xfId="1" quotePrefix="1" applyNumberFormat="1" applyFont="1" applyBorder="1" applyAlignment="1">
      <alignment horizontal="center" vertical="center"/>
    </xf>
    <xf numFmtId="49" fontId="15" fillId="0" borderId="26" xfId="1" quotePrefix="1" applyNumberFormat="1" applyFont="1" applyBorder="1" applyAlignment="1">
      <alignment horizontal="center" vertical="center"/>
    </xf>
    <xf numFmtId="0" fontId="15" fillId="0" borderId="27" xfId="1" applyFont="1" applyBorder="1">
      <alignment vertical="center"/>
    </xf>
    <xf numFmtId="0" fontId="15" fillId="0" borderId="28" xfId="1" applyFont="1" applyBorder="1">
      <alignment vertical="center"/>
    </xf>
    <xf numFmtId="0" fontId="15" fillId="0" borderId="29" xfId="1" applyFont="1" applyBorder="1">
      <alignment vertical="center"/>
    </xf>
    <xf numFmtId="0" fontId="15" fillId="0" borderId="30" xfId="1" applyFont="1" applyBorder="1">
      <alignment vertical="center"/>
    </xf>
    <xf numFmtId="0" fontId="15" fillId="0" borderId="31" xfId="1" applyFont="1" applyBorder="1">
      <alignment vertical="center"/>
    </xf>
    <xf numFmtId="0" fontId="15" fillId="0" borderId="32" xfId="1" applyFont="1" applyBorder="1">
      <alignment vertical="center"/>
    </xf>
    <xf numFmtId="176" fontId="15" fillId="0" borderId="33" xfId="1" applyNumberFormat="1" applyFont="1" applyBorder="1" applyAlignment="1">
      <alignment horizontal="center" vertical="center"/>
    </xf>
    <xf numFmtId="176" fontId="15" fillId="0" borderId="34" xfId="1" applyNumberFormat="1" applyFont="1" applyBorder="1" applyAlignment="1">
      <alignment horizontal="center" vertical="center"/>
    </xf>
    <xf numFmtId="176" fontId="15" fillId="0" borderId="35" xfId="1" applyNumberFormat="1" applyFont="1" applyBorder="1" applyAlignment="1">
      <alignment horizontal="center" vertical="center"/>
    </xf>
    <xf numFmtId="176" fontId="19" fillId="0" borderId="36" xfId="1" applyNumberFormat="1" applyFont="1" applyBorder="1" applyAlignment="1">
      <alignment horizontal="center" vertical="center"/>
    </xf>
    <xf numFmtId="176" fontId="19" fillId="0" borderId="35" xfId="1" applyNumberFormat="1" applyFont="1" applyBorder="1" applyAlignment="1">
      <alignment horizontal="center" vertical="center"/>
    </xf>
    <xf numFmtId="0" fontId="15" fillId="0" borderId="37" xfId="1" applyFont="1" applyBorder="1" applyAlignment="1">
      <alignment horizontal="center" vertical="center"/>
    </xf>
    <xf numFmtId="0" fontId="15" fillId="0" borderId="38" xfId="1" applyFont="1" applyBorder="1" applyAlignment="1">
      <alignment horizontal="center" vertical="center"/>
    </xf>
    <xf numFmtId="0" fontId="15" fillId="0" borderId="39" xfId="1" applyFont="1" applyBorder="1" applyAlignment="1">
      <alignment horizontal="center" vertical="center"/>
    </xf>
    <xf numFmtId="49" fontId="15" fillId="0" borderId="36" xfId="1" quotePrefix="1" applyNumberFormat="1" applyFont="1" applyBorder="1" applyAlignment="1">
      <alignment horizontal="center" vertical="center"/>
    </xf>
    <xf numFmtId="49" fontId="15" fillId="0" borderId="34" xfId="1" quotePrefix="1" applyNumberFormat="1" applyFont="1" applyBorder="1" applyAlignment="1">
      <alignment horizontal="center" vertical="center"/>
    </xf>
    <xf numFmtId="49" fontId="15" fillId="0" borderId="35" xfId="1" quotePrefix="1" applyNumberFormat="1" applyFont="1" applyBorder="1" applyAlignment="1">
      <alignment horizontal="center" vertical="center"/>
    </xf>
    <xf numFmtId="20" fontId="15" fillId="0" borderId="36" xfId="1" applyNumberFormat="1" applyFont="1" applyBorder="1" applyAlignment="1">
      <alignment horizontal="center" vertical="center"/>
    </xf>
    <xf numFmtId="20" fontId="15" fillId="0" borderId="34" xfId="1" applyNumberFormat="1" applyFont="1" applyBorder="1" applyAlignment="1">
      <alignment horizontal="center" vertical="center"/>
    </xf>
    <xf numFmtId="20" fontId="15" fillId="0" borderId="35" xfId="1" applyNumberFormat="1" applyFont="1" applyBorder="1" applyAlignment="1">
      <alignment horizontal="center" vertical="center"/>
    </xf>
    <xf numFmtId="20" fontId="15" fillId="0" borderId="40" xfId="1" applyNumberFormat="1" applyFont="1" applyBorder="1" applyAlignment="1">
      <alignment horizontal="center" vertical="center"/>
    </xf>
    <xf numFmtId="0" fontId="15" fillId="0" borderId="41" xfId="1" applyFont="1" applyBorder="1">
      <alignment vertical="center"/>
    </xf>
    <xf numFmtId="0" fontId="15" fillId="0" borderId="42" xfId="1" applyFont="1" applyBorder="1">
      <alignment vertical="center"/>
    </xf>
    <xf numFmtId="0" fontId="15" fillId="0" borderId="43" xfId="1" applyFont="1" applyBorder="1">
      <alignment vertical="center"/>
    </xf>
    <xf numFmtId="0" fontId="15" fillId="0" borderId="18" xfId="1" applyFont="1" applyBorder="1">
      <alignment vertical="center"/>
    </xf>
    <xf numFmtId="0" fontId="15" fillId="0" borderId="34" xfId="1" applyFont="1" applyBorder="1">
      <alignment vertical="center"/>
    </xf>
    <xf numFmtId="0" fontId="15" fillId="0" borderId="44" xfId="1" applyFont="1" applyBorder="1" applyAlignment="1">
      <alignment horizontal="center" vertical="center"/>
    </xf>
    <xf numFmtId="0" fontId="15" fillId="0" borderId="45" xfId="1" applyFont="1" applyBorder="1" applyAlignment="1">
      <alignment horizontal="center" vertical="center"/>
    </xf>
    <xf numFmtId="0" fontId="15" fillId="0" borderId="46" xfId="1" applyFont="1" applyBorder="1" applyAlignment="1">
      <alignment horizontal="center" vertical="center"/>
    </xf>
    <xf numFmtId="0" fontId="15" fillId="0" borderId="47" xfId="1" applyFont="1" applyBorder="1" applyAlignment="1">
      <alignment horizontal="center" vertical="center"/>
    </xf>
    <xf numFmtId="0" fontId="15" fillId="0" borderId="48" xfId="1" applyFont="1" applyBorder="1" applyAlignment="1">
      <alignment horizontal="center" vertical="center"/>
    </xf>
    <xf numFmtId="0" fontId="15" fillId="0" borderId="49" xfId="1" applyFont="1" applyBorder="1" applyAlignment="1">
      <alignment horizontal="center" vertical="center"/>
    </xf>
    <xf numFmtId="0" fontId="15" fillId="0" borderId="11" xfId="1" applyFont="1" applyBorder="1" applyAlignment="1">
      <alignment horizontal="center" vertical="center"/>
    </xf>
    <xf numFmtId="0" fontId="15" fillId="0" borderId="50" xfId="1" applyFont="1" applyBorder="1" applyAlignment="1">
      <alignment horizontal="center" vertical="center"/>
    </xf>
    <xf numFmtId="0" fontId="20" fillId="0" borderId="51" xfId="1" applyFont="1" applyBorder="1" applyAlignment="1">
      <alignment horizontal="center" vertical="center"/>
    </xf>
    <xf numFmtId="0" fontId="20" fillId="0" borderId="13" xfId="1" applyFont="1" applyBorder="1" applyAlignment="1">
      <alignment horizontal="center" vertical="center"/>
    </xf>
    <xf numFmtId="177" fontId="15" fillId="0" borderId="52" xfId="1" applyNumberFormat="1" applyFont="1" applyBorder="1" applyAlignment="1">
      <alignment horizontal="center" vertical="center"/>
    </xf>
    <xf numFmtId="177" fontId="15" fillId="0" borderId="3" xfId="1" applyNumberFormat="1" applyFont="1" applyBorder="1" applyAlignment="1">
      <alignment horizontal="center" vertical="center"/>
    </xf>
    <xf numFmtId="177" fontId="15" fillId="0" borderId="53" xfId="1" applyNumberFormat="1" applyFont="1" applyBorder="1" applyAlignment="1">
      <alignment horizontal="center" vertical="center"/>
    </xf>
    <xf numFmtId="177" fontId="15" fillId="0" borderId="54" xfId="1" applyNumberFormat="1" applyFont="1" applyBorder="1" applyAlignment="1">
      <alignment horizontal="center" vertical="center"/>
    </xf>
    <xf numFmtId="177" fontId="15" fillId="0" borderId="55" xfId="1" applyNumberFormat="1" applyFont="1" applyBorder="1" applyAlignment="1">
      <alignment horizontal="center" vertical="center"/>
    </xf>
    <xf numFmtId="0" fontId="21" fillId="0" borderId="14" xfId="1" applyFont="1" applyBorder="1" applyAlignment="1">
      <alignment horizontal="left" vertical="center"/>
    </xf>
    <xf numFmtId="0" fontId="21" fillId="0" borderId="12" xfId="1" applyFont="1" applyBorder="1" applyAlignment="1">
      <alignment horizontal="left" vertical="center"/>
    </xf>
    <xf numFmtId="0" fontId="21" fillId="0" borderId="15" xfId="1" applyFont="1" applyBorder="1" applyAlignment="1">
      <alignment horizontal="left" vertical="center"/>
    </xf>
    <xf numFmtId="0" fontId="15" fillId="0" borderId="17" xfId="1" applyFont="1" applyBorder="1" applyAlignment="1">
      <alignment horizontal="center" vertical="center"/>
    </xf>
    <xf numFmtId="0" fontId="15" fillId="0" borderId="56" xfId="1" applyFont="1" applyBorder="1" applyAlignment="1">
      <alignment horizontal="center" vertical="center"/>
    </xf>
    <xf numFmtId="0" fontId="20" fillId="0" borderId="57" xfId="1" applyFont="1" applyBorder="1" applyAlignment="1">
      <alignment horizontal="center" vertical="center"/>
    </xf>
    <xf numFmtId="0" fontId="20" fillId="0" borderId="19" xfId="1" applyFont="1" applyBorder="1" applyAlignment="1">
      <alignment horizontal="center" vertical="center"/>
    </xf>
    <xf numFmtId="177" fontId="15" fillId="0" borderId="25" xfId="1" applyNumberFormat="1" applyFont="1" applyBorder="1" applyAlignment="1">
      <alignment horizontal="center" vertical="center"/>
    </xf>
    <xf numFmtId="177" fontId="15" fillId="0" borderId="4" xfId="1" applyNumberFormat="1" applyFont="1" applyBorder="1" applyAlignment="1">
      <alignment horizontal="center" vertical="center"/>
    </xf>
    <xf numFmtId="177" fontId="15" fillId="0" borderId="24" xfId="1" applyNumberFormat="1" applyFont="1" applyBorder="1" applyAlignment="1">
      <alignment horizontal="center" vertical="center"/>
    </xf>
    <xf numFmtId="177" fontId="15" fillId="0" borderId="58" xfId="1" applyNumberFormat="1" applyFont="1" applyBorder="1" applyAlignment="1">
      <alignment horizontal="center" vertical="center"/>
    </xf>
    <xf numFmtId="177" fontId="15" fillId="0" borderId="59" xfId="1" applyNumberFormat="1" applyFont="1" applyBorder="1" applyAlignment="1">
      <alignment horizontal="center" vertical="center"/>
    </xf>
    <xf numFmtId="0" fontId="15" fillId="0" borderId="20" xfId="1" applyFont="1" applyBorder="1" applyAlignment="1">
      <alignment horizontal="left" vertical="center"/>
    </xf>
    <xf numFmtId="0" fontId="15" fillId="0" borderId="22" xfId="1" applyFont="1" applyBorder="1" applyAlignment="1">
      <alignment horizontal="left" vertical="center"/>
    </xf>
    <xf numFmtId="0" fontId="15" fillId="0" borderId="23" xfId="1" applyFont="1" applyBorder="1" applyAlignment="1">
      <alignment horizontal="left" vertical="center"/>
    </xf>
    <xf numFmtId="0" fontId="15" fillId="0" borderId="60" xfId="1" applyFont="1" applyBorder="1" applyAlignment="1">
      <alignment horizontal="center" vertical="center"/>
    </xf>
    <xf numFmtId="0" fontId="15" fillId="0" borderId="61" xfId="1" applyFont="1" applyBorder="1" applyAlignment="1">
      <alignment horizontal="center" vertical="center"/>
    </xf>
    <xf numFmtId="0" fontId="20" fillId="0" borderId="61" xfId="1" applyFont="1" applyBorder="1" applyAlignment="1">
      <alignment horizontal="center" vertical="center"/>
    </xf>
    <xf numFmtId="0" fontId="20" fillId="0" borderId="62" xfId="1" applyFont="1" applyBorder="1" applyAlignment="1">
      <alignment horizontal="center" vertical="center"/>
    </xf>
    <xf numFmtId="0" fontId="15" fillId="0" borderId="25" xfId="1" applyFont="1" applyBorder="1" applyAlignment="1">
      <alignment horizontal="left" vertical="center"/>
    </xf>
    <xf numFmtId="0" fontId="15" fillId="0" borderId="4" xfId="1" applyFont="1" applyBorder="1" applyAlignment="1">
      <alignment horizontal="left" vertical="center"/>
    </xf>
    <xf numFmtId="0" fontId="15" fillId="0" borderId="26" xfId="1" applyFont="1" applyBorder="1" applyAlignment="1">
      <alignment horizontal="left" vertical="center"/>
    </xf>
    <xf numFmtId="0" fontId="15" fillId="0" borderId="63" xfId="1" applyFont="1" applyBorder="1" applyAlignment="1">
      <alignment horizontal="center" vertical="center"/>
    </xf>
    <xf numFmtId="0" fontId="15" fillId="0" borderId="64" xfId="1" applyFont="1" applyBorder="1" applyAlignment="1">
      <alignment horizontal="center" vertical="center"/>
    </xf>
    <xf numFmtId="0" fontId="22" fillId="0" borderId="64" xfId="1" applyFont="1" applyBorder="1" applyAlignment="1">
      <alignment horizontal="center" vertical="center"/>
    </xf>
    <xf numFmtId="0" fontId="22" fillId="0" borderId="65" xfId="1" applyFont="1" applyBorder="1" applyAlignment="1">
      <alignment horizontal="center" vertical="center"/>
    </xf>
    <xf numFmtId="177" fontId="15" fillId="0" borderId="36" xfId="1" applyNumberFormat="1" applyFont="1" applyBorder="1" applyAlignment="1">
      <alignment horizontal="center" vertical="center"/>
    </xf>
    <xf numFmtId="177" fontId="15" fillId="0" borderId="34" xfId="1" applyNumberFormat="1" applyFont="1" applyBorder="1" applyAlignment="1">
      <alignment horizontal="center" vertical="center"/>
    </xf>
    <xf numFmtId="177" fontId="15" fillId="0" borderId="35" xfId="1" applyNumberFormat="1" applyFont="1" applyBorder="1" applyAlignment="1">
      <alignment horizontal="center" vertical="center"/>
    </xf>
    <xf numFmtId="177" fontId="15" fillId="0" borderId="66" xfId="1" applyNumberFormat="1" applyFont="1" applyBorder="1" applyAlignment="1">
      <alignment horizontal="center" vertical="center"/>
    </xf>
    <xf numFmtId="177" fontId="15" fillId="0" borderId="67" xfId="1" applyNumberFormat="1" applyFont="1" applyBorder="1" applyAlignment="1">
      <alignment horizontal="center" vertical="center"/>
    </xf>
    <xf numFmtId="0" fontId="15" fillId="0" borderId="36" xfId="1" applyFont="1" applyBorder="1" applyAlignment="1">
      <alignment horizontal="left" vertical="center"/>
    </xf>
    <xf numFmtId="0" fontId="15" fillId="0" borderId="34" xfId="1" applyFont="1" applyBorder="1" applyAlignment="1">
      <alignment horizontal="left" vertical="center"/>
    </xf>
    <xf numFmtId="0" fontId="15" fillId="0" borderId="40" xfId="1" applyFont="1" applyBorder="1" applyAlignment="1">
      <alignment horizontal="left" vertical="center"/>
    </xf>
    <xf numFmtId="0" fontId="15" fillId="0" borderId="4" xfId="1" applyFont="1" applyBorder="1" applyAlignment="1">
      <alignment horizontal="right" vertical="center"/>
    </xf>
    <xf numFmtId="0" fontId="15" fillId="0" borderId="4" xfId="1" applyFont="1" applyBorder="1" applyAlignment="1">
      <alignment horizontal="left" vertical="center"/>
    </xf>
    <xf numFmtId="0" fontId="15" fillId="0" borderId="68" xfId="1" applyFont="1" applyBorder="1">
      <alignment vertical="center"/>
    </xf>
    <xf numFmtId="0" fontId="15" fillId="0" borderId="68" xfId="1" applyFont="1" applyBorder="1" applyAlignment="1">
      <alignment horizontal="right" vertical="center"/>
    </xf>
    <xf numFmtId="0" fontId="5" fillId="0" borderId="0" xfId="2" applyFont="1" applyAlignment="1">
      <alignment horizontal="right" vertical="center"/>
    </xf>
    <xf numFmtId="0" fontId="5" fillId="0" borderId="0" xfId="3" applyFont="1" applyAlignment="1">
      <alignment horizontal="right" vertical="center"/>
    </xf>
    <xf numFmtId="0" fontId="5" fillId="0" borderId="0" xfId="3" applyFont="1" applyAlignment="1">
      <alignment vertical="center"/>
    </xf>
    <xf numFmtId="0" fontId="5" fillId="0" borderId="136" xfId="2" applyFont="1" applyBorder="1" applyAlignment="1">
      <alignment vertical="center"/>
    </xf>
    <xf numFmtId="0" fontId="5" fillId="0" borderId="136" xfId="2" applyFont="1" applyBorder="1" applyAlignment="1">
      <alignment horizontal="right" vertical="center"/>
    </xf>
    <xf numFmtId="183" fontId="5" fillId="0" borderId="139" xfId="9" applyNumberFormat="1" applyFont="1" applyBorder="1" applyAlignment="1">
      <alignment horizontal="center" vertical="center" shrinkToFit="1"/>
    </xf>
    <xf numFmtId="183" fontId="5" fillId="0" borderId="133" xfId="9" applyNumberFormat="1" applyFont="1" applyBorder="1" applyAlignment="1">
      <alignment horizontal="center" vertical="center" shrinkToFit="1"/>
    </xf>
    <xf numFmtId="183" fontId="5" fillId="0" borderId="145" xfId="9" applyNumberFormat="1" applyFont="1" applyBorder="1" applyAlignment="1">
      <alignment horizontal="center" vertical="center" shrinkToFit="1"/>
    </xf>
    <xf numFmtId="184" fontId="5" fillId="0" borderId="147" xfId="2" applyNumberFormat="1" applyFont="1" applyFill="1" applyBorder="1" applyAlignment="1">
      <alignment horizontal="center" vertical="center" shrinkToFit="1"/>
    </xf>
    <xf numFmtId="184" fontId="5" fillId="0" borderId="133" xfId="2" applyNumberFormat="1" applyFont="1" applyFill="1" applyBorder="1" applyAlignment="1">
      <alignment horizontal="center" vertical="center" shrinkToFit="1"/>
    </xf>
    <xf numFmtId="184" fontId="5" fillId="0" borderId="140" xfId="2" applyNumberFormat="1" applyFont="1" applyBorder="1" applyAlignment="1">
      <alignment horizontal="center" vertical="center" shrinkToFit="1"/>
    </xf>
    <xf numFmtId="184" fontId="5" fillId="0" borderId="151" xfId="2" applyNumberFormat="1" applyFont="1" applyBorder="1" applyAlignment="1">
      <alignment horizontal="center" vertical="center" shrinkToFit="1"/>
    </xf>
    <xf numFmtId="20" fontId="5" fillId="0" borderId="0" xfId="2" applyNumberFormat="1" applyFont="1" applyAlignment="1">
      <alignment vertical="center"/>
    </xf>
    <xf numFmtId="46" fontId="5" fillId="0" borderId="0" xfId="2" applyNumberFormat="1" applyFont="1" applyAlignment="1">
      <alignment vertical="center"/>
    </xf>
    <xf numFmtId="0" fontId="5" fillId="0" borderId="122" xfId="2" applyFont="1" applyBorder="1" applyAlignment="1">
      <alignment vertical="center"/>
    </xf>
    <xf numFmtId="181" fontId="5" fillId="0" borderId="91" xfId="2" applyNumberFormat="1" applyFont="1" applyBorder="1" applyAlignment="1" applyProtection="1">
      <alignment vertical="center"/>
    </xf>
    <xf numFmtId="182" fontId="5" fillId="0" borderId="124" xfId="2" applyNumberFormat="1" applyFont="1" applyBorder="1" applyAlignment="1">
      <alignment vertical="center"/>
    </xf>
    <xf numFmtId="182" fontId="5" fillId="0" borderId="94" xfId="2" applyNumberFormat="1" applyFont="1" applyBorder="1" applyAlignment="1">
      <alignment vertical="center"/>
    </xf>
    <xf numFmtId="182" fontId="5" fillId="0" borderId="125" xfId="2" applyNumberFormat="1" applyFont="1" applyBorder="1" applyAlignment="1">
      <alignment vertical="center"/>
    </xf>
    <xf numFmtId="0" fontId="5" fillId="0" borderId="101" xfId="2" applyFont="1" applyBorder="1" applyAlignment="1">
      <alignment horizontal="center" vertical="center"/>
    </xf>
    <xf numFmtId="181" fontId="5" fillId="0" borderId="106" xfId="2" applyNumberFormat="1" applyFont="1" applyBorder="1" applyAlignment="1">
      <alignment vertical="center"/>
    </xf>
    <xf numFmtId="40" fontId="12" fillId="0" borderId="0" xfId="8" applyNumberFormat="1" applyFont="1" applyFill="1" applyBorder="1" applyAlignment="1" applyProtection="1">
      <alignment horizontal="center" vertical="center"/>
    </xf>
    <xf numFmtId="181" fontId="5" fillId="0" borderId="84" xfId="2" applyNumberFormat="1" applyFont="1" applyBorder="1" applyAlignment="1" applyProtection="1">
      <alignment vertical="center"/>
      <protection locked="0"/>
    </xf>
    <xf numFmtId="181" fontId="5" fillId="0" borderId="85" xfId="2" applyNumberFormat="1" applyFont="1" applyBorder="1" applyAlignment="1" applyProtection="1">
      <alignment vertical="center"/>
      <protection locked="0"/>
    </xf>
    <xf numFmtId="181" fontId="5" fillId="0" borderId="113" xfId="2" applyNumberFormat="1" applyFont="1" applyBorder="1" applyAlignment="1" applyProtection="1">
      <alignment vertical="center"/>
      <protection locked="0"/>
    </xf>
    <xf numFmtId="181" fontId="5" fillId="0" borderId="0" xfId="2" applyNumberFormat="1" applyFont="1" applyBorder="1" applyAlignment="1" applyProtection="1">
      <alignment vertical="center"/>
      <protection locked="0"/>
    </xf>
    <xf numFmtId="181" fontId="5" fillId="0" borderId="86" xfId="2" applyNumberFormat="1" applyFont="1" applyBorder="1" applyAlignment="1" applyProtection="1">
      <alignment vertical="center"/>
      <protection locked="0"/>
    </xf>
    <xf numFmtId="181" fontId="5" fillId="0" borderId="87" xfId="2" applyNumberFormat="1" applyFont="1" applyBorder="1" applyAlignment="1" applyProtection="1">
      <alignment vertical="center"/>
      <protection locked="0"/>
    </xf>
    <xf numFmtId="181" fontId="5" fillId="6" borderId="114" xfId="2" applyNumberFormat="1" applyFont="1" applyFill="1" applyBorder="1" applyAlignment="1" applyProtection="1">
      <alignment vertical="center"/>
      <protection locked="0"/>
    </xf>
    <xf numFmtId="182" fontId="5" fillId="0" borderId="89" xfId="2" applyNumberFormat="1" applyFont="1" applyBorder="1" applyAlignment="1" applyProtection="1">
      <alignment vertical="center"/>
      <protection locked="0"/>
    </xf>
    <xf numFmtId="181" fontId="5" fillId="0" borderId="90" xfId="2" applyNumberFormat="1" applyFont="1" applyBorder="1" applyAlignment="1" applyProtection="1">
      <alignment vertical="center"/>
      <protection locked="0"/>
    </xf>
    <xf numFmtId="181" fontId="5" fillId="0" borderId="91" xfId="2" applyNumberFormat="1" applyFont="1" applyBorder="1" applyAlignment="1" applyProtection="1">
      <alignment vertical="center"/>
      <protection locked="0"/>
    </xf>
    <xf numFmtId="181" fontId="5" fillId="0" borderId="115" xfId="2" applyNumberFormat="1" applyFont="1" applyBorder="1" applyAlignment="1" applyProtection="1">
      <alignment vertical="center"/>
      <protection locked="0"/>
    </xf>
    <xf numFmtId="181" fontId="5" fillId="0" borderId="92" xfId="2" applyNumberFormat="1" applyFont="1" applyBorder="1" applyAlignment="1" applyProtection="1">
      <alignment vertical="center"/>
      <protection locked="0"/>
    </xf>
    <xf numFmtId="181" fontId="5" fillId="6" borderId="93" xfId="2" applyNumberFormat="1" applyFont="1" applyFill="1" applyBorder="1" applyAlignment="1" applyProtection="1">
      <alignment vertical="center"/>
      <protection locked="0"/>
    </xf>
    <xf numFmtId="181" fontId="5" fillId="0" borderId="90" xfId="2" applyNumberFormat="1" applyFont="1" applyBorder="1" applyAlignment="1" applyProtection="1">
      <alignment horizontal="right" vertical="center"/>
      <protection locked="0"/>
    </xf>
    <xf numFmtId="181" fontId="5" fillId="0" borderId="95" xfId="2" applyNumberFormat="1" applyFont="1" applyBorder="1" applyAlignment="1" applyProtection="1">
      <alignment vertical="center"/>
      <protection locked="0"/>
    </xf>
    <xf numFmtId="181" fontId="5" fillId="0" borderId="96" xfId="2" applyNumberFormat="1" applyFont="1" applyBorder="1" applyAlignment="1" applyProtection="1">
      <alignment vertical="center"/>
      <protection locked="0"/>
    </xf>
    <xf numFmtId="181" fontId="5" fillId="0" borderId="116" xfId="2" applyNumberFormat="1" applyFont="1" applyBorder="1" applyAlignment="1" applyProtection="1">
      <alignment vertical="center"/>
      <protection locked="0"/>
    </xf>
    <xf numFmtId="181" fontId="5" fillId="0" borderId="97" xfId="2" applyNumberFormat="1" applyFont="1" applyBorder="1" applyAlignment="1" applyProtection="1">
      <alignment vertical="center"/>
      <protection locked="0"/>
    </xf>
    <xf numFmtId="181" fontId="5" fillId="0" borderId="98" xfId="2" applyNumberFormat="1" applyFont="1" applyBorder="1" applyAlignment="1" applyProtection="1">
      <alignment vertical="center"/>
      <protection locked="0"/>
    </xf>
    <xf numFmtId="181" fontId="5" fillId="6" borderId="99" xfId="2" applyNumberFormat="1" applyFont="1" applyFill="1" applyBorder="1" applyAlignment="1" applyProtection="1">
      <alignment vertical="center"/>
      <protection locked="0"/>
    </xf>
    <xf numFmtId="181" fontId="5" fillId="0" borderId="102" xfId="2" applyNumberFormat="1" applyFont="1" applyBorder="1" applyAlignment="1">
      <alignment vertical="center"/>
    </xf>
    <xf numFmtId="181" fontId="5" fillId="6" borderId="106" xfId="2" applyNumberFormat="1" applyFont="1" applyFill="1" applyBorder="1" applyAlignment="1">
      <alignment vertical="center"/>
    </xf>
    <xf numFmtId="182" fontId="5" fillId="0" borderId="107" xfId="2" applyNumberFormat="1" applyFont="1" applyBorder="1" applyAlignment="1" applyProtection="1">
      <alignment vertical="center"/>
    </xf>
    <xf numFmtId="0" fontId="5" fillId="0" borderId="0" xfId="2" applyFont="1" applyAlignment="1" applyProtection="1">
      <alignment vertical="center"/>
    </xf>
    <xf numFmtId="0" fontId="5" fillId="0" borderId="0" xfId="2" applyFont="1" applyAlignment="1" applyProtection="1">
      <alignment horizontal="right" vertical="center"/>
    </xf>
    <xf numFmtId="0" fontId="12" fillId="0" borderId="130" xfId="4" applyFont="1" applyFill="1" applyBorder="1" applyAlignment="1" applyProtection="1">
      <alignment horizontal="center" vertical="center" shrinkToFit="1"/>
    </xf>
    <xf numFmtId="0" fontId="12" fillId="0" borderId="130" xfId="4" applyFont="1" applyFill="1" applyBorder="1" applyAlignment="1" applyProtection="1">
      <alignment horizontal="center" vertical="center" wrapText="1" shrinkToFit="1"/>
    </xf>
    <xf numFmtId="0" fontId="12" fillId="0" borderId="131" xfId="3" applyFont="1" applyFill="1" applyBorder="1" applyAlignment="1" applyProtection="1">
      <alignment horizontal="center" vertical="center" shrinkToFit="1"/>
    </xf>
    <xf numFmtId="181" fontId="5" fillId="0" borderId="83" xfId="2" applyNumberFormat="1" applyFont="1" applyBorder="1" applyAlignment="1" applyProtection="1">
      <alignment vertical="center"/>
    </xf>
    <xf numFmtId="181" fontId="5" fillId="0" borderId="85" xfId="2" applyNumberFormat="1" applyFont="1" applyFill="1" applyBorder="1" applyAlignment="1" applyProtection="1">
      <alignment vertical="center"/>
      <protection locked="0"/>
    </xf>
    <xf numFmtId="181" fontId="5" fillId="0" borderId="114" xfId="2" applyNumberFormat="1" applyFont="1" applyFill="1" applyBorder="1" applyAlignment="1" applyProtection="1">
      <alignment vertical="center"/>
      <protection locked="0"/>
    </xf>
    <xf numFmtId="181" fontId="5" fillId="0" borderId="91" xfId="2" applyNumberFormat="1" applyFont="1" applyFill="1" applyBorder="1" applyAlignment="1" applyProtection="1">
      <alignment vertical="center"/>
      <protection locked="0"/>
    </xf>
    <xf numFmtId="181" fontId="5" fillId="0" borderId="93" xfId="2" applyNumberFormat="1" applyFont="1" applyFill="1" applyBorder="1" applyAlignment="1" applyProtection="1">
      <alignment vertical="center"/>
      <protection locked="0"/>
    </xf>
    <xf numFmtId="181" fontId="5" fillId="0" borderId="90" xfId="2" applyNumberFormat="1" applyFont="1" applyFill="1" applyBorder="1" applyAlignment="1" applyProtection="1">
      <alignment vertical="center"/>
      <protection locked="0"/>
    </xf>
    <xf numFmtId="181" fontId="5" fillId="0" borderId="92" xfId="2" applyNumberFormat="1" applyFont="1" applyFill="1" applyBorder="1" applyAlignment="1" applyProtection="1">
      <alignment vertical="center"/>
      <protection locked="0"/>
    </xf>
    <xf numFmtId="182" fontId="5" fillId="0" borderId="94" xfId="2" applyNumberFormat="1" applyFont="1" applyFill="1" applyBorder="1" applyAlignment="1" applyProtection="1">
      <alignment vertical="center"/>
      <protection locked="0"/>
    </xf>
    <xf numFmtId="181" fontId="5" fillId="0" borderId="96" xfId="2" applyNumberFormat="1" applyFont="1" applyFill="1" applyBorder="1" applyAlignment="1" applyProtection="1">
      <alignment vertical="center"/>
      <protection locked="0"/>
    </xf>
    <xf numFmtId="181" fontId="5" fillId="0" borderId="97" xfId="2" applyNumberFormat="1" applyFont="1" applyFill="1" applyBorder="1" applyAlignment="1" applyProtection="1">
      <alignment vertical="center"/>
      <protection locked="0"/>
    </xf>
    <xf numFmtId="181" fontId="5" fillId="0" borderId="99" xfId="2" applyNumberFormat="1" applyFont="1" applyFill="1" applyBorder="1" applyAlignment="1" applyProtection="1">
      <alignment vertical="center"/>
      <protection locked="0"/>
    </xf>
    <xf numFmtId="0" fontId="5" fillId="0" borderId="101" xfId="2" applyFont="1" applyBorder="1" applyAlignment="1" applyProtection="1">
      <alignment horizontal="center" vertical="center"/>
    </xf>
    <xf numFmtId="181" fontId="5" fillId="0" borderId="102" xfId="2" applyNumberFormat="1" applyFont="1" applyBorder="1" applyAlignment="1" applyProtection="1">
      <alignment vertical="center"/>
    </xf>
    <xf numFmtId="181" fontId="5" fillId="0" borderId="103" xfId="2" applyNumberFormat="1" applyFont="1" applyBorder="1" applyAlignment="1" applyProtection="1">
      <alignment vertical="center"/>
    </xf>
    <xf numFmtId="181" fontId="5" fillId="0" borderId="104" xfId="2" applyNumberFormat="1" applyFont="1" applyFill="1" applyBorder="1" applyAlignment="1" applyProtection="1">
      <alignment vertical="center"/>
    </xf>
    <xf numFmtId="181" fontId="5" fillId="0" borderId="105" xfId="2" applyNumberFormat="1" applyFont="1" applyBorder="1" applyAlignment="1" applyProtection="1">
      <alignment vertical="center"/>
    </xf>
    <xf numFmtId="181" fontId="5" fillId="0" borderId="104" xfId="2" applyNumberFormat="1" applyFont="1" applyBorder="1" applyAlignment="1" applyProtection="1">
      <alignment vertical="center"/>
    </xf>
    <xf numFmtId="181" fontId="5" fillId="0" borderId="106" xfId="2" applyNumberFormat="1" applyFont="1" applyFill="1" applyBorder="1" applyAlignment="1" applyProtection="1">
      <alignment vertical="center"/>
    </xf>
    <xf numFmtId="182" fontId="5" fillId="0" borderId="132" xfId="2" applyNumberFormat="1" applyFont="1" applyBorder="1" applyAlignment="1" applyProtection="1">
      <alignment vertical="center"/>
    </xf>
    <xf numFmtId="0" fontId="5" fillId="0" borderId="0" xfId="2" applyFont="1" applyAlignment="1" applyProtection="1">
      <alignment horizontal="center" vertical="center"/>
    </xf>
  </cellXfs>
  <cellStyles count="13">
    <cellStyle name="パーセント 2" xfId="10" xr:uid="{9D46B572-D42C-4857-A41A-2D78A136C0FA}"/>
    <cellStyle name="桁区切り 2" xfId="8" xr:uid="{133D859F-62F6-41DF-B03A-75A13DAA5C64}"/>
    <cellStyle name="標準" xfId="0" builtinId="0"/>
    <cellStyle name="標準 12 5" xfId="6" xr:uid="{41963DEB-DEB1-4083-AA16-427F625496D6}"/>
    <cellStyle name="標準 12 5 2" xfId="12" xr:uid="{AB48C3B4-FDB3-4C74-86D2-DF974F13A2D9}"/>
    <cellStyle name="標準 15 2 2" xfId="7" xr:uid="{1476AD51-6CCD-4148-A6C4-BF23F8652759}"/>
    <cellStyle name="標準 2" xfId="2" xr:uid="{14CC7EB4-D258-4AA8-A472-ECF2E8DD6A57}"/>
    <cellStyle name="標準 2 5" xfId="3" xr:uid="{713F720F-4172-4E05-9CEB-E97DFCC63382}"/>
    <cellStyle name="標準 4 11 2 2" xfId="5" xr:uid="{4A17BD49-281F-4C4D-BC80-009E041CF7C5}"/>
    <cellStyle name="標準 4 11 2 2 2" xfId="11" xr:uid="{57B0D3C0-C8DC-4D01-8F9B-BBDA7634BEDF}"/>
    <cellStyle name="標準 5" xfId="1" xr:uid="{34E1F43F-D6F5-4E57-BD09-DBD98BBC3920}"/>
    <cellStyle name="標準 6" xfId="9" xr:uid="{C86585C8-6778-49A2-946F-75116A9D218D}"/>
    <cellStyle name="標準 7" xfId="4" xr:uid="{D45471FE-E3BE-40E5-8E82-93EB7326E4CF}"/>
  </cellStyles>
  <dxfs count="246">
    <dxf>
      <font>
        <b val="0"/>
        <condense val="0"/>
        <extend val="0"/>
        <sz val="11"/>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44</xdr:col>
      <xdr:colOff>19051</xdr:colOff>
      <xdr:row>21</xdr:row>
      <xdr:rowOff>104775</xdr:rowOff>
    </xdr:from>
    <xdr:to>
      <xdr:col>45</xdr:col>
      <xdr:colOff>85725</xdr:colOff>
      <xdr:row>23</xdr:row>
      <xdr:rowOff>47625</xdr:rowOff>
    </xdr:to>
    <xdr:sp macro="" textlink="">
      <xdr:nvSpPr>
        <xdr:cNvPr id="2" name="下矢印 1">
          <a:extLst>
            <a:ext uri="{FF2B5EF4-FFF2-40B4-BE49-F238E27FC236}">
              <a16:creationId xmlns:a16="http://schemas.microsoft.com/office/drawing/2014/main" id="{89754EE8-75FC-402B-96AF-4E019ABA4552}"/>
            </a:ext>
          </a:extLst>
        </xdr:cNvPr>
        <xdr:cNvSpPr/>
      </xdr:nvSpPr>
      <xdr:spPr>
        <a:xfrm>
          <a:off x="8039101" y="3686175"/>
          <a:ext cx="257174" cy="285750"/>
        </a:xfrm>
        <a:prstGeom prst="downArrow">
          <a:avLst/>
        </a:prstGeom>
        <a:solidFill>
          <a:srgbClr val="CCECFF"/>
        </a:solidFill>
        <a:ln w="158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66675</xdr:colOff>
      <xdr:row>2</xdr:row>
      <xdr:rowOff>238125</xdr:rowOff>
    </xdr:from>
    <xdr:to>
      <xdr:col>32</xdr:col>
      <xdr:colOff>133350</xdr:colOff>
      <xdr:row>3</xdr:row>
      <xdr:rowOff>85725</xdr:rowOff>
    </xdr:to>
    <xdr:sp macro="" textlink="">
      <xdr:nvSpPr>
        <xdr:cNvPr id="3" name="アーチ 2">
          <a:extLst>
            <a:ext uri="{FF2B5EF4-FFF2-40B4-BE49-F238E27FC236}">
              <a16:creationId xmlns:a16="http://schemas.microsoft.com/office/drawing/2014/main" id="{B80855E5-F807-4B58-840A-E549B22C1AAA}"/>
            </a:ext>
          </a:extLst>
        </xdr:cNvPr>
        <xdr:cNvSpPr/>
      </xdr:nvSpPr>
      <xdr:spPr>
        <a:xfrm>
          <a:off x="5562600" y="390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xdr:row>
      <xdr:rowOff>66675</xdr:rowOff>
    </xdr:from>
    <xdr:to>
      <xdr:col>32</xdr:col>
      <xdr:colOff>133350</xdr:colOff>
      <xdr:row>4</xdr:row>
      <xdr:rowOff>85725</xdr:rowOff>
    </xdr:to>
    <xdr:sp macro="" textlink="">
      <xdr:nvSpPr>
        <xdr:cNvPr id="4" name="アーチ 3">
          <a:extLst>
            <a:ext uri="{FF2B5EF4-FFF2-40B4-BE49-F238E27FC236}">
              <a16:creationId xmlns:a16="http://schemas.microsoft.com/office/drawing/2014/main" id="{21A7DD35-9379-458F-8813-47DC0FC44241}"/>
            </a:ext>
          </a:extLst>
        </xdr:cNvPr>
        <xdr:cNvSpPr/>
      </xdr:nvSpPr>
      <xdr:spPr>
        <a:xfrm>
          <a:off x="5562600" y="5619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xdr:row>
      <xdr:rowOff>76200</xdr:rowOff>
    </xdr:from>
    <xdr:to>
      <xdr:col>32</xdr:col>
      <xdr:colOff>133350</xdr:colOff>
      <xdr:row>5</xdr:row>
      <xdr:rowOff>95250</xdr:rowOff>
    </xdr:to>
    <xdr:sp macro="" textlink="">
      <xdr:nvSpPr>
        <xdr:cNvPr id="5" name="アーチ 4">
          <a:extLst>
            <a:ext uri="{FF2B5EF4-FFF2-40B4-BE49-F238E27FC236}">
              <a16:creationId xmlns:a16="http://schemas.microsoft.com/office/drawing/2014/main" id="{EDD9F2C3-FE9D-40D4-AA99-763622AA06B9}"/>
            </a:ext>
          </a:extLst>
        </xdr:cNvPr>
        <xdr:cNvSpPr/>
      </xdr:nvSpPr>
      <xdr:spPr>
        <a:xfrm>
          <a:off x="5562600" y="7429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5</xdr:row>
      <xdr:rowOff>76200</xdr:rowOff>
    </xdr:from>
    <xdr:to>
      <xdr:col>32</xdr:col>
      <xdr:colOff>133350</xdr:colOff>
      <xdr:row>6</xdr:row>
      <xdr:rowOff>95250</xdr:rowOff>
    </xdr:to>
    <xdr:sp macro="" textlink="">
      <xdr:nvSpPr>
        <xdr:cNvPr id="6" name="アーチ 5">
          <a:extLst>
            <a:ext uri="{FF2B5EF4-FFF2-40B4-BE49-F238E27FC236}">
              <a16:creationId xmlns:a16="http://schemas.microsoft.com/office/drawing/2014/main" id="{FB922214-4E77-46DE-9AF6-40362F043791}"/>
            </a:ext>
          </a:extLst>
        </xdr:cNvPr>
        <xdr:cNvSpPr/>
      </xdr:nvSpPr>
      <xdr:spPr>
        <a:xfrm>
          <a:off x="5562600" y="9144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6</xdr:row>
      <xdr:rowOff>66675</xdr:rowOff>
    </xdr:from>
    <xdr:to>
      <xdr:col>32</xdr:col>
      <xdr:colOff>142875</xdr:colOff>
      <xdr:row>7</xdr:row>
      <xdr:rowOff>85725</xdr:rowOff>
    </xdr:to>
    <xdr:sp macro="" textlink="">
      <xdr:nvSpPr>
        <xdr:cNvPr id="7" name="アーチ 6">
          <a:extLst>
            <a:ext uri="{FF2B5EF4-FFF2-40B4-BE49-F238E27FC236}">
              <a16:creationId xmlns:a16="http://schemas.microsoft.com/office/drawing/2014/main" id="{4D62F2B7-6F36-4D9A-8E7F-4B4FADDF009A}"/>
            </a:ext>
          </a:extLst>
        </xdr:cNvPr>
        <xdr:cNvSpPr/>
      </xdr:nvSpPr>
      <xdr:spPr>
        <a:xfrm>
          <a:off x="5572125" y="10763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7</xdr:row>
      <xdr:rowOff>66675</xdr:rowOff>
    </xdr:from>
    <xdr:to>
      <xdr:col>32</xdr:col>
      <xdr:colOff>142875</xdr:colOff>
      <xdr:row>8</xdr:row>
      <xdr:rowOff>85725</xdr:rowOff>
    </xdr:to>
    <xdr:sp macro="" textlink="">
      <xdr:nvSpPr>
        <xdr:cNvPr id="8" name="アーチ 7">
          <a:extLst>
            <a:ext uri="{FF2B5EF4-FFF2-40B4-BE49-F238E27FC236}">
              <a16:creationId xmlns:a16="http://schemas.microsoft.com/office/drawing/2014/main" id="{735FB9B7-B47D-43F9-9E53-EC69F5B660A2}"/>
            </a:ext>
          </a:extLst>
        </xdr:cNvPr>
        <xdr:cNvSpPr/>
      </xdr:nvSpPr>
      <xdr:spPr>
        <a:xfrm>
          <a:off x="5572125" y="12477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8</xdr:row>
      <xdr:rowOff>76200</xdr:rowOff>
    </xdr:from>
    <xdr:to>
      <xdr:col>32</xdr:col>
      <xdr:colOff>142875</xdr:colOff>
      <xdr:row>9</xdr:row>
      <xdr:rowOff>95250</xdr:rowOff>
    </xdr:to>
    <xdr:sp macro="" textlink="">
      <xdr:nvSpPr>
        <xdr:cNvPr id="9" name="アーチ 8">
          <a:extLst>
            <a:ext uri="{FF2B5EF4-FFF2-40B4-BE49-F238E27FC236}">
              <a16:creationId xmlns:a16="http://schemas.microsoft.com/office/drawing/2014/main" id="{E4E23EF3-20A2-493E-AF4F-7F0772A055F4}"/>
            </a:ext>
          </a:extLst>
        </xdr:cNvPr>
        <xdr:cNvSpPr/>
      </xdr:nvSpPr>
      <xdr:spPr>
        <a:xfrm>
          <a:off x="5572125" y="14287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9</xdr:row>
      <xdr:rowOff>76200</xdr:rowOff>
    </xdr:from>
    <xdr:to>
      <xdr:col>32</xdr:col>
      <xdr:colOff>142875</xdr:colOff>
      <xdr:row>10</xdr:row>
      <xdr:rowOff>95250</xdr:rowOff>
    </xdr:to>
    <xdr:sp macro="" textlink="">
      <xdr:nvSpPr>
        <xdr:cNvPr id="10" name="アーチ 9">
          <a:extLst>
            <a:ext uri="{FF2B5EF4-FFF2-40B4-BE49-F238E27FC236}">
              <a16:creationId xmlns:a16="http://schemas.microsoft.com/office/drawing/2014/main" id="{B22DFA74-B71D-4FA6-9E05-ECD93DF91E12}"/>
            </a:ext>
          </a:extLst>
        </xdr:cNvPr>
        <xdr:cNvSpPr/>
      </xdr:nvSpPr>
      <xdr:spPr>
        <a:xfrm>
          <a:off x="5572125" y="16002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10</xdr:row>
      <xdr:rowOff>76200</xdr:rowOff>
    </xdr:from>
    <xdr:to>
      <xdr:col>32</xdr:col>
      <xdr:colOff>142875</xdr:colOff>
      <xdr:row>11</xdr:row>
      <xdr:rowOff>95250</xdr:rowOff>
    </xdr:to>
    <xdr:sp macro="" textlink="">
      <xdr:nvSpPr>
        <xdr:cNvPr id="11" name="アーチ 10">
          <a:extLst>
            <a:ext uri="{FF2B5EF4-FFF2-40B4-BE49-F238E27FC236}">
              <a16:creationId xmlns:a16="http://schemas.microsoft.com/office/drawing/2014/main" id="{387843E3-4D9A-4CE9-B281-BDC76A3D9E78}"/>
            </a:ext>
          </a:extLst>
        </xdr:cNvPr>
        <xdr:cNvSpPr/>
      </xdr:nvSpPr>
      <xdr:spPr>
        <a:xfrm>
          <a:off x="5572125" y="1771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11</xdr:row>
      <xdr:rowOff>76200</xdr:rowOff>
    </xdr:from>
    <xdr:to>
      <xdr:col>32</xdr:col>
      <xdr:colOff>142875</xdr:colOff>
      <xdr:row>12</xdr:row>
      <xdr:rowOff>95250</xdr:rowOff>
    </xdr:to>
    <xdr:sp macro="" textlink="">
      <xdr:nvSpPr>
        <xdr:cNvPr id="12" name="アーチ 11">
          <a:extLst>
            <a:ext uri="{FF2B5EF4-FFF2-40B4-BE49-F238E27FC236}">
              <a16:creationId xmlns:a16="http://schemas.microsoft.com/office/drawing/2014/main" id="{15A811D5-D44B-46DD-ACB7-9984068BA373}"/>
            </a:ext>
          </a:extLst>
        </xdr:cNvPr>
        <xdr:cNvSpPr/>
      </xdr:nvSpPr>
      <xdr:spPr>
        <a:xfrm>
          <a:off x="5572125" y="1943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12</xdr:row>
      <xdr:rowOff>85725</xdr:rowOff>
    </xdr:from>
    <xdr:to>
      <xdr:col>32</xdr:col>
      <xdr:colOff>142875</xdr:colOff>
      <xdr:row>13</xdr:row>
      <xdr:rowOff>104775</xdr:rowOff>
    </xdr:to>
    <xdr:sp macro="" textlink="">
      <xdr:nvSpPr>
        <xdr:cNvPr id="13" name="アーチ 12">
          <a:extLst>
            <a:ext uri="{FF2B5EF4-FFF2-40B4-BE49-F238E27FC236}">
              <a16:creationId xmlns:a16="http://schemas.microsoft.com/office/drawing/2014/main" id="{B9AB5B65-8328-4B0F-8644-BB75BADD146D}"/>
            </a:ext>
          </a:extLst>
        </xdr:cNvPr>
        <xdr:cNvSpPr/>
      </xdr:nvSpPr>
      <xdr:spPr>
        <a:xfrm>
          <a:off x="5572125" y="2124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13</xdr:row>
      <xdr:rowOff>85725</xdr:rowOff>
    </xdr:from>
    <xdr:to>
      <xdr:col>32</xdr:col>
      <xdr:colOff>142875</xdr:colOff>
      <xdr:row>14</xdr:row>
      <xdr:rowOff>104775</xdr:rowOff>
    </xdr:to>
    <xdr:sp macro="" textlink="">
      <xdr:nvSpPr>
        <xdr:cNvPr id="14" name="アーチ 13">
          <a:extLst>
            <a:ext uri="{FF2B5EF4-FFF2-40B4-BE49-F238E27FC236}">
              <a16:creationId xmlns:a16="http://schemas.microsoft.com/office/drawing/2014/main" id="{2908E8C6-48A1-448D-82F5-5E3823C98C31}"/>
            </a:ext>
          </a:extLst>
        </xdr:cNvPr>
        <xdr:cNvSpPr/>
      </xdr:nvSpPr>
      <xdr:spPr>
        <a:xfrm>
          <a:off x="5572125" y="2295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14</xdr:row>
      <xdr:rowOff>66675</xdr:rowOff>
    </xdr:from>
    <xdr:to>
      <xdr:col>32</xdr:col>
      <xdr:colOff>142875</xdr:colOff>
      <xdr:row>15</xdr:row>
      <xdr:rowOff>85725</xdr:rowOff>
    </xdr:to>
    <xdr:sp macro="" textlink="">
      <xdr:nvSpPr>
        <xdr:cNvPr id="15" name="アーチ 14">
          <a:extLst>
            <a:ext uri="{FF2B5EF4-FFF2-40B4-BE49-F238E27FC236}">
              <a16:creationId xmlns:a16="http://schemas.microsoft.com/office/drawing/2014/main" id="{59977077-AA02-45EC-AA6A-53F48F6E94F3}"/>
            </a:ext>
          </a:extLst>
        </xdr:cNvPr>
        <xdr:cNvSpPr/>
      </xdr:nvSpPr>
      <xdr:spPr>
        <a:xfrm>
          <a:off x="5572125" y="2447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15</xdr:row>
      <xdr:rowOff>66675</xdr:rowOff>
    </xdr:from>
    <xdr:to>
      <xdr:col>32</xdr:col>
      <xdr:colOff>142875</xdr:colOff>
      <xdr:row>16</xdr:row>
      <xdr:rowOff>85725</xdr:rowOff>
    </xdr:to>
    <xdr:sp macro="" textlink="">
      <xdr:nvSpPr>
        <xdr:cNvPr id="16" name="アーチ 15">
          <a:extLst>
            <a:ext uri="{FF2B5EF4-FFF2-40B4-BE49-F238E27FC236}">
              <a16:creationId xmlns:a16="http://schemas.microsoft.com/office/drawing/2014/main" id="{568DD80F-FFA7-4287-B093-0FFC74EC7646}"/>
            </a:ext>
          </a:extLst>
        </xdr:cNvPr>
        <xdr:cNvSpPr/>
      </xdr:nvSpPr>
      <xdr:spPr>
        <a:xfrm>
          <a:off x="5572125" y="2619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16</xdr:row>
      <xdr:rowOff>76200</xdr:rowOff>
    </xdr:from>
    <xdr:to>
      <xdr:col>32</xdr:col>
      <xdr:colOff>142875</xdr:colOff>
      <xdr:row>17</xdr:row>
      <xdr:rowOff>95250</xdr:rowOff>
    </xdr:to>
    <xdr:sp macro="" textlink="">
      <xdr:nvSpPr>
        <xdr:cNvPr id="17" name="アーチ 16">
          <a:extLst>
            <a:ext uri="{FF2B5EF4-FFF2-40B4-BE49-F238E27FC236}">
              <a16:creationId xmlns:a16="http://schemas.microsoft.com/office/drawing/2014/main" id="{AF833E0A-3BF4-4B72-8C44-E931AB0DA930}"/>
            </a:ext>
          </a:extLst>
        </xdr:cNvPr>
        <xdr:cNvSpPr/>
      </xdr:nvSpPr>
      <xdr:spPr>
        <a:xfrm>
          <a:off x="5572125" y="2800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17</xdr:row>
      <xdr:rowOff>76200</xdr:rowOff>
    </xdr:from>
    <xdr:to>
      <xdr:col>32</xdr:col>
      <xdr:colOff>142875</xdr:colOff>
      <xdr:row>18</xdr:row>
      <xdr:rowOff>95250</xdr:rowOff>
    </xdr:to>
    <xdr:sp macro="" textlink="">
      <xdr:nvSpPr>
        <xdr:cNvPr id="18" name="アーチ 17">
          <a:extLst>
            <a:ext uri="{FF2B5EF4-FFF2-40B4-BE49-F238E27FC236}">
              <a16:creationId xmlns:a16="http://schemas.microsoft.com/office/drawing/2014/main" id="{3FDCA66E-3CAD-40AB-A6BC-CB51910ABB1B}"/>
            </a:ext>
          </a:extLst>
        </xdr:cNvPr>
        <xdr:cNvSpPr/>
      </xdr:nvSpPr>
      <xdr:spPr>
        <a:xfrm>
          <a:off x="5572125" y="2971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18</xdr:row>
      <xdr:rowOff>76200</xdr:rowOff>
    </xdr:from>
    <xdr:to>
      <xdr:col>32</xdr:col>
      <xdr:colOff>142875</xdr:colOff>
      <xdr:row>19</xdr:row>
      <xdr:rowOff>95250</xdr:rowOff>
    </xdr:to>
    <xdr:sp macro="" textlink="">
      <xdr:nvSpPr>
        <xdr:cNvPr id="19" name="アーチ 18">
          <a:extLst>
            <a:ext uri="{FF2B5EF4-FFF2-40B4-BE49-F238E27FC236}">
              <a16:creationId xmlns:a16="http://schemas.microsoft.com/office/drawing/2014/main" id="{FA80D14F-0657-4D9B-B469-A1DF5FC9A542}"/>
            </a:ext>
          </a:extLst>
        </xdr:cNvPr>
        <xdr:cNvSpPr/>
      </xdr:nvSpPr>
      <xdr:spPr>
        <a:xfrm>
          <a:off x="5572125" y="3143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19</xdr:row>
      <xdr:rowOff>76200</xdr:rowOff>
    </xdr:from>
    <xdr:to>
      <xdr:col>32</xdr:col>
      <xdr:colOff>142875</xdr:colOff>
      <xdr:row>20</xdr:row>
      <xdr:rowOff>95250</xdr:rowOff>
    </xdr:to>
    <xdr:sp macro="" textlink="">
      <xdr:nvSpPr>
        <xdr:cNvPr id="20" name="アーチ 19">
          <a:extLst>
            <a:ext uri="{FF2B5EF4-FFF2-40B4-BE49-F238E27FC236}">
              <a16:creationId xmlns:a16="http://schemas.microsoft.com/office/drawing/2014/main" id="{1863E51C-FA8C-4A9D-8CE7-965B9C622A14}"/>
            </a:ext>
          </a:extLst>
        </xdr:cNvPr>
        <xdr:cNvSpPr/>
      </xdr:nvSpPr>
      <xdr:spPr>
        <a:xfrm>
          <a:off x="5572125" y="3314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20</xdr:row>
      <xdr:rowOff>85725</xdr:rowOff>
    </xdr:from>
    <xdr:to>
      <xdr:col>32</xdr:col>
      <xdr:colOff>142875</xdr:colOff>
      <xdr:row>21</xdr:row>
      <xdr:rowOff>104775</xdr:rowOff>
    </xdr:to>
    <xdr:sp macro="" textlink="">
      <xdr:nvSpPr>
        <xdr:cNvPr id="21" name="アーチ 20">
          <a:extLst>
            <a:ext uri="{FF2B5EF4-FFF2-40B4-BE49-F238E27FC236}">
              <a16:creationId xmlns:a16="http://schemas.microsoft.com/office/drawing/2014/main" id="{09FA178A-6BF1-40A6-8B25-804FA8EA2822}"/>
            </a:ext>
          </a:extLst>
        </xdr:cNvPr>
        <xdr:cNvSpPr/>
      </xdr:nvSpPr>
      <xdr:spPr>
        <a:xfrm>
          <a:off x="5572125" y="34956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21</xdr:row>
      <xdr:rowOff>85725</xdr:rowOff>
    </xdr:from>
    <xdr:to>
      <xdr:col>32</xdr:col>
      <xdr:colOff>142875</xdr:colOff>
      <xdr:row>22</xdr:row>
      <xdr:rowOff>104775</xdr:rowOff>
    </xdr:to>
    <xdr:sp macro="" textlink="">
      <xdr:nvSpPr>
        <xdr:cNvPr id="22" name="アーチ 21">
          <a:extLst>
            <a:ext uri="{FF2B5EF4-FFF2-40B4-BE49-F238E27FC236}">
              <a16:creationId xmlns:a16="http://schemas.microsoft.com/office/drawing/2014/main" id="{772A4285-AD25-4063-B749-DBA8FE19B160}"/>
            </a:ext>
          </a:extLst>
        </xdr:cNvPr>
        <xdr:cNvSpPr/>
      </xdr:nvSpPr>
      <xdr:spPr>
        <a:xfrm>
          <a:off x="5572125" y="36671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22</xdr:row>
      <xdr:rowOff>76200</xdr:rowOff>
    </xdr:from>
    <xdr:to>
      <xdr:col>32</xdr:col>
      <xdr:colOff>142875</xdr:colOff>
      <xdr:row>23</xdr:row>
      <xdr:rowOff>95250</xdr:rowOff>
    </xdr:to>
    <xdr:sp macro="" textlink="">
      <xdr:nvSpPr>
        <xdr:cNvPr id="23" name="アーチ 22">
          <a:extLst>
            <a:ext uri="{FF2B5EF4-FFF2-40B4-BE49-F238E27FC236}">
              <a16:creationId xmlns:a16="http://schemas.microsoft.com/office/drawing/2014/main" id="{A1FDBFC2-2E39-48DB-89CF-F855210BF0AE}"/>
            </a:ext>
          </a:extLst>
        </xdr:cNvPr>
        <xdr:cNvSpPr/>
      </xdr:nvSpPr>
      <xdr:spPr>
        <a:xfrm>
          <a:off x="5572125" y="38290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23</xdr:row>
      <xdr:rowOff>76200</xdr:rowOff>
    </xdr:from>
    <xdr:to>
      <xdr:col>32</xdr:col>
      <xdr:colOff>142875</xdr:colOff>
      <xdr:row>24</xdr:row>
      <xdr:rowOff>95250</xdr:rowOff>
    </xdr:to>
    <xdr:sp macro="" textlink="">
      <xdr:nvSpPr>
        <xdr:cNvPr id="24" name="アーチ 23">
          <a:extLst>
            <a:ext uri="{FF2B5EF4-FFF2-40B4-BE49-F238E27FC236}">
              <a16:creationId xmlns:a16="http://schemas.microsoft.com/office/drawing/2014/main" id="{A2E7E387-6D39-493C-BAD3-F9815D5F9445}"/>
            </a:ext>
          </a:extLst>
        </xdr:cNvPr>
        <xdr:cNvSpPr/>
      </xdr:nvSpPr>
      <xdr:spPr>
        <a:xfrm>
          <a:off x="5572125" y="40005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24</xdr:row>
      <xdr:rowOff>85725</xdr:rowOff>
    </xdr:from>
    <xdr:to>
      <xdr:col>32</xdr:col>
      <xdr:colOff>142875</xdr:colOff>
      <xdr:row>25</xdr:row>
      <xdr:rowOff>104775</xdr:rowOff>
    </xdr:to>
    <xdr:sp macro="" textlink="">
      <xdr:nvSpPr>
        <xdr:cNvPr id="25" name="アーチ 24">
          <a:extLst>
            <a:ext uri="{FF2B5EF4-FFF2-40B4-BE49-F238E27FC236}">
              <a16:creationId xmlns:a16="http://schemas.microsoft.com/office/drawing/2014/main" id="{4E5A3107-E379-437D-8D40-CA5CA597A0AA}"/>
            </a:ext>
          </a:extLst>
        </xdr:cNvPr>
        <xdr:cNvSpPr/>
      </xdr:nvSpPr>
      <xdr:spPr>
        <a:xfrm>
          <a:off x="5572125" y="41814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25</xdr:row>
      <xdr:rowOff>85725</xdr:rowOff>
    </xdr:from>
    <xdr:to>
      <xdr:col>32</xdr:col>
      <xdr:colOff>142875</xdr:colOff>
      <xdr:row>26</xdr:row>
      <xdr:rowOff>104775</xdr:rowOff>
    </xdr:to>
    <xdr:sp macro="" textlink="">
      <xdr:nvSpPr>
        <xdr:cNvPr id="26" name="アーチ 25">
          <a:extLst>
            <a:ext uri="{FF2B5EF4-FFF2-40B4-BE49-F238E27FC236}">
              <a16:creationId xmlns:a16="http://schemas.microsoft.com/office/drawing/2014/main" id="{FF39E667-EB19-4155-8186-128B80A8ECB6}"/>
            </a:ext>
          </a:extLst>
        </xdr:cNvPr>
        <xdr:cNvSpPr/>
      </xdr:nvSpPr>
      <xdr:spPr>
        <a:xfrm>
          <a:off x="5572125" y="4352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26</xdr:row>
      <xdr:rowOff>76200</xdr:rowOff>
    </xdr:from>
    <xdr:to>
      <xdr:col>32</xdr:col>
      <xdr:colOff>142875</xdr:colOff>
      <xdr:row>27</xdr:row>
      <xdr:rowOff>95250</xdr:rowOff>
    </xdr:to>
    <xdr:sp macro="" textlink="">
      <xdr:nvSpPr>
        <xdr:cNvPr id="27" name="アーチ 26">
          <a:extLst>
            <a:ext uri="{FF2B5EF4-FFF2-40B4-BE49-F238E27FC236}">
              <a16:creationId xmlns:a16="http://schemas.microsoft.com/office/drawing/2014/main" id="{086A305D-FC9F-4929-AA00-91C7EAE3E2EE}"/>
            </a:ext>
          </a:extLst>
        </xdr:cNvPr>
        <xdr:cNvSpPr/>
      </xdr:nvSpPr>
      <xdr:spPr>
        <a:xfrm>
          <a:off x="5572125" y="45148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27</xdr:row>
      <xdr:rowOff>76200</xdr:rowOff>
    </xdr:from>
    <xdr:to>
      <xdr:col>32</xdr:col>
      <xdr:colOff>142875</xdr:colOff>
      <xdr:row>28</xdr:row>
      <xdr:rowOff>95250</xdr:rowOff>
    </xdr:to>
    <xdr:sp macro="" textlink="">
      <xdr:nvSpPr>
        <xdr:cNvPr id="28" name="アーチ 27">
          <a:extLst>
            <a:ext uri="{FF2B5EF4-FFF2-40B4-BE49-F238E27FC236}">
              <a16:creationId xmlns:a16="http://schemas.microsoft.com/office/drawing/2014/main" id="{3D9ACF9C-DECD-4B49-AF5B-3854CF43CAB8}"/>
            </a:ext>
          </a:extLst>
        </xdr:cNvPr>
        <xdr:cNvSpPr/>
      </xdr:nvSpPr>
      <xdr:spPr>
        <a:xfrm>
          <a:off x="5572125" y="46863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28</xdr:row>
      <xdr:rowOff>85725</xdr:rowOff>
    </xdr:from>
    <xdr:to>
      <xdr:col>32</xdr:col>
      <xdr:colOff>142875</xdr:colOff>
      <xdr:row>29</xdr:row>
      <xdr:rowOff>104775</xdr:rowOff>
    </xdr:to>
    <xdr:sp macro="" textlink="">
      <xdr:nvSpPr>
        <xdr:cNvPr id="29" name="アーチ 28">
          <a:extLst>
            <a:ext uri="{FF2B5EF4-FFF2-40B4-BE49-F238E27FC236}">
              <a16:creationId xmlns:a16="http://schemas.microsoft.com/office/drawing/2014/main" id="{B641CAC5-E89B-4C6D-A25C-34EF20079358}"/>
            </a:ext>
          </a:extLst>
        </xdr:cNvPr>
        <xdr:cNvSpPr/>
      </xdr:nvSpPr>
      <xdr:spPr>
        <a:xfrm>
          <a:off x="5572125" y="48672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29</xdr:row>
      <xdr:rowOff>85725</xdr:rowOff>
    </xdr:from>
    <xdr:to>
      <xdr:col>32</xdr:col>
      <xdr:colOff>142875</xdr:colOff>
      <xdr:row>30</xdr:row>
      <xdr:rowOff>104775</xdr:rowOff>
    </xdr:to>
    <xdr:sp macro="" textlink="">
      <xdr:nvSpPr>
        <xdr:cNvPr id="30" name="アーチ 29">
          <a:extLst>
            <a:ext uri="{FF2B5EF4-FFF2-40B4-BE49-F238E27FC236}">
              <a16:creationId xmlns:a16="http://schemas.microsoft.com/office/drawing/2014/main" id="{83E71DE3-537E-4243-9FE0-6360C1883423}"/>
            </a:ext>
          </a:extLst>
        </xdr:cNvPr>
        <xdr:cNvSpPr/>
      </xdr:nvSpPr>
      <xdr:spPr>
        <a:xfrm>
          <a:off x="5572125" y="50387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30</xdr:row>
      <xdr:rowOff>76200</xdr:rowOff>
    </xdr:from>
    <xdr:to>
      <xdr:col>32</xdr:col>
      <xdr:colOff>133350</xdr:colOff>
      <xdr:row>31</xdr:row>
      <xdr:rowOff>95250</xdr:rowOff>
    </xdr:to>
    <xdr:sp macro="" textlink="">
      <xdr:nvSpPr>
        <xdr:cNvPr id="31" name="アーチ 30">
          <a:extLst>
            <a:ext uri="{FF2B5EF4-FFF2-40B4-BE49-F238E27FC236}">
              <a16:creationId xmlns:a16="http://schemas.microsoft.com/office/drawing/2014/main" id="{EC38BE32-6AC8-4DF6-B867-CDDD13386DE5}"/>
            </a:ext>
          </a:extLst>
        </xdr:cNvPr>
        <xdr:cNvSpPr/>
      </xdr:nvSpPr>
      <xdr:spPr>
        <a:xfrm>
          <a:off x="5562600" y="5200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31</xdr:row>
      <xdr:rowOff>76200</xdr:rowOff>
    </xdr:from>
    <xdr:to>
      <xdr:col>32</xdr:col>
      <xdr:colOff>133350</xdr:colOff>
      <xdr:row>32</xdr:row>
      <xdr:rowOff>95250</xdr:rowOff>
    </xdr:to>
    <xdr:sp macro="" textlink="">
      <xdr:nvSpPr>
        <xdr:cNvPr id="32" name="アーチ 31">
          <a:extLst>
            <a:ext uri="{FF2B5EF4-FFF2-40B4-BE49-F238E27FC236}">
              <a16:creationId xmlns:a16="http://schemas.microsoft.com/office/drawing/2014/main" id="{D9A46C96-A807-4DBF-9B3B-8F309ABD3768}"/>
            </a:ext>
          </a:extLst>
        </xdr:cNvPr>
        <xdr:cNvSpPr/>
      </xdr:nvSpPr>
      <xdr:spPr>
        <a:xfrm>
          <a:off x="5562600" y="5372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32</xdr:row>
      <xdr:rowOff>85725</xdr:rowOff>
    </xdr:from>
    <xdr:to>
      <xdr:col>32</xdr:col>
      <xdr:colOff>133350</xdr:colOff>
      <xdr:row>33</xdr:row>
      <xdr:rowOff>104775</xdr:rowOff>
    </xdr:to>
    <xdr:sp macro="" textlink="">
      <xdr:nvSpPr>
        <xdr:cNvPr id="33" name="アーチ 32">
          <a:extLst>
            <a:ext uri="{FF2B5EF4-FFF2-40B4-BE49-F238E27FC236}">
              <a16:creationId xmlns:a16="http://schemas.microsoft.com/office/drawing/2014/main" id="{BED38BE6-3FA3-464F-BF95-435D9D544669}"/>
            </a:ext>
          </a:extLst>
        </xdr:cNvPr>
        <xdr:cNvSpPr/>
      </xdr:nvSpPr>
      <xdr:spPr>
        <a:xfrm>
          <a:off x="5562600" y="5553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33</xdr:row>
      <xdr:rowOff>85725</xdr:rowOff>
    </xdr:from>
    <xdr:to>
      <xdr:col>32</xdr:col>
      <xdr:colOff>133350</xdr:colOff>
      <xdr:row>34</xdr:row>
      <xdr:rowOff>104775</xdr:rowOff>
    </xdr:to>
    <xdr:sp macro="" textlink="">
      <xdr:nvSpPr>
        <xdr:cNvPr id="34" name="アーチ 33">
          <a:extLst>
            <a:ext uri="{FF2B5EF4-FFF2-40B4-BE49-F238E27FC236}">
              <a16:creationId xmlns:a16="http://schemas.microsoft.com/office/drawing/2014/main" id="{158822CE-5577-4CB6-A6D7-12476B9E9B2C}"/>
            </a:ext>
          </a:extLst>
        </xdr:cNvPr>
        <xdr:cNvSpPr/>
      </xdr:nvSpPr>
      <xdr:spPr>
        <a:xfrm>
          <a:off x="5562600" y="5724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34</xdr:row>
      <xdr:rowOff>66675</xdr:rowOff>
    </xdr:from>
    <xdr:to>
      <xdr:col>32</xdr:col>
      <xdr:colOff>133350</xdr:colOff>
      <xdr:row>35</xdr:row>
      <xdr:rowOff>85725</xdr:rowOff>
    </xdr:to>
    <xdr:sp macro="" textlink="">
      <xdr:nvSpPr>
        <xdr:cNvPr id="35" name="アーチ 34">
          <a:extLst>
            <a:ext uri="{FF2B5EF4-FFF2-40B4-BE49-F238E27FC236}">
              <a16:creationId xmlns:a16="http://schemas.microsoft.com/office/drawing/2014/main" id="{8D03F4C2-53CC-49A2-8BEB-E3EF8C4D2065}"/>
            </a:ext>
          </a:extLst>
        </xdr:cNvPr>
        <xdr:cNvSpPr/>
      </xdr:nvSpPr>
      <xdr:spPr>
        <a:xfrm>
          <a:off x="5562600" y="5876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35</xdr:row>
      <xdr:rowOff>66675</xdr:rowOff>
    </xdr:from>
    <xdr:to>
      <xdr:col>32</xdr:col>
      <xdr:colOff>133350</xdr:colOff>
      <xdr:row>36</xdr:row>
      <xdr:rowOff>85725</xdr:rowOff>
    </xdr:to>
    <xdr:sp macro="" textlink="">
      <xdr:nvSpPr>
        <xdr:cNvPr id="36" name="アーチ 35">
          <a:extLst>
            <a:ext uri="{FF2B5EF4-FFF2-40B4-BE49-F238E27FC236}">
              <a16:creationId xmlns:a16="http://schemas.microsoft.com/office/drawing/2014/main" id="{FCD3973E-BE95-4372-9F5A-9BC9F39C8A97}"/>
            </a:ext>
          </a:extLst>
        </xdr:cNvPr>
        <xdr:cNvSpPr/>
      </xdr:nvSpPr>
      <xdr:spPr>
        <a:xfrm>
          <a:off x="5562600" y="6048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36</xdr:row>
      <xdr:rowOff>76200</xdr:rowOff>
    </xdr:from>
    <xdr:to>
      <xdr:col>32</xdr:col>
      <xdr:colOff>133350</xdr:colOff>
      <xdr:row>37</xdr:row>
      <xdr:rowOff>95250</xdr:rowOff>
    </xdr:to>
    <xdr:sp macro="" textlink="">
      <xdr:nvSpPr>
        <xdr:cNvPr id="37" name="アーチ 36">
          <a:extLst>
            <a:ext uri="{FF2B5EF4-FFF2-40B4-BE49-F238E27FC236}">
              <a16:creationId xmlns:a16="http://schemas.microsoft.com/office/drawing/2014/main" id="{FF29CD85-1A67-43A0-9C21-F4057CA9D2F9}"/>
            </a:ext>
          </a:extLst>
        </xdr:cNvPr>
        <xdr:cNvSpPr/>
      </xdr:nvSpPr>
      <xdr:spPr>
        <a:xfrm>
          <a:off x="5562600" y="6229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37</xdr:row>
      <xdr:rowOff>76200</xdr:rowOff>
    </xdr:from>
    <xdr:to>
      <xdr:col>32</xdr:col>
      <xdr:colOff>133350</xdr:colOff>
      <xdr:row>38</xdr:row>
      <xdr:rowOff>95250</xdr:rowOff>
    </xdr:to>
    <xdr:sp macro="" textlink="">
      <xdr:nvSpPr>
        <xdr:cNvPr id="38" name="アーチ 37">
          <a:extLst>
            <a:ext uri="{FF2B5EF4-FFF2-40B4-BE49-F238E27FC236}">
              <a16:creationId xmlns:a16="http://schemas.microsoft.com/office/drawing/2014/main" id="{39CF7867-405B-4F67-BC66-95DF7FDE968C}"/>
            </a:ext>
          </a:extLst>
        </xdr:cNvPr>
        <xdr:cNvSpPr/>
      </xdr:nvSpPr>
      <xdr:spPr>
        <a:xfrm>
          <a:off x="5562600" y="6400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38</xdr:row>
      <xdr:rowOff>76200</xdr:rowOff>
    </xdr:from>
    <xdr:to>
      <xdr:col>32</xdr:col>
      <xdr:colOff>142875</xdr:colOff>
      <xdr:row>39</xdr:row>
      <xdr:rowOff>95250</xdr:rowOff>
    </xdr:to>
    <xdr:sp macro="" textlink="">
      <xdr:nvSpPr>
        <xdr:cNvPr id="39" name="アーチ 38">
          <a:extLst>
            <a:ext uri="{FF2B5EF4-FFF2-40B4-BE49-F238E27FC236}">
              <a16:creationId xmlns:a16="http://schemas.microsoft.com/office/drawing/2014/main" id="{FE575927-5212-4CEF-8E13-15FA9400F1C8}"/>
            </a:ext>
          </a:extLst>
        </xdr:cNvPr>
        <xdr:cNvSpPr/>
      </xdr:nvSpPr>
      <xdr:spPr>
        <a:xfrm>
          <a:off x="5572125" y="6572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39</xdr:row>
      <xdr:rowOff>76200</xdr:rowOff>
    </xdr:from>
    <xdr:to>
      <xdr:col>32</xdr:col>
      <xdr:colOff>142875</xdr:colOff>
      <xdr:row>40</xdr:row>
      <xdr:rowOff>95250</xdr:rowOff>
    </xdr:to>
    <xdr:sp macro="" textlink="">
      <xdr:nvSpPr>
        <xdr:cNvPr id="40" name="アーチ 39">
          <a:extLst>
            <a:ext uri="{FF2B5EF4-FFF2-40B4-BE49-F238E27FC236}">
              <a16:creationId xmlns:a16="http://schemas.microsoft.com/office/drawing/2014/main" id="{F0B03982-8209-4A50-9204-0B52301214E0}"/>
            </a:ext>
          </a:extLst>
        </xdr:cNvPr>
        <xdr:cNvSpPr/>
      </xdr:nvSpPr>
      <xdr:spPr>
        <a:xfrm>
          <a:off x="5572125" y="6743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40</xdr:row>
      <xdr:rowOff>76200</xdr:rowOff>
    </xdr:from>
    <xdr:to>
      <xdr:col>32</xdr:col>
      <xdr:colOff>142875</xdr:colOff>
      <xdr:row>41</xdr:row>
      <xdr:rowOff>95250</xdr:rowOff>
    </xdr:to>
    <xdr:sp macro="" textlink="">
      <xdr:nvSpPr>
        <xdr:cNvPr id="41" name="アーチ 40">
          <a:extLst>
            <a:ext uri="{FF2B5EF4-FFF2-40B4-BE49-F238E27FC236}">
              <a16:creationId xmlns:a16="http://schemas.microsoft.com/office/drawing/2014/main" id="{E007393D-82E6-4F75-B60E-CE8C5FE78008}"/>
            </a:ext>
          </a:extLst>
        </xdr:cNvPr>
        <xdr:cNvSpPr/>
      </xdr:nvSpPr>
      <xdr:spPr>
        <a:xfrm>
          <a:off x="5572125" y="69151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41</xdr:row>
      <xdr:rowOff>57150</xdr:rowOff>
    </xdr:from>
    <xdr:to>
      <xdr:col>32</xdr:col>
      <xdr:colOff>133350</xdr:colOff>
      <xdr:row>42</xdr:row>
      <xdr:rowOff>76200</xdr:rowOff>
    </xdr:to>
    <xdr:sp macro="" textlink="">
      <xdr:nvSpPr>
        <xdr:cNvPr id="42" name="アーチ 41">
          <a:extLst>
            <a:ext uri="{FF2B5EF4-FFF2-40B4-BE49-F238E27FC236}">
              <a16:creationId xmlns:a16="http://schemas.microsoft.com/office/drawing/2014/main" id="{41340848-D975-4756-AD4B-BC74E399ACDB}"/>
            </a:ext>
          </a:extLst>
        </xdr:cNvPr>
        <xdr:cNvSpPr/>
      </xdr:nvSpPr>
      <xdr:spPr>
        <a:xfrm>
          <a:off x="5562600" y="70675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1133269A-D9FE-4834-A043-5B7B5FD033BB}"/>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088D2171-4C6E-4E3A-9EB4-B7C13287152C}"/>
            </a:ext>
          </a:extLst>
        </xdr:cNvPr>
        <xdr:cNvGrpSpPr/>
      </xdr:nvGrpSpPr>
      <xdr:grpSpPr>
        <a:xfrm>
          <a:off x="7720855" y="0"/>
          <a:ext cx="1602440" cy="663816"/>
          <a:chOff x="7720855" y="0"/>
          <a:chExt cx="1602440" cy="663816"/>
        </a:xfrm>
      </xdr:grpSpPr>
      <xdr:grpSp>
        <xdr:nvGrpSpPr>
          <xdr:cNvPr id="4" name="グループ化 3">
            <a:extLst>
              <a:ext uri="{FF2B5EF4-FFF2-40B4-BE49-F238E27FC236}">
                <a16:creationId xmlns:a16="http://schemas.microsoft.com/office/drawing/2014/main" id="{07F85B1A-6976-4D46-928C-FB79768C711F}"/>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A20094F5-1854-485D-9321-7AAD695CA85F}"/>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287B2772-E930-41B8-9F10-7C404760358E}"/>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81CE7F73-994F-4958-B9D9-5AFF04702FAE}"/>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32666734-D7AE-4A2B-81BA-C2724CF16769}"/>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8CB09FBC-D783-4E40-B065-3C9A15FDC3FD}"/>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463CD5E7-80F7-4261-8722-A9DAC78CF17D}"/>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84F7F8FC-CA69-4878-846E-7FA750B79DC7}"/>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E06B901C-0ACC-4C70-9B2A-F67BAF3C3919}"/>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242F302B-02E7-4FEF-91A6-4A6447897802}"/>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5850F632-26AD-4302-B299-BA82E1EC4634}"/>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4CF987F3-2F89-418E-8E13-B4EA5956C40C}"/>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0B47E6D9-0A4C-4F64-AE43-C7382475365F}"/>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E988E2FB-8327-4FE9-BC73-B9B8A8DF5468}"/>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4DF57934-2166-4102-9761-E42DB96C6184}"/>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3504BCFE-0AD8-4248-A95D-0AFC100C9454}"/>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62D805FF-E2FE-45FD-AD09-3CFF783E8E9D}"/>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D29D0AA0-B11F-4185-95DB-AF25FD8702D6}"/>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0BF182AD-55F1-4A1F-BF26-43D5CCCB769C}"/>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8AB8D342-CC70-4094-A1A2-D18387983258}"/>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49D4B6B7-441C-4745-BBDD-D62B3807E1F5}"/>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51596C91-EBC5-481C-96C6-816C7850E85E}"/>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C46575BD-1403-4BB6-8788-9275D2545766}"/>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9523856B-1BA7-43CA-9FCB-C5FE2B26F03F}"/>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B4DFA382-8D17-42AF-B2C1-B9664E2CFF82}"/>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66CB5DFB-885C-4C78-BD00-3B1A2F09EC1A}"/>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49AE7FAF-D9BE-4A28-A3B3-3DA94FDB6629}"/>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837E7BA1-E349-4F16-86A3-2817772A37CA}"/>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A39F6BEA-9BFC-41A1-B860-518D70082D9F}"/>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D8043352-DDE4-4C2B-90F7-3CF119456125}"/>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6E518A97-1501-44D8-A600-509883F15B1F}"/>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D7EC257D-78EF-405D-B979-2C96426AC6ED}"/>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9E13F2AD-D070-43AC-84E9-916704E7095A}"/>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AA8842EF-3A6E-4BE3-B992-0E7EBAEE7C0C}"/>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89792674-83F2-4B65-9778-2782B68E05C0}"/>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180F86D5-9B3F-478B-A55A-2C025138C5FB}"/>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D36658F7-2852-40E0-B0D8-4E05F5637AA3}"/>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73C21279-1142-45EF-BDE7-DB900E181BA8}"/>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18E5F6AC-0C37-4FAB-B46C-3ECD548031F4}"/>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C1D20268-B439-46AB-BE32-1D82EBA568E3}"/>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A73062B0-7918-4C7A-810A-C09EA60911C1}"/>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CE96F1D2-2148-4833-8320-6AA0B552CC32}"/>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6449B4E5-7492-43AD-A830-C09395724325}"/>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2F2754C9-3FF0-495F-A087-BAE8010DFBC4}"/>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8CA0703A-8E37-4B98-AF4A-CED27A5C251F}"/>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9CBF2F85-C0E1-4A45-A431-F1C053B98575}"/>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EBB62327-7DF2-4FB4-995D-94EDDE1201DB}"/>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CC0034DD-9D8D-4818-B1A1-4FE38009FE7F}"/>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231832E9-1EB4-401C-BB46-EF9273BB4D15}"/>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185ADB10-0411-4D74-8319-637C5070CF59}"/>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C2A8FA4B-9B9D-4501-9428-EF7E102417C1}"/>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AD1B791A-7406-4028-9ADF-A99FD346A3B5}"/>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B37C3D30-964C-4883-BE7A-3CB7E1D315CA}"/>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37DFE797-19A4-4B75-A029-587967B82CBF}"/>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AB80D43B-B7FE-402E-B078-AA97935B8DFB}"/>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FCC3E462-29E2-4009-9448-A608C9962D26}"/>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0EF38177-C34B-425F-ABBD-4C95C5B54AFF}"/>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7EAAB26E-9523-4A0B-BB53-1A5701A02503}"/>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6F737DB2-796B-4A7E-9DD7-D5BB5B6C6671}"/>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2C18BC81-ADD9-46D3-B502-008450381F1B}"/>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52F26DED-CAFC-435A-BB2F-A301F3970A3A}"/>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7395EE98-8785-4A10-AEFA-6522D7740DBB}"/>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D66B36AF-3008-47EE-B00E-241018F8BCC0}"/>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F9006476-DF34-4BF2-9AAE-9BECFA8DF0FC}"/>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9621043A-2D6F-437E-A209-8EAED2389AE5}"/>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861A44DA-5111-401F-A836-86D427DA3AC3}"/>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10416EA4-118E-49F3-9278-DEE215ED8751}"/>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D5995D61-35B1-4919-AC9E-FFD21C8809C3}"/>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4DF678CC-F677-4649-AE90-6DCDE37ADAF3}"/>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AA7028D6-87DB-47A6-8FA6-3B9209845FFE}"/>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0BA9335C-3AEC-4DCB-9A76-86AD3A0BF5EB}"/>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37EBFE58-CAA2-4A30-943F-72F46CD59C2F}"/>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55121DCA-4CDD-44A6-A44E-05D6D87F956F}"/>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40C7203C-E18A-4F09-A4A0-A2CC509F25D5}"/>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0153A875-04E4-47E5-8D7E-63CA3C65F154}"/>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5D2E7C2C-0E8D-4F45-8D29-8383E0AC4A2C}"/>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AFB0ACA9-66C4-4E6B-864D-476ADCB78D97}"/>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E37B0290-4FFF-4C2B-BEFB-16C1892E4F79}"/>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6975D9DB-D40A-4171-AB5C-259FDAD64D0F}"/>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84759802-7A22-4913-A762-01E1A3D15F3D}"/>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F315B586-8D83-48A7-B387-32556FC1E4E8}"/>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0DFD8A86-ED67-45CE-9973-9CEB1D77521D}"/>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13644D8C-F095-469A-844D-2EB2F1468486}"/>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BC924F72-F88E-4FB7-AE64-16A22D9A55DC}"/>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00D8F05D-34E5-4919-B273-1F38A3A90102}"/>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9D25E3C2-B16B-40F4-845F-D52686E55AB8}"/>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5A7205B6-B797-4BD1-B006-CC2B83DDE241}"/>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C7E34B7F-E477-41D9-AE2B-AA36D5F743B9}"/>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19.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0E944EB5-E24B-49B2-BD07-94879A8BB5C4}"/>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1278B036-BF4C-4993-BDD9-C8E590D834C8}"/>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545A16DB-4284-4AA7-A5AB-78A9378B4C46}"/>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0046FDB7-C4D9-42A8-BE73-E8EEDB0D9EDF}"/>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2EDCC80A-A24E-42D0-A618-72950AFC552B}"/>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65C5DCA6-EA4B-43A0-8619-0F4E79335AC3}"/>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EF0BAE9A-99CA-4F2E-9D0B-2B853F4FD38F}"/>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DF727462-E80D-4991-ADBD-3487187D1E1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93FB3B42-AD25-4D82-826F-B04390ED362A}"/>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EEE5D005-0AD6-4971-958F-5F90DEEF4C4F}"/>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95982302-07CC-46F2-9728-F727CC025418}"/>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36364441-298E-4FDE-BA79-C9412BB774E5}"/>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F130B560-C582-444E-BB9A-D996B296CD62}"/>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B679F902-9477-4DE4-9386-FFF0F2FB72BD}"/>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A2E6AB42-8E56-412A-9459-B2E773CF586E}"/>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BB8993B7-6D73-4D48-9B34-51B81B45C1FB}"/>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1AAEDC8E-761B-4359-B75C-7A4C768DF824}"/>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25899A42-C72E-48BE-8242-90F2BB42D814}"/>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390F1F33-7682-43A7-961B-AC4D98FC25F5}"/>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F13FAB81-3327-4073-9907-44842D678091}"/>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4F350FE6-1A78-47AA-ADBF-F22AF0565D54}"/>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DC38E2F7-6308-47B3-AA3C-61E87191B918}"/>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548A8D41-ED10-471C-8CFE-614246E9F314}"/>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1FAF97CA-D23E-43D7-9FE7-BE3F66FEB469}"/>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10A284CC-BCF0-4730-AE33-C682BDE7E760}"/>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075426F3-3A06-4E5E-9605-3B435BA15654}"/>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287F938D-2D7F-4381-8E13-674BC70ED123}"/>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4C2616A4-2E2D-4A9F-8F96-785DC10319B1}"/>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372C05E3-4FFC-4CDD-949B-8747F5F58305}"/>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AC8554CB-8443-4978-98CE-EAEB08D8FFE1}"/>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3D321998-F9B2-4CF8-89CB-B868A392738D}"/>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267FBBC2-2651-4928-9EA7-0B1B02354E2A}"/>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926C4431-C31D-479E-992D-57FF20850147}"/>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541B2E43-8D7C-4364-AE46-20301623601D}"/>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4149E7F8-E93D-46E4-8808-64A94DE999A1}"/>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78CF661A-35BA-49E1-A6FB-82677B7F36D2}"/>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E9B96D38-7E9D-4B5D-BCE6-BAD7A1B65DF7}"/>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6C3DC0A9-EC9B-4E24-A68F-F3F4A69FD54D}"/>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26F36870-C650-4510-B309-E93DFEDDD40C}"/>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72961F45-B8F8-48D2-8E13-C66BF3895C0B}"/>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BE3977DC-49C1-4577-90B8-C5D191E465C7}"/>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C914EC15-0B24-4FEA-AFF7-489F87BA81AE}"/>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EDA8C81D-83B0-42CA-A4F4-9B523FD39594}"/>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B43359B1-946B-4E9E-BB41-AB2EFA35EF8B}"/>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19BDF48A-00D2-49EF-AC99-4C904E2C30F6}"/>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B39247F4-8559-4704-AE8C-29E1CE6CC6B8}"/>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EB63C1E4-F0C9-432C-A454-D7D21454EE55}"/>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081AB084-53B7-487C-83D9-20E640490172}"/>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DBC0CF60-B120-4298-8C4C-5DA40083B5F2}"/>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4B69AC57-12B4-44F3-9D8B-18695CD4D84C}"/>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6D98A88A-3874-46E2-A1A1-2AB268BD312F}"/>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588562F2-97D4-4FCE-B77C-89A52CB06E06}"/>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40E59E0E-D7F3-4DDC-8C6E-03025370968A}"/>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8F11371F-AE92-4E03-B1B2-B216E63130B4}"/>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BD94B64F-D66E-4C68-A4CD-15D14B53C0F3}"/>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36CAAE9F-7AB3-4D9E-8B32-91AC57E3F8B1}"/>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686EB9FF-8CF8-40C1-90ED-AA60C3A659C4}"/>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B4B36E3C-E32B-43BE-BCD6-1D2501B30177}"/>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0D28B1BE-415E-43E1-8A2A-920906AF928B}"/>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F5882B9A-BB65-4CF7-9A1D-9549482F9C71}"/>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4.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76084039-9F5B-41CD-8D23-77C2E4CFB07C}"/>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F0A98422-2394-4E92-ABDE-F03ECAC7E5F2}"/>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76B81517-3693-434C-8094-4F20D35B76B6}"/>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C0BFD372-6E6A-44C8-B3A3-5506F79A4A22}"/>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B6C0976A-FD60-44AB-832C-60C64AE8559B}"/>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1B79185B-763C-4E0B-B864-FA133D3DF099}"/>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6B66E770-AEF3-403D-9B96-18D21935A900}"/>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F4F76F9A-B72E-422D-AC27-E46C2143108A}"/>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A37AAFB9-27FF-43C9-AED8-BDD391655358}"/>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DB40C4C7-8540-488B-97CD-A3BCE6D5A858}"/>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5.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027869E4-BDA0-42AA-BF38-16B7E1C3CBD9}"/>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611017ED-EEC6-474D-A5A0-96713B8F09C4}"/>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97C9F6D0-5049-4386-B33F-4C6BBBFE7069}"/>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ABB8E36C-B976-44EE-B797-BFFE3637AEBB}"/>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BEF1040E-7E00-4F6B-9DA0-80C8007294A9}"/>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69367DEE-94BF-4168-AB07-0F4458ECB8BC}"/>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73D3526F-8F0F-4863-885A-B17E20846FB8}"/>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3DBF03BC-4EBC-4D5D-9A8C-E17855B0BC64}"/>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19D81861-0CC1-4E30-A4AF-D7A8C26E2D56}"/>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FD2619F9-8B23-499E-9D17-24A4BDCC2FD6}"/>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6.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FD9FB2DA-EFDE-4E60-AD9E-46500DDAC39C}"/>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49732ED4-9DFC-4446-9B9C-6BC9768ABBD9}"/>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C8AB8C61-5922-4D77-A415-C97B9A3EE61D}"/>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ABAEA404-FCED-4D69-9B9D-02983532A07A}"/>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F4F4383E-7F1D-42E0-A1F9-640E675343AF}"/>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02E773D1-3BAD-4646-9E6B-15E0CAA10051}"/>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528E11A1-91B2-4A89-AC44-5D66E79EC2DA}"/>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ABEC5220-7E58-483B-B06F-B51F622319C6}"/>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E850BA41-30EE-4AF2-A728-6BC648023206}"/>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ED5335E6-394F-489C-993E-2AB02E4B62A2}"/>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7.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134C5798-BF51-4CC3-A0D5-CC428CDCD9B8}"/>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3169BDD6-A612-4039-9C07-983E41A73229}"/>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3C6D6C2D-A938-45DB-A19E-B5085D12A0C1}"/>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A3930CD9-5C3C-4C68-8F70-7493AC822939}"/>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5A919186-AA7E-4D59-B5AC-5FF7945CD734}"/>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6E86BBF0-D683-4426-B726-BA79C20FC378}"/>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B8DD5F7A-0BDF-4323-BECF-C5E3C19167E6}"/>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32ABCB5D-5CB7-4ECC-96B2-14D406D36965}"/>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70D9FD23-1ABC-44F1-82D9-21F1114E3395}"/>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96D39280-4CDB-41DE-85E7-E827A464809B}"/>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CDA0EA8B-91DB-4A20-B9AA-B02B369D3F46}"/>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953B5600-F30E-43B0-A9A5-C5E647B67167}"/>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11919EDC-BF22-432D-A7BD-CB83AA5FDF2B}"/>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E67672AD-4C0C-495F-8AC9-84DA5F898FE7}"/>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5B801A73-C651-4B40-A335-380C13567903}"/>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861D5A72-C4B4-40F1-B8A5-9990846AAEE1}"/>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A0A4A8C1-8FF1-429F-8320-AB120C1207EC}"/>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AEDB5801-2FF0-46F7-8A72-65A4FABF101F}"/>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362709AC-0736-46F5-BF41-8252B22EFCC3}"/>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008DD94E-5414-4D31-90A1-315BFAA50E4A}"/>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29.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8850F9F7-DA24-4D42-B6A7-6C1E23BD5856}"/>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45088FCF-F8B5-4752-9841-EEEC232FFC49}"/>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252C0626-CEF7-4CB3-BF36-BC86CD3864D8}"/>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6BAEC671-854B-4D14-973B-97100759242D}"/>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4512FBDD-EBAE-4638-8ECD-37DB6AF4D150}"/>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C420DEF3-9A12-4364-B4B2-49061B72F8B5}"/>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494100C8-3A64-4579-9874-1714B865D98F}"/>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AAA40282-D0A0-4033-B143-4D2CE3A677B8}"/>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710C94EF-809C-4EDB-A6BA-3306652D9F88}"/>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8AEC34B4-4F80-4A12-B1A8-AC5DB2E79205}"/>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845161CB-68E3-4F06-A659-EA76AE67747C}"/>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723150BD-FBF7-421E-AEBD-B407EDCDEA71}"/>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2D6A6CA4-B383-44C8-AB4B-46E6E265F2B0}"/>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B4ED1953-8564-4098-9531-BB829FC65E35}"/>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4AAA1EA1-0079-4A75-9174-E4230BFFFAFC}"/>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EF9740A9-A11B-46DF-A627-A263F0948C0F}"/>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7F6C3427-C13F-4D39-B593-290B0DC23D31}"/>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BD1DDBDE-9255-4A58-BF7C-07A849EFB04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8D12CC89-AA86-4FC9-8057-695AAFE77F67}"/>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BF24B442-0256-4C03-A20D-3DB2CB3A2307}"/>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0.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5D6070F7-A434-4703-8036-B8C1D5081D52}"/>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D2F544E4-93C8-4465-BFF5-8526B4AF842C}"/>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C21501E8-6116-4975-996F-100048E14F9F}"/>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5FB1DED8-3ED7-4AB3-B7C7-54AD996F5A08}"/>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52B64680-550C-4D4C-8EE1-726DA7A49A6F}"/>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905535DE-42D5-45DD-884B-751EA80B78A2}"/>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934D58B2-2455-49FD-AFA2-2AF6D580B396}"/>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68EAA8BF-D86F-463A-81A2-F6EBDA58CB0B}"/>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432309E8-D7F5-47AD-A02A-268FBE2C83B9}"/>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F006575F-A5BB-4881-AD95-186CA6AF7A74}"/>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1.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280A97B5-BE4A-44E4-8C1D-CEBA92526178}"/>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4AD46FDE-CC0F-4F50-861C-CA6CF1C6A2E9}"/>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3DC1DE80-43B0-450C-9C4A-9F37712CDF32}"/>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E227D579-7778-4E02-9DB9-0D3C0FC9496D}"/>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9207FF51-414D-4571-BA27-3491D5E5CC8A}"/>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4358ADC9-AD58-49E3-8215-5876D2F87146}"/>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75D06DCA-0492-4623-B5B8-C7A91CC5D0A7}"/>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B9022C10-0D64-4BDD-A7E0-4CAF02FDE7D8}"/>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88409EC3-F138-4287-8D0C-B4D1B65507C2}"/>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BF5DF5D3-C215-4BEB-9DFD-70B5D7A728D0}"/>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99386CE9-7B1A-40A8-B32F-8C11A9523F30}"/>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8F2E9459-3E60-4723-896A-9233B9E67EE7}"/>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97DC922B-1333-4C2B-B55D-AE2B86ACD9B9}"/>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4C82FA78-C07C-446C-AC4E-C6EF3C40D714}"/>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C0CF4EEC-38A5-4737-B7A6-0FA96FB80DCB}"/>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F4340370-3B0D-4594-9FCE-211D724AE0D7}"/>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8CE7CDD3-C2F6-441B-A755-1C385C7BD143}"/>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075EDD60-F6B5-41CF-AC02-93BAC5E2A9E8}"/>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CBC7903D-41E3-47CB-84C5-5FD7E2C35A2B}"/>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3BEECFF1-5FBB-48C7-BF01-9BE35F072353}"/>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1E7454F0-050E-490A-9870-D6F208793A3A}"/>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8C09A42B-BD6B-4437-977C-571FCE2B6C60}"/>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FE7EE782-2220-4B5F-95D3-3EE1C3BFE621}"/>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02125D92-53B6-468D-98F1-BFE31EB1BC24}"/>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12C39EA8-3512-4BD3-8E65-E0761EC1D206}"/>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D5CC7860-9466-41A9-BC58-F99C995A792D}"/>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CFC8FA5A-7757-43BA-B2D8-DBA3DE32B214}"/>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CF6D374C-C906-478D-867E-00AA292ABD0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B32A193A-77CB-4160-95C8-0326B5298C24}"/>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10807C2D-9BBA-4E0D-A9CE-293A5169B2F5}"/>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A72A77C1-BD92-469A-AD22-53B1E3EEB84C}"/>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CBD57C27-1069-4CC6-9745-9F3DB9353E0A}"/>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51627A8C-023D-4EC2-A288-5291F65321B4}"/>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671AE761-E142-4CC6-99A1-41B9500EDAE2}"/>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D0F0A746-584F-42F5-A493-1707B2E911A9}"/>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A2C129A5-7E36-4DA5-BEC8-0C23DBF75B8B}"/>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7DD670F2-F3AA-4A86-BCEB-0879E76B6A7D}"/>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1EB80B6E-727C-49D6-8E07-C80B240CD043}"/>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31080945-1437-4165-BB51-AF9621417C49}"/>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B47689FE-5492-4241-832C-2B8D5D792C20}"/>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4D19B255-A06F-498B-AEE5-C91B45269484}"/>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05D5284B-2353-484C-B13D-C10C01AFDA56}"/>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8835F666-343B-4960-BDCE-67AB9820C509}"/>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55821EFB-781D-4B47-9938-7F7D171557A3}"/>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45069195-5541-4900-9C36-76C2D06B1C5A}"/>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571A12D9-575B-463C-B13B-4F581B038FE1}"/>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5B68085A-8601-4F88-9300-8A57D0CBE5B8}"/>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EA78EF41-3B44-45D7-B031-23359D6C3723}"/>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C987E224-3B9E-43FA-904A-A187ACD00A55}"/>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74AB809D-C49F-4C59-A4C2-DECF78C34739}"/>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983B5ECE-48AA-4DA1-BB1E-B54B6BDF7C29}"/>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C62FDB32-47AF-4E91-B3E6-F19EB2E0BDFB}"/>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692C18A4-BC3A-4476-B8C7-656DFF450796}"/>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3EA2D759-7935-46BE-A23A-FD811425DD92}"/>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6FCD4924-D423-4B6A-A317-22B6FA1B12B7}"/>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2452ACBF-218C-4916-970C-46A6E80A0076}"/>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59CEFB7D-4EBA-4FDD-86C2-8A92DE89E3FD}"/>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1F5E919C-0869-417A-AE91-C32351412CCD}"/>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B677B040-5C9F-43C1-ABB4-C82821BA7D64}"/>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20DC1A99-5365-4BB4-81B4-173E74D3771E}"/>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005B974A-B7C0-41EF-8D00-78FD8B5DD0A8}"/>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025A4F11-26AE-4E7F-A480-6AC040DCB720}"/>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C860EEEE-DCD8-4C99-B431-1552876DF14E}"/>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EF4E767E-4B2E-4314-AA3A-B5E7AFB8A124}"/>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860FD03A-CAE7-4D86-913C-BCA62CB86DA8}"/>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3D5BB57C-61C6-4519-9B06-3BB7F80B6887}"/>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50421110-6800-42CF-90A6-1E5ADD329AB2}"/>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E6F2F23C-DC9F-4B16-9C29-66234F5F994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0407638E-5E96-4AD0-B8B2-CBFD632B3E9A}"/>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DC243653-A0DE-411F-B91A-2B1A3738FC2F}"/>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51CD2DCE-2B22-4E41-9B47-5F7FB7CCE9CF}"/>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EF664CFB-DF7F-4C58-9FA4-7D44D5E704E9}"/>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E238F544-4F39-44E8-BFDF-96611FDDE87A}"/>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6A0738B1-F593-490E-B5AD-188E9DAC6DA4}"/>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75B54428-482E-4A82-8CD5-46B6F95FFC0A}"/>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8BFA1FEE-5BA3-46E2-902A-4028C6C1B223}"/>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BC495ADC-C2CA-4D2F-80D6-94C5C99E6468}"/>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4C5F5C5D-47B1-4E23-87D1-1AEBFC3EF175}"/>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02BAB8EF-B3A5-4654-A65E-EBD038DECAED}"/>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E2486C57-5930-486C-A0E5-B564EA44FFEA}"/>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9.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24FD1B43-004E-4AFC-92D3-8879B42889C4}"/>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12FB85CC-5001-4D3D-8D1A-CDC660EA09FF}"/>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43FE2514-34D9-457C-AD3B-C2E100EAE56A}"/>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594B2A63-82EE-4D8F-8233-E482D47287B8}"/>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2AB2B4C3-BDD8-4265-AAA3-05D091F3242D}"/>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E94F5194-004D-41F8-BF15-3BA4AEB93DB5}"/>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7CC9DC98-FBE9-4D71-8113-3FFCA9AA7697}"/>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D1AE40E8-2008-4FF2-9AF2-DB1FC708673F}"/>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78715867-1AAA-4EE5-BC10-E08088C3C5B1}"/>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4B5C38A5-E5E8-45E4-AA51-559DDAB3CB74}"/>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0EE55F22-D332-4CF2-8CCC-C009DA843242}"/>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34CF0F40-169C-4EF4-A260-8240B5FEF4D2}"/>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32BFECB5-29B4-40CF-B5DC-43708F1EE0DA}"/>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0EBE9A49-4412-4A8C-92D1-AB5A0C3685FB}"/>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C0AB0437-DCAF-4056-A571-B61C46DA1926}"/>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D3394BBB-0E08-4D60-99E2-37155327DDB9}"/>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C6FADC64-F009-454D-96D1-FFEDC62EBD2B}"/>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35407B71-9B49-42EA-91A8-E6FC617A46B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81EA28DE-8C96-4933-A167-F0BA762B240B}"/>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C155EBEB-6ACD-46D4-A5E7-171D13F393F9}"/>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0.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32F6F011-DFD5-4305-8991-86EC11DB0333}"/>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67E447C6-E91C-476A-B4D3-07CD14CF7102}"/>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AB41BCBD-8038-4F63-9060-CF4E202AA729}"/>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5A358B1F-8C86-4530-8DE2-3F87E057ECC9}"/>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050A18EE-A014-4CBA-859D-8C8DF4E6DC1D}"/>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41CAEB8A-18BA-4DF4-863A-94F3B4FB09D6}"/>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2F640CEA-E34D-4B9F-B47F-611710F68DED}"/>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13BE2F7F-9979-4EC5-8FC5-F21AE16F2ADE}"/>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194BC4E1-8CF5-4CC5-8F22-6B11817BC18A}"/>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03013CE3-41B1-4584-9F79-FC9E03351010}"/>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1.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CADB1F16-9336-4708-BEDB-26607B868125}"/>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B1FB2B69-F316-4C3D-83D0-8BB38C1FA603}"/>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B91527AF-96D6-4673-B370-F5F258DCBAFF}"/>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81F803BE-F1FA-47B3-9FF0-24D618D16950}"/>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478AD8D8-0DE0-4DD0-BEBA-95B320E5CB7F}"/>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C6C0505E-377B-40A2-A9C9-8615CCE4EC6E}"/>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303D99E7-2BCD-41BA-9C4E-3D6519B228C2}"/>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05ABD769-B161-48F5-8D8E-92CB545EFE52}"/>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776A4144-A557-40B2-9CAB-006E7629258B}"/>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F3F8A876-62DC-4AC4-B1D6-951DD654B416}"/>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535C4BCC-06EF-419A-96BC-010F4D86C89C}"/>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22E2FE2E-DA4D-467D-8C59-C93B6A423C69}"/>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14873F46-5E00-48D7-8F3C-45F6347D5DD5}"/>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FA048023-CA5B-41D4-B0C3-AE16546B9B64}"/>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4E528C3A-7F2E-4B63-9023-A325C755230C}"/>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F408B695-FBF2-4D99-8B66-158DA39373FF}"/>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B3DA3C3D-50CF-4647-8093-1CE569ED64D5}"/>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4B3F597D-8DBE-4279-906A-375F7E028C87}"/>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558EFD17-D8D4-4000-9169-FBA22CFAFA15}"/>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CC9E3A46-4400-4CE1-B475-799ACD4064B2}"/>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3.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FCE0E7C5-265D-496E-9BAB-726EBB4E098C}"/>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1B27E1D0-4425-4A85-BEDB-9AA42A41D3DC}"/>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83082D3B-1AE6-475F-BD74-C4732AC5B93E}"/>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ABAE33E4-30D7-4FBA-86A2-DE939A11B134}"/>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D7424430-66A5-4765-BC5A-11240B4DC89F}"/>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E40B47B6-C738-4376-B2B0-28D86D60ED19}"/>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3F248F36-0D0A-4694-90C2-6A2511E0668C}"/>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CCFD169B-DED5-40BA-A1E5-8EA960A3D4FC}"/>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51E226E7-6CE6-47B1-80D6-AE651FEE2C90}"/>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87FB21DB-AAD9-4EF8-88FC-F455984F5AA4}"/>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4.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BD534457-877F-49A3-A7A9-BC8C688FAA67}"/>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19523F20-E8CF-4E03-842A-7578F785ADEA}"/>
            </a:ext>
          </a:extLst>
        </xdr:cNvPr>
        <xdr:cNvGrpSpPr/>
      </xdr:nvGrpSpPr>
      <xdr:grpSpPr>
        <a:xfrm>
          <a:off x="7720855" y="0"/>
          <a:ext cx="1602440" cy="663816"/>
          <a:chOff x="7720855" y="0"/>
          <a:chExt cx="1602440" cy="663816"/>
        </a:xfrm>
      </xdr:grpSpPr>
      <xdr:grpSp>
        <xdr:nvGrpSpPr>
          <xdr:cNvPr id="4" name="グループ化 3">
            <a:extLst>
              <a:ext uri="{FF2B5EF4-FFF2-40B4-BE49-F238E27FC236}">
                <a16:creationId xmlns:a16="http://schemas.microsoft.com/office/drawing/2014/main" id="{CE07477D-6FD3-4C9D-A7CD-9194F6CA836B}"/>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22FF55AF-8CA9-4987-85EF-D0C06E44AA5B}"/>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AB810553-D514-4573-9608-7A0E942C85BE}"/>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E0662A58-4514-4AE3-BDFA-3A9EB3D3695C}"/>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4A59EDBB-1DDA-4DA1-AA81-117A1077129E}"/>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AB26C04D-BE72-40D3-9E2D-5EB7967F9DD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E8BB217B-CCE2-4E22-9465-1FFF394CFBA9}"/>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7F57BD92-DB18-493F-BE8F-B44A99366B75}"/>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5.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53A0C172-873D-4D46-A870-B1C13744CD42}"/>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FD0923F3-2453-42BC-B842-88B7310D82CE}"/>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3AFF62B4-C51D-4804-AF79-EB719569A35A}"/>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C8B12088-1BFE-4619-9A42-0A45A5286B17}"/>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5816BE1C-4FE6-4679-B89D-499D97AC6DE6}"/>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42B13053-B94B-4042-9817-DC2D002E7597}"/>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E691F35C-19FB-490A-8259-23FEEA52555A}"/>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654BF7AB-57CD-4F8C-8EDB-45946515F9DB}"/>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139C8B4D-3090-4E22-AD77-D18C7C4B79AD}"/>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432155C0-E44A-4619-97B1-F2A8C474BC6E}"/>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6.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2AB20948-504C-4290-BD58-D5EF3367C1BD}"/>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03242488-2B31-4039-9481-A4A4841037B7}"/>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7C190855-8030-4AD0-AFD0-308BCE957F69}"/>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614F129D-4CFE-4C16-993A-69D5BD32BCF5}"/>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DC8078D0-A965-43AA-ACBF-75CB9F4BCCCE}"/>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7D3216DA-280D-4EB3-82A7-3EB202F37681}"/>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AC416ECF-30E3-4866-822B-222F0386FE09}"/>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CC9034C2-86F0-466E-BB09-856C906A80DD}"/>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C9F5AE62-E798-4063-AD25-9D2DD17CAE8B}"/>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D1D7DCBB-578E-4E50-97BB-CCFD6BAC594B}"/>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7.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5BC7E74A-9792-489B-A84D-2096DC12ADAC}"/>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74DA8287-B631-4662-B604-AED3A4FA11A9}"/>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49EEB63F-1AAF-4815-8F3A-F31F8DA886B1}"/>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F1CE0946-BFD7-4B81-A81D-2C780B458A7B}"/>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3E060A62-7BA1-4984-BB7D-3B97B37FE6B7}"/>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AC6CECEA-A5E9-49EF-BF0C-82022906FD11}"/>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B1CE7D08-6B20-4628-BE3C-1514FAB1A3A3}"/>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4F091BAB-E5EB-4274-8FE9-B04A3332C017}"/>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9ADA40C8-7F0C-408F-868C-47F3AD4F0997}"/>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5C3CB3A3-293D-4DB6-B38E-A2E213D7771D}"/>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8.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DEFC6EAC-D710-4435-A603-7CD802704415}"/>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F626B910-5CDB-4586-BDC5-0015B2F8BBF0}"/>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23479A81-6273-4C57-B496-DC51D01978C9}"/>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0ED69E02-2272-48D0-8811-EF9AA7AC3E89}"/>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8DFFFBC2-1892-40E7-BE2E-BA973EB257EF}"/>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AE06B759-52EB-4E90-9D68-2072F688F145}"/>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D3D5E3C0-8B53-46CD-A169-BF40D6799F50}"/>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9859CF89-FA2E-4DF5-8444-B82C8AE73A85}"/>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E8267D6B-95D2-46AF-9DBA-F2E3947155E6}"/>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2B47F24A-F181-43F8-B06F-1EE07176575A}"/>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9.xml><?xml version="1.0" encoding="utf-8"?>
<xdr:wsDr xmlns:xdr="http://schemas.openxmlformats.org/drawingml/2006/spreadsheetDrawing" xmlns:a="http://schemas.openxmlformats.org/drawingml/2006/main">
  <xdr:twoCellAnchor>
    <xdr:from>
      <xdr:col>12</xdr:col>
      <xdr:colOff>2</xdr:colOff>
      <xdr:row>0</xdr:row>
      <xdr:rowOff>0</xdr:rowOff>
    </xdr:from>
    <xdr:to>
      <xdr:col>13</xdr:col>
      <xdr:colOff>44824</xdr:colOff>
      <xdr:row>1</xdr:row>
      <xdr:rowOff>372463</xdr:rowOff>
    </xdr:to>
    <xdr:grpSp>
      <xdr:nvGrpSpPr>
        <xdr:cNvPr id="2" name="グループ化 1">
          <a:extLst>
            <a:ext uri="{FF2B5EF4-FFF2-40B4-BE49-F238E27FC236}">
              <a16:creationId xmlns:a16="http://schemas.microsoft.com/office/drawing/2014/main" id="{7AC89E07-D3BA-4E8C-BAAE-B703CA95B19A}"/>
            </a:ext>
          </a:extLst>
        </xdr:cNvPr>
        <xdr:cNvGrpSpPr/>
      </xdr:nvGrpSpPr>
      <xdr:grpSpPr>
        <a:xfrm>
          <a:off x="7720855" y="0"/>
          <a:ext cx="1602440" cy="663816"/>
          <a:chOff x="7720855" y="0"/>
          <a:chExt cx="1602440" cy="663816"/>
        </a:xfrm>
      </xdr:grpSpPr>
      <xdr:grpSp>
        <xdr:nvGrpSpPr>
          <xdr:cNvPr id="3" name="グループ化 2">
            <a:extLst>
              <a:ext uri="{FF2B5EF4-FFF2-40B4-BE49-F238E27FC236}">
                <a16:creationId xmlns:a16="http://schemas.microsoft.com/office/drawing/2014/main" id="{438B656D-1F35-4E08-A324-5451AF23E2B4}"/>
              </a:ext>
            </a:extLst>
          </xdr:cNvPr>
          <xdr:cNvGrpSpPr/>
        </xdr:nvGrpSpPr>
        <xdr:grpSpPr>
          <a:xfrm>
            <a:off x="7720855" y="0"/>
            <a:ext cx="1602440" cy="657093"/>
            <a:chOff x="7710715" y="11428"/>
            <a:chExt cx="1662113" cy="651268"/>
          </a:xfrm>
        </xdr:grpSpPr>
        <xdr:grpSp>
          <xdr:nvGrpSpPr>
            <xdr:cNvPr id="5" name="グループ化 4">
              <a:extLst>
                <a:ext uri="{FF2B5EF4-FFF2-40B4-BE49-F238E27FC236}">
                  <a16:creationId xmlns:a16="http://schemas.microsoft.com/office/drawing/2014/main" id="{C711C043-0BDD-444F-ACA3-59221841B4C8}"/>
                </a:ext>
              </a:extLst>
            </xdr:cNvPr>
            <xdr:cNvGrpSpPr/>
          </xdr:nvGrpSpPr>
          <xdr:grpSpPr>
            <a:xfrm>
              <a:off x="7710715" y="11428"/>
              <a:ext cx="1662113" cy="651268"/>
              <a:chOff x="7698441" y="-7152"/>
              <a:chExt cx="1663205" cy="657093"/>
            </a:xfrm>
          </xdr:grpSpPr>
          <xdr:sp macro="" textlink="">
            <xdr:nvSpPr>
              <xdr:cNvPr id="8" name="正方形/長方形 7">
                <a:extLst>
                  <a:ext uri="{FF2B5EF4-FFF2-40B4-BE49-F238E27FC236}">
                    <a16:creationId xmlns:a16="http://schemas.microsoft.com/office/drawing/2014/main" id="{6ACCE532-095E-4716-9343-2FE40E82FBCD}"/>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9" name="テキスト ボックス 8">
                <a:extLst>
                  <a:ext uri="{FF2B5EF4-FFF2-40B4-BE49-F238E27FC236}">
                    <a16:creationId xmlns:a16="http://schemas.microsoft.com/office/drawing/2014/main" id="{8F14695A-E73B-4361-B48D-8CDEFE06C28A}"/>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0" name="直線コネクタ 9">
                <a:extLst>
                  <a:ext uri="{FF2B5EF4-FFF2-40B4-BE49-F238E27FC236}">
                    <a16:creationId xmlns:a16="http://schemas.microsoft.com/office/drawing/2014/main" id="{6BFAD0E3-C4D6-4FF1-A0C0-DD8706BB21C3}"/>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6" name="直線コネクタ 5">
              <a:extLst>
                <a:ext uri="{FF2B5EF4-FFF2-40B4-BE49-F238E27FC236}">
                  <a16:creationId xmlns:a16="http://schemas.microsoft.com/office/drawing/2014/main" id="{8A3DB22A-6494-4A17-BEDB-6C28966BE89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7" name="直線コネクタ 6">
              <a:extLst>
                <a:ext uri="{FF2B5EF4-FFF2-40B4-BE49-F238E27FC236}">
                  <a16:creationId xmlns:a16="http://schemas.microsoft.com/office/drawing/2014/main" id="{23D1AA51-09EC-4F6A-A227-122EF21EF8B9}"/>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4" name="直線コネクタ 3">
            <a:extLst>
              <a:ext uri="{FF2B5EF4-FFF2-40B4-BE49-F238E27FC236}">
                <a16:creationId xmlns:a16="http://schemas.microsoft.com/office/drawing/2014/main" id="{B2DF3D0B-8C30-4885-92CD-603AB022293C}"/>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90AF022E-B009-4195-BE43-6630A850D4FC}"/>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A77DA280-52D7-4ACD-8C0D-594CA5118851}"/>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8342025E-9AAC-4DB0-B76F-0162BF007703}"/>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32D23CE1-53D5-441B-8B48-1BEE166B76B5}"/>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0857D7DC-CBEA-45E4-84EF-2E69F43FC547}"/>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D1CA86C3-6D3A-4430-B800-76732FB2F301}"/>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F17826B0-E1B1-48D8-938A-F47C011E60CF}"/>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34EB8899-8D3D-4E3B-8829-DBBFDA05BCC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79137D5B-D6F5-408B-A6D9-81EB88E86D50}"/>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43EA3A60-9E4D-4D0A-8217-EFC6434C30E7}"/>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9F9B0650-FBB7-4984-B9DF-ECC97042B613}"/>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E0389D4E-58CB-4402-AC69-7F3EB1B9943E}"/>
            </a:ext>
          </a:extLst>
        </xdr:cNvPr>
        <xdr:cNvGrpSpPr/>
      </xdr:nvGrpSpPr>
      <xdr:grpSpPr>
        <a:xfrm>
          <a:off x="7720855" y="0"/>
          <a:ext cx="1602440" cy="663816"/>
          <a:chOff x="7720855" y="0"/>
          <a:chExt cx="1602440" cy="663816"/>
        </a:xfrm>
      </xdr:grpSpPr>
      <xdr:grpSp>
        <xdr:nvGrpSpPr>
          <xdr:cNvPr id="4" name="グループ化 3">
            <a:extLst>
              <a:ext uri="{FF2B5EF4-FFF2-40B4-BE49-F238E27FC236}">
                <a16:creationId xmlns:a16="http://schemas.microsoft.com/office/drawing/2014/main" id="{24A82B6F-1927-4C74-A544-BCDDFF2F222C}"/>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E4F44F0E-7DBB-4781-A0FE-C397031E63BA}"/>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02043EE3-74C2-4AE9-842B-A915DC8A2CBC}"/>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AA493FE5-B187-47B8-AFA9-A5FCE1E20E3A}"/>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10E837CD-C740-4ABC-AA1D-664AAEAD5C30}"/>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25800A33-E3A5-45FF-B459-795624C55C76}"/>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72CF8DE8-7A40-4973-9D2E-769DFD608A6C}"/>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B63A8589-727C-4265-97BF-BD589649AC80}"/>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D24CFA6A-01E7-4133-9CE6-C1F81F8E1D4E}"/>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9ED803DF-C18F-42DE-875D-2C5C633EC796}"/>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54F50915-7BC4-42F3-9179-B7622C318497}"/>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ED1C36A3-13B5-494A-9EE1-0E581E87E61C}"/>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7D9AD8FF-E5BE-4C77-8C70-388689003116}"/>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C943B920-DA1A-4919-9D65-655BE0441EE8}"/>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693EA1A6-3528-465D-AC77-7EA9568A55E9}"/>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6907EAE0-6EAE-4272-B4EA-A8B98C3738D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0662381D-023D-44AE-9307-DBF188E6D8A1}"/>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36ECC396-4224-4A2D-B4E9-B8D60273ABF6}"/>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142E5386-A536-427F-BBE8-68CCE0184817}"/>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CAEFF592-6382-440E-948F-A39564047188}"/>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FBC292B1-3611-4757-B565-D766B6E32FFF}"/>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FA9BB5CD-30AA-4458-AF79-3C16B408B829}"/>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F53A2359-53E9-4696-957E-C3B00805BAD0}"/>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E2F7F657-B61A-4CFA-B7B1-EECF24A96EB2}"/>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BE502ADB-ABD0-4152-833F-B414257955A9}"/>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627AA4DE-4770-4475-84AB-6A9F5F42711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A6D712A0-9AFD-4698-9A06-DEA8B425F4B5}"/>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B80E9A08-094A-4D03-B055-5C940363B9D1}"/>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B84013E3-708C-4B74-8B81-17B1C2AF0AB7}"/>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BE643BFE-C51D-4E9B-A94F-FFED92E77034}"/>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03F7FCF0-3FE4-4C69-859A-49262C62C2A9}"/>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70CD54C5-BA55-42CF-9171-B169A4534CA0}"/>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22842B57-AF39-4446-86E7-879D612A1E8A}"/>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AD5A5257-357B-498B-8D5D-64DFC7C38CE6}"/>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C68E288A-3C24-42AE-82E0-758D3E1108F3}"/>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CAB53ECF-8774-47D8-B4EA-4AC1B83A3931}"/>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82C7FA81-D3D3-42BF-8100-C60435F7FED8}"/>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A090924A-3B27-49AB-8C07-D141B27F9FA9}"/>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2CAAC-757E-472F-BA1C-B925ED3F1BC5}">
  <dimension ref="B1:BS44"/>
  <sheetViews>
    <sheetView showGridLines="0" tabSelected="1" zoomScaleNormal="100" workbookViewId="0"/>
  </sheetViews>
  <sheetFormatPr defaultColWidth="2.5" defaultRowHeight="13.5" customHeight="1"/>
  <cols>
    <col min="1" max="1" width="1.375" style="168" customWidth="1"/>
    <col min="2" max="2" width="0.75" style="168" customWidth="1"/>
    <col min="3" max="3" width="2.5" style="168" customWidth="1"/>
    <col min="4" max="28" width="2.5" style="168"/>
    <col min="29" max="29" width="2.5" style="168" customWidth="1"/>
    <col min="30" max="31" width="2.5" style="168"/>
    <col min="32" max="32" width="0.625" style="168" customWidth="1"/>
    <col min="33" max="34" width="2.5" style="168" customWidth="1"/>
    <col min="35" max="52" width="2.5" style="168"/>
    <col min="53" max="53" width="2.5" style="168" customWidth="1"/>
    <col min="54" max="62" width="2.5" style="168"/>
    <col min="63" max="63" width="0.75" style="168" customWidth="1"/>
    <col min="64" max="64" width="1.125" style="168" customWidth="1"/>
    <col min="65" max="65" width="2.5" style="168" customWidth="1"/>
    <col min="66" max="67" width="2.5" style="168"/>
    <col min="68" max="68" width="2.5" style="168" customWidth="1"/>
    <col min="69" max="16384" width="2.5" style="168"/>
  </cols>
  <sheetData>
    <row r="1" spans="2:63" s="168" customFormat="1" ht="7.5" customHeight="1"/>
    <row r="2" spans="2:63" s="168" customFormat="1" ht="4.5" customHeight="1">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70"/>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row>
    <row r="3" spans="2:63" s="168" customFormat="1" ht="27" customHeight="1" thickBot="1">
      <c r="B3" s="169"/>
      <c r="D3" s="171" t="s">
        <v>226</v>
      </c>
      <c r="E3" s="172"/>
      <c r="F3" s="172"/>
      <c r="G3" s="172"/>
      <c r="H3" s="172"/>
      <c r="I3" s="172"/>
      <c r="J3" s="172"/>
      <c r="K3" s="172"/>
      <c r="L3" s="172"/>
      <c r="M3" s="172"/>
      <c r="N3" s="172"/>
      <c r="O3" s="172"/>
      <c r="P3" s="172"/>
      <c r="Q3" s="172"/>
      <c r="R3" s="172"/>
      <c r="S3" s="172"/>
      <c r="T3" s="172"/>
      <c r="U3" s="172"/>
      <c r="V3" s="172"/>
      <c r="W3" s="172"/>
      <c r="X3" s="172"/>
      <c r="Y3" s="173"/>
      <c r="Z3" s="174"/>
      <c r="AA3" s="174"/>
      <c r="AB3" s="174"/>
      <c r="AC3" s="175" t="s">
        <v>0</v>
      </c>
      <c r="AD3" s="172"/>
      <c r="AF3" s="170"/>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K3" s="169"/>
    </row>
    <row r="4" spans="2:63" s="168" customFormat="1" ht="13.5" customHeight="1">
      <c r="B4" s="169"/>
      <c r="D4" s="176"/>
      <c r="E4" s="177"/>
      <c r="F4" s="177"/>
      <c r="G4" s="177"/>
      <c r="H4" s="177"/>
      <c r="I4" s="177"/>
      <c r="J4" s="177"/>
      <c r="K4" s="177"/>
      <c r="L4" s="177"/>
      <c r="M4" s="177"/>
      <c r="N4" s="177"/>
      <c r="O4" s="177"/>
      <c r="P4" s="177"/>
      <c r="Q4" s="177"/>
      <c r="R4" s="177"/>
      <c r="S4" s="177"/>
      <c r="T4" s="177"/>
      <c r="U4" s="177"/>
      <c r="V4" s="177"/>
      <c r="W4" s="177"/>
      <c r="X4" s="177"/>
      <c r="Y4" s="177"/>
      <c r="Z4" s="177"/>
      <c r="AA4" s="177"/>
      <c r="AB4" s="177"/>
      <c r="AC4" s="177"/>
      <c r="AD4" s="176"/>
      <c r="AF4" s="170"/>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6"/>
      <c r="BK4" s="169"/>
    </row>
    <row r="5" spans="2:63" s="168" customFormat="1" ht="13.5" customHeight="1">
      <c r="B5" s="169"/>
      <c r="D5" s="178"/>
      <c r="E5" s="179" t="s">
        <v>1</v>
      </c>
      <c r="F5" s="180"/>
      <c r="G5" s="180"/>
      <c r="H5" s="180"/>
      <c r="I5" s="180"/>
      <c r="J5" s="180"/>
      <c r="K5" s="180"/>
      <c r="L5" s="180"/>
      <c r="M5" s="180"/>
      <c r="N5" s="180"/>
      <c r="O5" s="180"/>
      <c r="P5" s="180"/>
      <c r="Q5" s="180"/>
      <c r="R5" s="180"/>
      <c r="S5" s="180"/>
      <c r="T5" s="180"/>
      <c r="U5" s="180"/>
      <c r="V5" s="180"/>
      <c r="W5" s="180"/>
      <c r="X5" s="180"/>
      <c r="Y5" s="180"/>
      <c r="Z5" s="180"/>
      <c r="AA5" s="180"/>
      <c r="AB5" s="180"/>
      <c r="AC5" s="180"/>
      <c r="AD5" s="178"/>
      <c r="AF5" s="170"/>
      <c r="AI5" s="181" t="s">
        <v>2</v>
      </c>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78"/>
      <c r="BK5" s="169"/>
    </row>
    <row r="6" spans="2:63" s="168" customFormat="1" ht="13.5" customHeight="1">
      <c r="B6" s="169"/>
      <c r="D6" s="178"/>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78"/>
      <c r="AF6" s="170"/>
      <c r="AI6" s="183"/>
      <c r="AJ6" s="183"/>
      <c r="AK6" s="183"/>
      <c r="AL6" s="183"/>
      <c r="AM6" s="183"/>
      <c r="AN6" s="183"/>
      <c r="AO6" s="183"/>
      <c r="AP6" s="183"/>
      <c r="AQ6" s="183"/>
      <c r="AR6" s="183"/>
      <c r="AS6" s="183"/>
      <c r="AT6" s="183"/>
      <c r="AU6" s="183"/>
      <c r="AV6" s="183"/>
      <c r="AW6" s="183"/>
      <c r="AX6" s="183"/>
      <c r="AY6" s="183"/>
      <c r="AZ6" s="183"/>
      <c r="BA6" s="183"/>
      <c r="BB6" s="183"/>
      <c r="BC6" s="183"/>
      <c r="BD6" s="183"/>
      <c r="BE6" s="183"/>
      <c r="BF6" s="183"/>
      <c r="BG6" s="183"/>
      <c r="BH6" s="183"/>
      <c r="BI6" s="178"/>
      <c r="BK6" s="169"/>
    </row>
    <row r="7" spans="2:63" s="168" customFormat="1" ht="13.5" customHeight="1">
      <c r="B7" s="169"/>
      <c r="D7" s="178"/>
      <c r="E7" s="183"/>
      <c r="F7" s="183" t="s">
        <v>3</v>
      </c>
      <c r="G7" s="183"/>
      <c r="H7" s="183"/>
      <c r="I7" s="183"/>
      <c r="J7" s="183"/>
      <c r="K7" s="183"/>
      <c r="L7" s="183"/>
      <c r="M7" s="183"/>
      <c r="N7" s="183"/>
      <c r="O7" s="183"/>
      <c r="P7" s="183"/>
      <c r="Q7" s="183"/>
      <c r="R7" s="183"/>
      <c r="S7" s="183"/>
      <c r="T7" s="183"/>
      <c r="U7" s="183"/>
      <c r="V7" s="183"/>
      <c r="W7" s="183"/>
      <c r="X7" s="183"/>
      <c r="Y7" s="183"/>
      <c r="Z7" s="183"/>
      <c r="AA7" s="183"/>
      <c r="AB7" s="183"/>
      <c r="AC7" s="183"/>
      <c r="AD7" s="178"/>
      <c r="AF7" s="170"/>
      <c r="AI7" s="183"/>
      <c r="AJ7" s="183" t="s">
        <v>4</v>
      </c>
      <c r="AK7" s="183" t="s">
        <v>5</v>
      </c>
      <c r="AL7" s="183"/>
      <c r="AM7" s="183"/>
      <c r="AN7" s="183"/>
      <c r="AO7" s="183"/>
      <c r="AP7" s="183"/>
      <c r="AQ7" s="183"/>
      <c r="AR7" s="183"/>
      <c r="AS7" s="183"/>
      <c r="AT7" s="183"/>
      <c r="AU7" s="183"/>
      <c r="AV7" s="183"/>
      <c r="AW7" s="183"/>
      <c r="AX7" s="183"/>
      <c r="AY7" s="183"/>
      <c r="AZ7" s="183"/>
      <c r="BA7" s="183"/>
      <c r="BB7" s="183"/>
      <c r="BC7" s="183"/>
      <c r="BD7" s="183"/>
      <c r="BE7" s="183"/>
      <c r="BF7" s="183"/>
      <c r="BG7" s="183"/>
      <c r="BH7" s="183"/>
      <c r="BI7" s="178"/>
      <c r="BK7" s="169"/>
    </row>
    <row r="8" spans="2:63" s="168" customFormat="1" ht="13.5" customHeight="1">
      <c r="B8" s="169"/>
      <c r="D8" s="178"/>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78"/>
      <c r="AF8" s="170"/>
      <c r="AI8" s="183"/>
      <c r="AJ8" s="183"/>
      <c r="AK8" s="183" t="s">
        <v>6</v>
      </c>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78"/>
      <c r="BK8" s="169"/>
    </row>
    <row r="9" spans="2:63" s="168" customFormat="1" ht="13.5" customHeight="1">
      <c r="B9" s="169"/>
      <c r="D9" s="178"/>
      <c r="E9" s="183"/>
      <c r="F9" s="183" t="s">
        <v>7</v>
      </c>
      <c r="G9" s="183"/>
      <c r="H9" s="183"/>
      <c r="I9" s="183"/>
      <c r="J9" s="183"/>
      <c r="K9" s="183"/>
      <c r="L9" s="183"/>
      <c r="M9" s="183"/>
      <c r="N9" s="183"/>
      <c r="O9" s="183"/>
      <c r="P9" s="183"/>
      <c r="Q9" s="183"/>
      <c r="R9" s="183"/>
      <c r="S9" s="183"/>
      <c r="T9" s="183"/>
      <c r="U9" s="183"/>
      <c r="V9" s="183"/>
      <c r="W9" s="183"/>
      <c r="X9" s="183"/>
      <c r="Y9" s="183"/>
      <c r="Z9" s="183"/>
      <c r="AA9" s="183"/>
      <c r="AB9" s="183"/>
      <c r="AC9" s="183"/>
      <c r="AD9" s="178"/>
      <c r="AF9" s="170"/>
      <c r="AI9" s="183"/>
      <c r="AJ9" s="183" t="s">
        <v>4</v>
      </c>
      <c r="AK9" s="183" t="s">
        <v>8</v>
      </c>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78"/>
      <c r="BK9" s="169"/>
    </row>
    <row r="10" spans="2:63" s="168" customFormat="1" ht="13.5" customHeight="1">
      <c r="B10" s="169"/>
      <c r="D10" s="178"/>
      <c r="E10" s="183"/>
      <c r="F10" s="183" t="s">
        <v>9</v>
      </c>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78"/>
      <c r="AF10" s="170"/>
      <c r="AI10" s="183"/>
      <c r="AJ10" s="183" t="s">
        <v>4</v>
      </c>
      <c r="AK10" s="183" t="s">
        <v>10</v>
      </c>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78"/>
      <c r="BK10" s="169"/>
    </row>
    <row r="11" spans="2:63" s="168" customFormat="1" ht="13.5" customHeight="1">
      <c r="B11" s="169"/>
      <c r="D11" s="178"/>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78"/>
      <c r="AF11" s="170"/>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78"/>
      <c r="BK11" s="169"/>
    </row>
    <row r="12" spans="2:63" s="168" customFormat="1" ht="13.5" customHeight="1">
      <c r="B12" s="169"/>
      <c r="D12" s="178"/>
      <c r="E12" s="183"/>
      <c r="F12" s="183" t="s">
        <v>11</v>
      </c>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78"/>
      <c r="AF12" s="170"/>
      <c r="AI12" s="179" t="s">
        <v>12</v>
      </c>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180"/>
      <c r="BF12" s="180"/>
      <c r="BG12" s="180"/>
      <c r="BH12" s="180"/>
      <c r="BI12" s="178"/>
      <c r="BK12" s="169"/>
    </row>
    <row r="13" spans="2:63" s="168" customFormat="1" ht="13.5" customHeight="1">
      <c r="B13" s="169"/>
      <c r="D13" s="178"/>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78"/>
      <c r="AF13" s="170"/>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78"/>
      <c r="BK13" s="169"/>
    </row>
    <row r="14" spans="2:63" s="168" customFormat="1" ht="13.5" customHeight="1">
      <c r="B14" s="169"/>
      <c r="D14" s="178"/>
      <c r="E14" s="183"/>
      <c r="F14" s="183" t="s">
        <v>13</v>
      </c>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78"/>
      <c r="AF14" s="170"/>
      <c r="AI14" s="183"/>
      <c r="AJ14" s="184" t="s">
        <v>14</v>
      </c>
      <c r="AK14" s="183"/>
      <c r="AL14" s="183"/>
      <c r="AM14" s="183"/>
      <c r="AN14" s="183"/>
      <c r="AO14" s="183" t="s">
        <v>15</v>
      </c>
      <c r="AP14" s="183"/>
      <c r="AQ14" s="183"/>
      <c r="AR14" s="183"/>
      <c r="AS14" s="183"/>
      <c r="AT14" s="183"/>
      <c r="AU14" s="183"/>
      <c r="AV14" s="183"/>
      <c r="AW14" s="183"/>
      <c r="AX14" s="183"/>
      <c r="AY14" s="183"/>
      <c r="AZ14" s="183"/>
      <c r="BA14" s="183"/>
      <c r="BB14" s="183"/>
      <c r="BC14" s="183"/>
      <c r="BD14" s="183"/>
      <c r="BE14" s="183"/>
      <c r="BF14" s="183"/>
      <c r="BG14" s="183"/>
      <c r="BH14" s="183"/>
      <c r="BI14" s="178"/>
      <c r="BK14" s="169"/>
    </row>
    <row r="15" spans="2:63" s="168" customFormat="1" ht="13.5" customHeight="1" thickBot="1">
      <c r="B15" s="169"/>
      <c r="D15" s="178"/>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78"/>
      <c r="AF15" s="170"/>
      <c r="AI15" s="183"/>
      <c r="AJ15" s="185"/>
      <c r="AK15" s="185"/>
      <c r="AL15" s="185"/>
      <c r="AM15" s="185"/>
      <c r="AN15" s="185"/>
      <c r="AO15" s="185"/>
      <c r="AP15" s="185"/>
      <c r="AQ15" s="185"/>
      <c r="AR15" s="185"/>
      <c r="AS15" s="185"/>
      <c r="AT15" s="185"/>
      <c r="AU15" s="185"/>
      <c r="AV15" s="185"/>
      <c r="AW15" s="185"/>
      <c r="AX15" s="185"/>
      <c r="AY15" s="185"/>
      <c r="AZ15" s="185"/>
      <c r="BA15" s="185"/>
      <c r="BB15" s="185"/>
      <c r="BC15" s="185"/>
      <c r="BD15" s="183"/>
      <c r="BE15" s="183"/>
      <c r="BF15" s="183"/>
      <c r="BG15" s="183"/>
      <c r="BH15" s="183"/>
      <c r="BI15" s="178"/>
      <c r="BK15" s="169"/>
    </row>
    <row r="16" spans="2:63" s="168" customFormat="1" ht="13.5" customHeight="1" thickBot="1">
      <c r="B16" s="169"/>
      <c r="D16" s="178"/>
      <c r="E16" s="179" t="s">
        <v>16</v>
      </c>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78"/>
      <c r="AF16" s="170"/>
      <c r="AI16" s="183"/>
      <c r="AJ16" s="186" t="s">
        <v>17</v>
      </c>
      <c r="AK16" s="187"/>
      <c r="AL16" s="187"/>
      <c r="AM16" s="187" t="s">
        <v>18</v>
      </c>
      <c r="AN16" s="187"/>
      <c r="AO16" s="187" t="s">
        <v>19</v>
      </c>
      <c r="AP16" s="187"/>
      <c r="AQ16" s="187"/>
      <c r="AR16" s="187" t="s">
        <v>20</v>
      </c>
      <c r="AS16" s="187"/>
      <c r="AT16" s="187"/>
      <c r="AU16" s="187"/>
      <c r="AV16" s="187" t="s">
        <v>21</v>
      </c>
      <c r="AW16" s="187"/>
      <c r="AX16" s="187"/>
      <c r="AY16" s="187"/>
      <c r="AZ16" s="187" t="s">
        <v>22</v>
      </c>
      <c r="BA16" s="187"/>
      <c r="BB16" s="187"/>
      <c r="BC16" s="188"/>
      <c r="BD16" s="188" t="s">
        <v>23</v>
      </c>
      <c r="BE16" s="189"/>
      <c r="BF16" s="189"/>
      <c r="BG16" s="190"/>
      <c r="BH16" s="183"/>
      <c r="BI16" s="178"/>
      <c r="BK16" s="169"/>
    </row>
    <row r="17" spans="2:71" s="168" customFormat="1" ht="13.5" customHeight="1">
      <c r="B17" s="169"/>
      <c r="D17" s="178"/>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78"/>
      <c r="AF17" s="170"/>
      <c r="AI17" s="183"/>
      <c r="AJ17" s="191">
        <v>41555</v>
      </c>
      <c r="AK17" s="192"/>
      <c r="AL17" s="193"/>
      <c r="AM17" s="194" t="s">
        <v>24</v>
      </c>
      <c r="AN17" s="193"/>
      <c r="AO17" s="195" t="s">
        <v>25</v>
      </c>
      <c r="AP17" s="196"/>
      <c r="AQ17" s="197"/>
      <c r="AR17" s="198">
        <v>0.33333333333333331</v>
      </c>
      <c r="AS17" s="199"/>
      <c r="AT17" s="199"/>
      <c r="AU17" s="200"/>
      <c r="AV17" s="201" t="s">
        <v>26</v>
      </c>
      <c r="AW17" s="202"/>
      <c r="AX17" s="202"/>
      <c r="AY17" s="203"/>
      <c r="AZ17" s="201" t="s">
        <v>26</v>
      </c>
      <c r="BA17" s="202"/>
      <c r="BB17" s="202"/>
      <c r="BC17" s="203"/>
      <c r="BD17" s="201" t="s">
        <v>26</v>
      </c>
      <c r="BE17" s="202"/>
      <c r="BF17" s="202"/>
      <c r="BG17" s="204"/>
      <c r="BH17" s="205"/>
      <c r="BI17" s="178"/>
      <c r="BK17" s="169"/>
    </row>
    <row r="18" spans="2:71" s="168" customFormat="1" ht="13.5" customHeight="1">
      <c r="B18" s="169"/>
      <c r="D18" s="178"/>
      <c r="E18" s="206"/>
      <c r="F18" s="183" t="s">
        <v>27</v>
      </c>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78"/>
      <c r="AF18" s="170"/>
      <c r="AI18" s="183"/>
      <c r="AJ18" s="207">
        <v>41556</v>
      </c>
      <c r="AK18" s="208"/>
      <c r="AL18" s="209"/>
      <c r="AM18" s="210" t="s">
        <v>28</v>
      </c>
      <c r="AN18" s="211"/>
      <c r="AO18" s="212" t="s">
        <v>29</v>
      </c>
      <c r="AP18" s="213"/>
      <c r="AQ18" s="214"/>
      <c r="AR18" s="215">
        <v>0.33333333333333331</v>
      </c>
      <c r="AS18" s="216"/>
      <c r="AT18" s="216"/>
      <c r="AU18" s="217"/>
      <c r="AV18" s="218" t="s">
        <v>26</v>
      </c>
      <c r="AW18" s="219"/>
      <c r="AX18" s="219"/>
      <c r="AY18" s="220"/>
      <c r="AZ18" s="218" t="s">
        <v>26</v>
      </c>
      <c r="BA18" s="219"/>
      <c r="BB18" s="219"/>
      <c r="BC18" s="220"/>
      <c r="BD18" s="218" t="s">
        <v>26</v>
      </c>
      <c r="BE18" s="219"/>
      <c r="BF18" s="219"/>
      <c r="BG18" s="221"/>
      <c r="BH18" s="183"/>
      <c r="BI18" s="178"/>
      <c r="BK18" s="169"/>
    </row>
    <row r="19" spans="2:71" s="168" customFormat="1" ht="13.5" customHeight="1">
      <c r="B19" s="169"/>
      <c r="D19" s="178"/>
      <c r="E19" s="222"/>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78"/>
      <c r="AF19" s="170"/>
      <c r="AI19" s="183"/>
      <c r="AJ19" s="223">
        <v>41557</v>
      </c>
      <c r="AK19" s="224"/>
      <c r="AL19" s="225"/>
      <c r="AM19" s="226" t="s">
        <v>30</v>
      </c>
      <c r="AN19" s="225"/>
      <c r="AO19" s="212"/>
      <c r="AP19" s="213"/>
      <c r="AQ19" s="214"/>
      <c r="AR19" s="227">
        <v>0.33333333333333331</v>
      </c>
      <c r="AS19" s="228"/>
      <c r="AT19" s="228"/>
      <c r="AU19" s="229"/>
      <c r="AV19" s="227">
        <v>9.375E-2</v>
      </c>
      <c r="AW19" s="228"/>
      <c r="AX19" s="228"/>
      <c r="AY19" s="229"/>
      <c r="AZ19" s="230" t="s">
        <v>26</v>
      </c>
      <c r="BA19" s="231"/>
      <c r="BB19" s="231"/>
      <c r="BC19" s="232"/>
      <c r="BD19" s="230" t="s">
        <v>26</v>
      </c>
      <c r="BE19" s="231"/>
      <c r="BF19" s="231"/>
      <c r="BG19" s="233"/>
      <c r="BH19" s="183"/>
      <c r="BI19" s="178"/>
      <c r="BK19" s="169"/>
    </row>
    <row r="20" spans="2:71" s="168" customFormat="1" ht="13.5" customHeight="1">
      <c r="B20" s="169"/>
      <c r="D20" s="178"/>
      <c r="E20" s="183"/>
      <c r="F20" s="183"/>
      <c r="G20" s="234" t="s">
        <v>29</v>
      </c>
      <c r="H20" s="235"/>
      <c r="I20" s="235"/>
      <c r="J20" s="236"/>
      <c r="K20" s="234"/>
      <c r="L20" s="235" t="s">
        <v>31</v>
      </c>
      <c r="M20" s="235"/>
      <c r="N20" s="235"/>
      <c r="O20" s="235"/>
      <c r="P20" s="235"/>
      <c r="Q20" s="235"/>
      <c r="R20" s="235"/>
      <c r="S20" s="235"/>
      <c r="T20" s="235"/>
      <c r="U20" s="235"/>
      <c r="V20" s="235"/>
      <c r="W20" s="235"/>
      <c r="X20" s="235"/>
      <c r="Y20" s="235"/>
      <c r="Z20" s="236"/>
      <c r="AA20" s="183"/>
      <c r="AB20" s="183"/>
      <c r="AC20" s="183"/>
      <c r="AD20" s="178"/>
      <c r="AF20" s="170"/>
      <c r="AI20" s="183"/>
      <c r="AJ20" s="223">
        <v>41558</v>
      </c>
      <c r="AK20" s="224"/>
      <c r="AL20" s="225"/>
      <c r="AM20" s="226" t="s">
        <v>32</v>
      </c>
      <c r="AN20" s="225"/>
      <c r="AO20" s="212"/>
      <c r="AP20" s="213"/>
      <c r="AQ20" s="214"/>
      <c r="AR20" s="227">
        <v>0.33333333333333331</v>
      </c>
      <c r="AS20" s="228"/>
      <c r="AT20" s="228"/>
      <c r="AU20" s="229"/>
      <c r="AV20" s="227">
        <v>9.375E-2</v>
      </c>
      <c r="AW20" s="228"/>
      <c r="AX20" s="228"/>
      <c r="AY20" s="229"/>
      <c r="AZ20" s="230" t="s">
        <v>33</v>
      </c>
      <c r="BA20" s="231"/>
      <c r="BB20" s="231"/>
      <c r="BC20" s="232"/>
      <c r="BD20" s="230" t="s">
        <v>26</v>
      </c>
      <c r="BE20" s="231"/>
      <c r="BF20" s="231"/>
      <c r="BG20" s="233"/>
      <c r="BH20" s="183"/>
      <c r="BI20" s="178"/>
      <c r="BK20" s="169"/>
    </row>
    <row r="21" spans="2:71" s="168" customFormat="1" ht="13.5" customHeight="1" thickBot="1">
      <c r="B21" s="169"/>
      <c r="D21" s="178"/>
      <c r="E21" s="183"/>
      <c r="F21" s="183"/>
      <c r="G21" s="237" t="s">
        <v>34</v>
      </c>
      <c r="H21" s="238"/>
      <c r="I21" s="238"/>
      <c r="J21" s="239"/>
      <c r="K21" s="237"/>
      <c r="L21" s="238" t="s">
        <v>35</v>
      </c>
      <c r="M21" s="238"/>
      <c r="N21" s="238"/>
      <c r="O21" s="238"/>
      <c r="P21" s="238"/>
      <c r="Q21" s="238"/>
      <c r="R21" s="238"/>
      <c r="S21" s="238"/>
      <c r="T21" s="238"/>
      <c r="U21" s="238"/>
      <c r="V21" s="238"/>
      <c r="W21" s="238"/>
      <c r="X21" s="238"/>
      <c r="Y21" s="238"/>
      <c r="Z21" s="239"/>
      <c r="AA21" s="183"/>
      <c r="AB21" s="183"/>
      <c r="AC21" s="183"/>
      <c r="AD21" s="178"/>
      <c r="AF21" s="170"/>
      <c r="AI21" s="183"/>
      <c r="AJ21" s="240">
        <v>41559</v>
      </c>
      <c r="AK21" s="241"/>
      <c r="AL21" s="242"/>
      <c r="AM21" s="243" t="s">
        <v>36</v>
      </c>
      <c r="AN21" s="244"/>
      <c r="AO21" s="245"/>
      <c r="AP21" s="246"/>
      <c r="AQ21" s="247"/>
      <c r="AR21" s="248" t="s">
        <v>26</v>
      </c>
      <c r="AS21" s="249"/>
      <c r="AT21" s="249"/>
      <c r="AU21" s="250"/>
      <c r="AV21" s="248" t="s">
        <v>26</v>
      </c>
      <c r="AW21" s="249"/>
      <c r="AX21" s="249"/>
      <c r="AY21" s="250"/>
      <c r="AZ21" s="251" t="s">
        <v>37</v>
      </c>
      <c r="BA21" s="252"/>
      <c r="BB21" s="252"/>
      <c r="BC21" s="253"/>
      <c r="BD21" s="251">
        <v>0.35416666666666669</v>
      </c>
      <c r="BE21" s="252"/>
      <c r="BF21" s="252"/>
      <c r="BG21" s="254"/>
      <c r="BH21" s="183"/>
      <c r="BI21" s="178"/>
      <c r="BK21" s="169"/>
    </row>
    <row r="22" spans="2:71" s="168" customFormat="1" ht="13.5" customHeight="1">
      <c r="B22" s="169"/>
      <c r="D22" s="178"/>
      <c r="E22" s="183"/>
      <c r="F22" s="183"/>
      <c r="G22" s="255" t="s">
        <v>38</v>
      </c>
      <c r="H22" s="256"/>
      <c r="I22" s="256"/>
      <c r="J22" s="257"/>
      <c r="K22" s="255"/>
      <c r="L22" s="256" t="s">
        <v>39</v>
      </c>
      <c r="M22" s="256"/>
      <c r="N22" s="256"/>
      <c r="O22" s="256"/>
      <c r="P22" s="256"/>
      <c r="Q22" s="256"/>
      <c r="R22" s="256"/>
      <c r="S22" s="256"/>
      <c r="T22" s="256"/>
      <c r="U22" s="256"/>
      <c r="V22" s="256"/>
      <c r="W22" s="256"/>
      <c r="X22" s="256"/>
      <c r="Y22" s="256"/>
      <c r="Z22" s="257"/>
      <c r="AA22" s="183"/>
      <c r="AB22" s="183"/>
      <c r="AC22" s="183"/>
      <c r="AD22" s="178"/>
      <c r="AF22" s="170"/>
      <c r="AI22" s="183"/>
      <c r="AJ22" s="183"/>
      <c r="AK22" s="183"/>
      <c r="AL22" s="183"/>
      <c r="AM22" s="183"/>
      <c r="AN22" s="183"/>
      <c r="AO22" s="258"/>
      <c r="AP22" s="258"/>
      <c r="AQ22" s="258"/>
      <c r="AR22" s="183"/>
      <c r="AS22" s="183"/>
      <c r="AT22" s="183"/>
      <c r="AU22" s="183"/>
      <c r="AV22" s="183"/>
      <c r="AW22" s="183"/>
      <c r="AX22" s="183"/>
      <c r="AY22" s="183"/>
      <c r="AZ22" s="183"/>
      <c r="BA22" s="183"/>
      <c r="BB22" s="183"/>
      <c r="BC22" s="183"/>
      <c r="BD22" s="183"/>
      <c r="BE22" s="183"/>
      <c r="BF22" s="183"/>
      <c r="BG22" s="183"/>
      <c r="BH22" s="183"/>
      <c r="BI22" s="178"/>
      <c r="BK22" s="169"/>
    </row>
    <row r="23" spans="2:71" s="168" customFormat="1" ht="13.5" customHeight="1">
      <c r="B23" s="169"/>
      <c r="D23" s="178"/>
      <c r="AA23" s="185"/>
      <c r="AB23" s="185"/>
      <c r="AC23" s="185"/>
      <c r="AD23" s="178"/>
      <c r="AF23" s="170"/>
      <c r="AI23" s="183"/>
      <c r="AJ23" s="184" t="s">
        <v>40</v>
      </c>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3"/>
      <c r="BG23" s="183"/>
      <c r="BH23" s="183"/>
      <c r="BI23" s="178"/>
      <c r="BK23" s="169"/>
    </row>
    <row r="24" spans="2:71" s="168" customFormat="1" ht="13.5" customHeight="1" thickBot="1">
      <c r="B24" s="169"/>
      <c r="D24" s="178"/>
      <c r="E24" s="183"/>
      <c r="F24" s="183" t="s">
        <v>41</v>
      </c>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78"/>
      <c r="AF24" s="170"/>
      <c r="AI24" s="183"/>
      <c r="AJ24" s="185"/>
      <c r="AK24" s="185"/>
      <c r="AL24" s="185"/>
      <c r="AM24" s="185"/>
      <c r="AN24" s="185"/>
      <c r="AO24" s="185"/>
      <c r="AP24" s="185"/>
      <c r="AQ24" s="185"/>
      <c r="AR24" s="185"/>
      <c r="AS24" s="185"/>
      <c r="AT24" s="185"/>
      <c r="AU24" s="185"/>
      <c r="AV24" s="185"/>
      <c r="AW24" s="185"/>
      <c r="AX24" s="185"/>
      <c r="AY24" s="185"/>
      <c r="AZ24" s="185"/>
      <c r="BA24" s="259"/>
      <c r="BB24" s="259"/>
      <c r="BC24" s="259"/>
      <c r="BD24" s="259"/>
      <c r="BE24" s="259"/>
      <c r="BF24" s="259"/>
      <c r="BG24" s="259"/>
      <c r="BH24" s="183"/>
      <c r="BI24" s="178"/>
      <c r="BK24" s="169"/>
      <c r="BS24" s="178"/>
    </row>
    <row r="25" spans="2:71" s="168" customFormat="1" ht="13.5" customHeight="1" thickBot="1">
      <c r="B25" s="169"/>
      <c r="D25" s="178"/>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78"/>
      <c r="AF25" s="170"/>
      <c r="AI25" s="183"/>
      <c r="AJ25" s="260" t="s">
        <v>42</v>
      </c>
      <c r="AK25" s="261"/>
      <c r="AL25" s="261" t="s">
        <v>43</v>
      </c>
      <c r="AM25" s="262"/>
      <c r="AN25" s="188" t="s">
        <v>44</v>
      </c>
      <c r="AO25" s="189"/>
      <c r="AP25" s="189"/>
      <c r="AQ25" s="263"/>
      <c r="AR25" s="188" t="s">
        <v>45</v>
      </c>
      <c r="AS25" s="189"/>
      <c r="AT25" s="189"/>
      <c r="AU25" s="264"/>
      <c r="AV25" s="265" t="s">
        <v>46</v>
      </c>
      <c r="AW25" s="189"/>
      <c r="AX25" s="189"/>
      <c r="AY25" s="263"/>
      <c r="AZ25" s="188" t="s">
        <v>47</v>
      </c>
      <c r="BA25" s="189"/>
      <c r="BB25" s="189"/>
      <c r="BC25" s="189"/>
      <c r="BD25" s="189"/>
      <c r="BE25" s="189"/>
      <c r="BF25" s="189"/>
      <c r="BG25" s="190"/>
      <c r="BH25" s="183"/>
      <c r="BI25" s="178"/>
      <c r="BK25" s="169"/>
    </row>
    <row r="26" spans="2:71" s="168" customFormat="1" ht="13.5" customHeight="1">
      <c r="B26" s="169"/>
      <c r="D26" s="178"/>
      <c r="E26" s="179" t="s">
        <v>48</v>
      </c>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78"/>
      <c r="AF26" s="170"/>
      <c r="AI26" s="183"/>
      <c r="AJ26" s="266">
        <v>8</v>
      </c>
      <c r="AK26" s="267"/>
      <c r="AL26" s="268" t="s">
        <v>24</v>
      </c>
      <c r="AM26" s="269"/>
      <c r="AN26" s="270">
        <v>8</v>
      </c>
      <c r="AO26" s="271"/>
      <c r="AP26" s="271"/>
      <c r="AQ26" s="272"/>
      <c r="AR26" s="270">
        <v>8</v>
      </c>
      <c r="AS26" s="271"/>
      <c r="AT26" s="271"/>
      <c r="AU26" s="273"/>
      <c r="AV26" s="274"/>
      <c r="AW26" s="271"/>
      <c r="AX26" s="271"/>
      <c r="AY26" s="272"/>
      <c r="AZ26" s="275" t="s">
        <v>49</v>
      </c>
      <c r="BA26" s="276"/>
      <c r="BB26" s="276"/>
      <c r="BC26" s="276"/>
      <c r="BD26" s="276"/>
      <c r="BE26" s="276"/>
      <c r="BF26" s="276"/>
      <c r="BG26" s="277"/>
      <c r="BH26" s="183"/>
      <c r="BI26" s="178"/>
      <c r="BK26" s="169"/>
    </row>
    <row r="27" spans="2:71" s="168" customFormat="1" ht="13.5" customHeight="1">
      <c r="B27" s="169"/>
      <c r="D27" s="178"/>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78"/>
      <c r="AF27" s="170"/>
      <c r="AI27" s="183"/>
      <c r="AJ27" s="278">
        <v>9</v>
      </c>
      <c r="AK27" s="279"/>
      <c r="AL27" s="280" t="s">
        <v>28</v>
      </c>
      <c r="AM27" s="281"/>
      <c r="AN27" s="282">
        <f>AR27+AV27</f>
        <v>0</v>
      </c>
      <c r="AO27" s="283"/>
      <c r="AP27" s="283"/>
      <c r="AQ27" s="284"/>
      <c r="AR27" s="282"/>
      <c r="AS27" s="283"/>
      <c r="AT27" s="283"/>
      <c r="AU27" s="285"/>
      <c r="AV27" s="286"/>
      <c r="AW27" s="283"/>
      <c r="AX27" s="283"/>
      <c r="AY27" s="284"/>
      <c r="AZ27" s="287" t="s">
        <v>50</v>
      </c>
      <c r="BA27" s="288"/>
      <c r="BB27" s="288"/>
      <c r="BC27" s="288"/>
      <c r="BD27" s="288"/>
      <c r="BE27" s="288"/>
      <c r="BF27" s="288"/>
      <c r="BG27" s="289"/>
      <c r="BH27" s="183"/>
      <c r="BI27" s="178"/>
      <c r="BK27" s="169"/>
    </row>
    <row r="28" spans="2:71" s="168" customFormat="1" ht="13.5" customHeight="1">
      <c r="B28" s="169"/>
      <c r="D28" s="178"/>
      <c r="E28" s="183"/>
      <c r="F28" s="183" t="s">
        <v>51</v>
      </c>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78"/>
      <c r="AF28" s="170"/>
      <c r="AI28" s="183"/>
      <c r="AJ28" s="290">
        <v>10</v>
      </c>
      <c r="AK28" s="291"/>
      <c r="AL28" s="292" t="s">
        <v>30</v>
      </c>
      <c r="AM28" s="293"/>
      <c r="AN28" s="282">
        <f>AR28+AV28</f>
        <v>10.25</v>
      </c>
      <c r="AO28" s="283"/>
      <c r="AP28" s="283"/>
      <c r="AQ28" s="284"/>
      <c r="AR28" s="282">
        <v>8</v>
      </c>
      <c r="AS28" s="283"/>
      <c r="AT28" s="283"/>
      <c r="AU28" s="285"/>
      <c r="AV28" s="286">
        <v>2.25</v>
      </c>
      <c r="AW28" s="283"/>
      <c r="AX28" s="283"/>
      <c r="AY28" s="284"/>
      <c r="AZ28" s="294"/>
      <c r="BA28" s="295"/>
      <c r="BB28" s="295"/>
      <c r="BC28" s="295"/>
      <c r="BD28" s="295"/>
      <c r="BE28" s="295"/>
      <c r="BF28" s="295"/>
      <c r="BG28" s="296"/>
      <c r="BH28" s="183"/>
      <c r="BI28" s="178"/>
      <c r="BK28" s="169"/>
    </row>
    <row r="29" spans="2:71" s="168" customFormat="1" ht="13.5" customHeight="1">
      <c r="B29" s="169"/>
      <c r="D29" s="178"/>
      <c r="E29" s="183"/>
      <c r="F29" s="183" t="s">
        <v>52</v>
      </c>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78"/>
      <c r="AF29" s="170"/>
      <c r="AI29" s="183"/>
      <c r="AJ29" s="290">
        <v>11</v>
      </c>
      <c r="AK29" s="291"/>
      <c r="AL29" s="292" t="s">
        <v>32</v>
      </c>
      <c r="AM29" s="293"/>
      <c r="AN29" s="282">
        <f>AR29+AV29</f>
        <v>10.25</v>
      </c>
      <c r="AO29" s="283"/>
      <c r="AP29" s="283"/>
      <c r="AQ29" s="284"/>
      <c r="AR29" s="282">
        <v>10.25</v>
      </c>
      <c r="AS29" s="283"/>
      <c r="AT29" s="283"/>
      <c r="AU29" s="285"/>
      <c r="AV29" s="286"/>
      <c r="AW29" s="283"/>
      <c r="AX29" s="283"/>
      <c r="AY29" s="284"/>
      <c r="AZ29" s="294" t="s">
        <v>53</v>
      </c>
      <c r="BA29" s="295"/>
      <c r="BB29" s="295"/>
      <c r="BC29" s="295"/>
      <c r="BD29" s="295"/>
      <c r="BE29" s="295"/>
      <c r="BF29" s="295"/>
      <c r="BG29" s="296"/>
      <c r="BH29" s="183"/>
      <c r="BI29" s="178"/>
      <c r="BK29" s="169"/>
    </row>
    <row r="30" spans="2:71" s="168" customFormat="1" ht="13.5" customHeight="1" thickBot="1">
      <c r="B30" s="169"/>
      <c r="D30" s="178"/>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78"/>
      <c r="AF30" s="170"/>
      <c r="AI30" s="183"/>
      <c r="AJ30" s="297">
        <v>12</v>
      </c>
      <c r="AK30" s="298"/>
      <c r="AL30" s="299" t="s">
        <v>36</v>
      </c>
      <c r="AM30" s="300"/>
      <c r="AN30" s="301">
        <f>AR30+AV30</f>
        <v>8.5</v>
      </c>
      <c r="AO30" s="302"/>
      <c r="AP30" s="302"/>
      <c r="AQ30" s="303"/>
      <c r="AR30" s="301">
        <v>6</v>
      </c>
      <c r="AS30" s="302"/>
      <c r="AT30" s="302"/>
      <c r="AU30" s="304"/>
      <c r="AV30" s="305">
        <v>2.5</v>
      </c>
      <c r="AW30" s="302"/>
      <c r="AX30" s="302"/>
      <c r="AY30" s="303"/>
      <c r="AZ30" s="306" t="s">
        <v>54</v>
      </c>
      <c r="BA30" s="307"/>
      <c r="BB30" s="307"/>
      <c r="BC30" s="307"/>
      <c r="BD30" s="307"/>
      <c r="BE30" s="307"/>
      <c r="BF30" s="307"/>
      <c r="BG30" s="308"/>
      <c r="BH30" s="183"/>
      <c r="BI30" s="178"/>
      <c r="BK30" s="169"/>
    </row>
    <row r="31" spans="2:71" s="168" customFormat="1" ht="13.5" customHeight="1">
      <c r="B31" s="169"/>
      <c r="D31" s="178"/>
      <c r="E31" s="183"/>
      <c r="F31" s="183" t="s">
        <v>55</v>
      </c>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78"/>
      <c r="AF31" s="170"/>
      <c r="AI31" s="183"/>
      <c r="BH31" s="183"/>
      <c r="BI31" s="178"/>
      <c r="BK31" s="169"/>
    </row>
    <row r="32" spans="2:71" s="168" customFormat="1" ht="13.5" customHeight="1">
      <c r="B32" s="169"/>
      <c r="D32" s="178"/>
      <c r="E32" s="183"/>
      <c r="F32" s="183" t="s">
        <v>56</v>
      </c>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78"/>
      <c r="AF32" s="170"/>
      <c r="AI32" s="183"/>
      <c r="AJ32" s="184" t="s">
        <v>57</v>
      </c>
      <c r="AK32" s="183"/>
      <c r="AL32" s="183"/>
      <c r="AM32" s="183"/>
      <c r="AN32" s="183"/>
      <c r="AO32" s="183"/>
      <c r="AP32" s="183"/>
      <c r="AQ32" s="183"/>
      <c r="AR32" s="183"/>
      <c r="AS32" s="183"/>
      <c r="AT32" s="183"/>
      <c r="AU32" s="183"/>
      <c r="AV32" s="183"/>
      <c r="AW32" s="183"/>
      <c r="AX32" s="183"/>
      <c r="AY32" s="183"/>
      <c r="AZ32" s="183"/>
      <c r="BA32" s="183"/>
      <c r="BB32" s="183"/>
      <c r="BC32" s="183"/>
      <c r="BD32" s="183"/>
      <c r="BE32" s="183"/>
      <c r="BF32" s="183"/>
      <c r="BG32" s="183"/>
      <c r="BH32" s="183"/>
      <c r="BI32" s="178"/>
      <c r="BK32" s="169"/>
    </row>
    <row r="33" spans="2:63" s="168" customFormat="1" ht="13.5" customHeight="1">
      <c r="B33" s="169"/>
      <c r="D33" s="178"/>
      <c r="E33" s="183"/>
      <c r="F33" s="183" t="s">
        <v>58</v>
      </c>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78"/>
      <c r="AF33" s="170"/>
      <c r="AI33" s="183"/>
      <c r="AJ33" s="183"/>
      <c r="AK33" s="183"/>
      <c r="AL33" s="183"/>
      <c r="AM33" s="183"/>
      <c r="AN33" s="183"/>
      <c r="AO33" s="183"/>
      <c r="AP33" s="183"/>
      <c r="AQ33" s="183"/>
      <c r="AR33" s="183"/>
      <c r="AS33" s="183"/>
      <c r="AT33" s="183"/>
      <c r="AU33" s="183"/>
      <c r="AV33" s="183"/>
      <c r="AW33" s="183"/>
      <c r="AX33" s="183"/>
      <c r="AY33" s="183"/>
      <c r="AZ33" s="183"/>
      <c r="BA33" s="183"/>
      <c r="BB33" s="183"/>
      <c r="BC33" s="183"/>
      <c r="BD33" s="183"/>
      <c r="BE33" s="183"/>
      <c r="BF33" s="183"/>
      <c r="BG33" s="183"/>
      <c r="BH33" s="183"/>
      <c r="BI33" s="178"/>
      <c r="BK33" s="169"/>
    </row>
    <row r="34" spans="2:63" s="168" customFormat="1" ht="13.5" customHeight="1">
      <c r="B34" s="169"/>
      <c r="D34" s="178"/>
      <c r="E34" s="183"/>
      <c r="F34" s="183" t="s">
        <v>59</v>
      </c>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78"/>
      <c r="AF34" s="170"/>
      <c r="AI34" s="183"/>
      <c r="AJ34" s="309" t="s">
        <v>4</v>
      </c>
      <c r="AK34" s="295" t="s">
        <v>60</v>
      </c>
      <c r="AL34" s="295"/>
      <c r="AM34" s="295"/>
      <c r="AN34" s="295"/>
      <c r="AO34" s="295"/>
      <c r="AP34" s="295"/>
      <c r="AQ34" s="295"/>
      <c r="AR34" s="295"/>
      <c r="AS34" s="310" t="s">
        <v>61</v>
      </c>
      <c r="AT34" s="295" t="s">
        <v>62</v>
      </c>
      <c r="AU34" s="295"/>
      <c r="AV34" s="295"/>
      <c r="AW34" s="295"/>
      <c r="AX34" s="295"/>
      <c r="AY34" s="295"/>
      <c r="AZ34" s="295"/>
      <c r="BA34" s="295"/>
      <c r="BB34" s="295"/>
      <c r="BC34" s="295"/>
      <c r="BD34" s="295"/>
      <c r="BE34" s="295"/>
      <c r="BF34" s="295"/>
      <c r="BG34" s="295"/>
      <c r="BH34" s="183"/>
      <c r="BI34" s="178"/>
      <c r="BK34" s="169"/>
    </row>
    <row r="35" spans="2:63" s="168" customFormat="1" ht="13.5" customHeight="1">
      <c r="B35" s="169"/>
      <c r="D35" s="178"/>
      <c r="E35" s="183"/>
      <c r="F35" s="183" t="s">
        <v>63</v>
      </c>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78"/>
      <c r="AF35" s="170"/>
      <c r="AI35" s="183"/>
      <c r="AJ35" s="309" t="s">
        <v>4</v>
      </c>
      <c r="AK35" s="295" t="s">
        <v>64</v>
      </c>
      <c r="AL35" s="295"/>
      <c r="AM35" s="295"/>
      <c r="AN35" s="295"/>
      <c r="AO35" s="295"/>
      <c r="AP35" s="295"/>
      <c r="AQ35" s="295"/>
      <c r="AR35" s="295"/>
      <c r="AS35" s="310" t="s">
        <v>61</v>
      </c>
      <c r="AT35" s="295" t="s">
        <v>65</v>
      </c>
      <c r="AU35" s="295"/>
      <c r="AV35" s="295"/>
      <c r="AW35" s="295"/>
      <c r="AX35" s="295"/>
      <c r="AY35" s="295"/>
      <c r="AZ35" s="295"/>
      <c r="BA35" s="295"/>
      <c r="BB35" s="295"/>
      <c r="BC35" s="295"/>
      <c r="BD35" s="295"/>
      <c r="BE35" s="295"/>
      <c r="BF35" s="295"/>
      <c r="BG35" s="295"/>
      <c r="BH35" s="183"/>
      <c r="BI35" s="178"/>
      <c r="BK35" s="169"/>
    </row>
    <row r="36" spans="2:63" s="168" customFormat="1" ht="13.5" customHeight="1">
      <c r="B36" s="169"/>
      <c r="D36" s="178"/>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78"/>
      <c r="AF36" s="170"/>
      <c r="AI36" s="183"/>
      <c r="AJ36" s="309" t="s">
        <v>4</v>
      </c>
      <c r="AK36" s="295" t="s">
        <v>66</v>
      </c>
      <c r="AL36" s="295"/>
      <c r="AM36" s="295"/>
      <c r="AN36" s="295"/>
      <c r="AO36" s="295"/>
      <c r="AP36" s="295"/>
      <c r="AQ36" s="295"/>
      <c r="AR36" s="295"/>
      <c r="AS36" s="310" t="s">
        <v>61</v>
      </c>
      <c r="AT36" s="295" t="s">
        <v>53</v>
      </c>
      <c r="AU36" s="295"/>
      <c r="AV36" s="295"/>
      <c r="AW36" s="295"/>
      <c r="AX36" s="295"/>
      <c r="AY36" s="295"/>
      <c r="AZ36" s="295"/>
      <c r="BA36" s="295"/>
      <c r="BB36" s="295"/>
      <c r="BC36" s="295"/>
      <c r="BD36" s="295"/>
      <c r="BE36" s="295"/>
      <c r="BF36" s="295"/>
      <c r="BG36" s="295"/>
      <c r="BH36" s="183"/>
      <c r="BI36" s="178"/>
      <c r="BK36" s="169"/>
    </row>
    <row r="37" spans="2:63" s="168" customFormat="1" ht="13.5" customHeight="1">
      <c r="B37" s="169"/>
      <c r="D37" s="178"/>
      <c r="E37" s="179" t="s">
        <v>54</v>
      </c>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78"/>
      <c r="AF37" s="170"/>
      <c r="AI37" s="183"/>
      <c r="AJ37" s="309" t="s">
        <v>4</v>
      </c>
      <c r="AK37" s="295" t="s">
        <v>67</v>
      </c>
      <c r="AL37" s="295"/>
      <c r="AM37" s="295"/>
      <c r="AN37" s="295"/>
      <c r="AO37" s="295"/>
      <c r="AP37" s="295"/>
      <c r="AQ37" s="295"/>
      <c r="AR37" s="295"/>
      <c r="AS37" s="310" t="s">
        <v>61</v>
      </c>
      <c r="AT37" s="295" t="s">
        <v>54</v>
      </c>
      <c r="AU37" s="295"/>
      <c r="AV37" s="295"/>
      <c r="AW37" s="295"/>
      <c r="AX37" s="295"/>
      <c r="AY37" s="295"/>
      <c r="AZ37" s="295"/>
      <c r="BA37" s="295"/>
      <c r="BB37" s="295"/>
      <c r="BC37" s="295"/>
      <c r="BD37" s="295"/>
      <c r="BE37" s="295"/>
      <c r="BF37" s="295"/>
      <c r="BG37" s="295"/>
      <c r="BH37" s="183"/>
      <c r="BI37" s="178"/>
      <c r="BK37" s="169"/>
    </row>
    <row r="38" spans="2:63" s="168" customFormat="1" ht="13.5" customHeight="1">
      <c r="B38" s="169"/>
      <c r="D38" s="178"/>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78"/>
      <c r="AF38" s="170"/>
      <c r="AI38" s="183"/>
      <c r="AJ38" s="309" t="s">
        <v>4</v>
      </c>
      <c r="AK38" s="295" t="s">
        <v>68</v>
      </c>
      <c r="AL38" s="295"/>
      <c r="AM38" s="295"/>
      <c r="AN38" s="295"/>
      <c r="AO38" s="295"/>
      <c r="AP38" s="295"/>
      <c r="AQ38" s="295"/>
      <c r="AR38" s="295"/>
      <c r="AS38" s="310" t="s">
        <v>61</v>
      </c>
      <c r="AT38" s="295" t="s">
        <v>69</v>
      </c>
      <c r="AU38" s="295"/>
      <c r="AV38" s="295"/>
      <c r="AW38" s="295"/>
      <c r="AX38" s="295"/>
      <c r="AY38" s="295"/>
      <c r="AZ38" s="295"/>
      <c r="BA38" s="295"/>
      <c r="BB38" s="295"/>
      <c r="BC38" s="295"/>
      <c r="BD38" s="295"/>
      <c r="BE38" s="295"/>
      <c r="BF38" s="295"/>
      <c r="BG38" s="295"/>
      <c r="BH38" s="295"/>
      <c r="BI38" s="178"/>
      <c r="BK38" s="169"/>
    </row>
    <row r="39" spans="2:63" s="168" customFormat="1" ht="13.5" customHeight="1">
      <c r="B39" s="169"/>
      <c r="D39" s="178"/>
      <c r="E39" s="183"/>
      <c r="F39" s="183" t="s">
        <v>70</v>
      </c>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78"/>
      <c r="AF39" s="170"/>
      <c r="AI39" s="183"/>
      <c r="AJ39" s="309"/>
      <c r="AK39" s="310"/>
      <c r="AL39" s="310"/>
      <c r="AM39" s="310"/>
      <c r="AN39" s="310"/>
      <c r="AO39" s="310"/>
      <c r="AP39" s="310"/>
      <c r="AQ39" s="310"/>
      <c r="AR39" s="310"/>
      <c r="AS39" s="310"/>
      <c r="AT39" s="310"/>
      <c r="AU39" s="310"/>
      <c r="AV39" s="310"/>
      <c r="AW39" s="310"/>
      <c r="AX39" s="310"/>
      <c r="AY39" s="310"/>
      <c r="AZ39" s="310"/>
      <c r="BA39" s="310"/>
      <c r="BB39" s="310"/>
      <c r="BC39" s="310"/>
      <c r="BD39" s="310"/>
      <c r="BE39" s="310"/>
      <c r="BF39" s="310"/>
      <c r="BG39" s="310"/>
      <c r="BH39" s="310"/>
      <c r="BI39" s="178"/>
      <c r="BK39" s="169"/>
    </row>
    <row r="40" spans="2:63" s="168" customFormat="1" ht="13.5" customHeight="1">
      <c r="B40" s="169"/>
      <c r="D40" s="178"/>
      <c r="E40" s="183"/>
      <c r="F40" s="183" t="s">
        <v>71</v>
      </c>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78"/>
      <c r="AF40" s="170"/>
      <c r="AI40" s="183"/>
      <c r="AJ40" s="183"/>
      <c r="AK40" s="309" t="s">
        <v>72</v>
      </c>
      <c r="AL40" s="183" t="s">
        <v>73</v>
      </c>
      <c r="AM40" s="183"/>
      <c r="AN40" s="183"/>
      <c r="AO40" s="183"/>
      <c r="AP40" s="183"/>
      <c r="AQ40" s="183"/>
      <c r="AR40" s="183"/>
      <c r="AS40" s="183"/>
      <c r="AT40" s="183"/>
      <c r="AU40" s="183"/>
      <c r="AV40" s="183"/>
      <c r="AW40" s="183"/>
      <c r="AX40" s="183"/>
      <c r="AY40" s="183"/>
      <c r="AZ40" s="183"/>
      <c r="BA40" s="183"/>
      <c r="BB40" s="183"/>
      <c r="BC40" s="183"/>
      <c r="BD40" s="183"/>
      <c r="BE40" s="183"/>
      <c r="BF40" s="183"/>
      <c r="BG40" s="183"/>
      <c r="BH40" s="183"/>
      <c r="BI40" s="178"/>
      <c r="BK40" s="169"/>
    </row>
    <row r="41" spans="2:63" s="168" customFormat="1" ht="13.5" customHeight="1">
      <c r="B41" s="169"/>
      <c r="D41" s="178"/>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78"/>
      <c r="AF41" s="170"/>
      <c r="AI41" s="183"/>
      <c r="AJ41" s="183"/>
      <c r="AK41" s="309"/>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78"/>
      <c r="BK41" s="169"/>
    </row>
    <row r="42" spans="2:63" s="168" customFormat="1" ht="13.5" customHeight="1">
      <c r="B42" s="169"/>
      <c r="D42" s="178"/>
      <c r="E42" s="183"/>
      <c r="F42" s="183" t="s">
        <v>74</v>
      </c>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78"/>
      <c r="AF42" s="170"/>
      <c r="AI42" s="311"/>
      <c r="AJ42" s="311"/>
      <c r="AK42" s="312"/>
      <c r="AL42" s="311"/>
      <c r="AM42" s="311"/>
      <c r="AN42" s="311"/>
      <c r="AO42" s="311"/>
      <c r="AP42" s="311"/>
      <c r="AQ42" s="311"/>
      <c r="AR42" s="311"/>
      <c r="AS42" s="311"/>
      <c r="AT42" s="311"/>
      <c r="AU42" s="311"/>
      <c r="AV42" s="311"/>
      <c r="AW42" s="311"/>
      <c r="AX42" s="311"/>
      <c r="AY42" s="311"/>
      <c r="AZ42" s="311"/>
      <c r="BA42" s="311"/>
      <c r="BB42" s="311"/>
      <c r="BC42" s="311"/>
      <c r="BD42" s="311"/>
      <c r="BE42" s="311"/>
      <c r="BF42" s="311"/>
      <c r="BG42" s="311"/>
      <c r="BH42" s="311"/>
      <c r="BI42" s="178"/>
      <c r="BK42" s="169"/>
    </row>
    <row r="43" spans="2:63" s="168" customFormat="1" ht="13.5" customHeight="1">
      <c r="B43" s="169"/>
      <c r="AF43" s="170"/>
      <c r="BK43" s="169"/>
    </row>
    <row r="44" spans="2:63" s="168" customFormat="1" ht="4.5" customHeight="1">
      <c r="B44" s="169"/>
      <c r="C44" s="169"/>
      <c r="D44" s="169"/>
      <c r="E44" s="169"/>
      <c r="F44" s="169"/>
      <c r="G44" s="169"/>
      <c r="H44" s="169"/>
      <c r="I44" s="169"/>
      <c r="J44" s="169"/>
      <c r="K44" s="169"/>
      <c r="L44" s="169"/>
      <c r="M44" s="169"/>
      <c r="N44" s="169"/>
      <c r="O44" s="169"/>
      <c r="P44" s="169"/>
      <c r="Q44" s="169"/>
      <c r="R44" s="169"/>
      <c r="S44" s="169"/>
      <c r="T44" s="169"/>
      <c r="U44" s="169"/>
      <c r="V44" s="169"/>
      <c r="W44" s="169"/>
      <c r="X44" s="169"/>
      <c r="Y44" s="169"/>
      <c r="Z44" s="169"/>
      <c r="AA44" s="169"/>
      <c r="AB44" s="169"/>
      <c r="AC44" s="169"/>
      <c r="AD44" s="169"/>
      <c r="AE44" s="169"/>
      <c r="AF44" s="170"/>
      <c r="AG44" s="169"/>
      <c r="AH44" s="169"/>
      <c r="AI44" s="169"/>
      <c r="AJ44" s="169"/>
      <c r="AK44" s="169"/>
      <c r="AL44" s="169"/>
      <c r="AM44" s="169"/>
      <c r="AN44" s="169"/>
      <c r="AO44" s="169"/>
      <c r="AP44" s="169"/>
      <c r="AQ44" s="169"/>
      <c r="AR44" s="169"/>
      <c r="AS44" s="169"/>
      <c r="AT44" s="169"/>
      <c r="AU44" s="169"/>
      <c r="AV44" s="169"/>
      <c r="AW44" s="169"/>
      <c r="AX44" s="169"/>
      <c r="AY44" s="169"/>
      <c r="AZ44" s="169"/>
      <c r="BA44" s="169"/>
      <c r="BB44" s="169"/>
      <c r="BC44" s="169"/>
      <c r="BD44" s="169"/>
      <c r="BE44" s="169"/>
      <c r="BF44" s="169"/>
      <c r="BG44" s="169"/>
      <c r="BH44" s="169"/>
      <c r="BI44" s="169"/>
      <c r="BJ44" s="169"/>
      <c r="BK44" s="169"/>
    </row>
  </sheetData>
  <mergeCells count="88">
    <mergeCell ref="AK37:AR37"/>
    <mergeCell ref="AT37:BG37"/>
    <mergeCell ref="AK38:AR38"/>
    <mergeCell ref="AT38:BH38"/>
    <mergeCell ref="AK34:AR34"/>
    <mergeCell ref="AT34:BG34"/>
    <mergeCell ref="AK35:AR35"/>
    <mergeCell ref="AT35:BG35"/>
    <mergeCell ref="AK36:AR36"/>
    <mergeCell ref="AT36:BG36"/>
    <mergeCell ref="AZ30:BG30"/>
    <mergeCell ref="AJ29:AK29"/>
    <mergeCell ref="AL29:AM29"/>
    <mergeCell ref="AN29:AQ29"/>
    <mergeCell ref="AR29:AU29"/>
    <mergeCell ref="AV29:AY29"/>
    <mergeCell ref="AZ29:BG29"/>
    <mergeCell ref="AJ30:AK30"/>
    <mergeCell ref="AL30:AM30"/>
    <mergeCell ref="AN30:AQ30"/>
    <mergeCell ref="AR30:AU30"/>
    <mergeCell ref="AV30:AY30"/>
    <mergeCell ref="AZ28:BG28"/>
    <mergeCell ref="AJ27:AK27"/>
    <mergeCell ref="AL27:AM27"/>
    <mergeCell ref="AN27:AQ27"/>
    <mergeCell ref="AR27:AU27"/>
    <mergeCell ref="AV27:AY27"/>
    <mergeCell ref="AZ27:BG27"/>
    <mergeCell ref="AJ28:AK28"/>
    <mergeCell ref="AL28:AM28"/>
    <mergeCell ref="AN28:AQ28"/>
    <mergeCell ref="AR28:AU28"/>
    <mergeCell ref="AV28:AY28"/>
    <mergeCell ref="AZ26:BG26"/>
    <mergeCell ref="AJ25:AK25"/>
    <mergeCell ref="AL25:AM25"/>
    <mergeCell ref="AN25:AQ25"/>
    <mergeCell ref="AR25:AU25"/>
    <mergeCell ref="AV25:AY25"/>
    <mergeCell ref="AZ25:BG25"/>
    <mergeCell ref="AJ26:AK26"/>
    <mergeCell ref="AL26:AM26"/>
    <mergeCell ref="AN26:AQ26"/>
    <mergeCell ref="AR26:AU26"/>
    <mergeCell ref="AV26:AY26"/>
    <mergeCell ref="BD20:BG20"/>
    <mergeCell ref="AJ21:AL21"/>
    <mergeCell ref="AM21:AN21"/>
    <mergeCell ref="AO21:AQ21"/>
    <mergeCell ref="AR21:AU21"/>
    <mergeCell ref="AV21:AY21"/>
    <mergeCell ref="AZ21:BC21"/>
    <mergeCell ref="BD21:BG21"/>
    <mergeCell ref="AJ20:AL20"/>
    <mergeCell ref="AM20:AN20"/>
    <mergeCell ref="AO20:AQ20"/>
    <mergeCell ref="AR20:AU20"/>
    <mergeCell ref="AV20:AY20"/>
    <mergeCell ref="AZ20:BC20"/>
    <mergeCell ref="BD18:BG18"/>
    <mergeCell ref="AJ19:AL19"/>
    <mergeCell ref="AM19:AN19"/>
    <mergeCell ref="AO19:AQ19"/>
    <mergeCell ref="AR19:AU19"/>
    <mergeCell ref="AV19:AY19"/>
    <mergeCell ref="AZ19:BC19"/>
    <mergeCell ref="BD19:BG19"/>
    <mergeCell ref="AJ18:AL18"/>
    <mergeCell ref="AM18:AN18"/>
    <mergeCell ref="AO18:AQ18"/>
    <mergeCell ref="AR18:AU18"/>
    <mergeCell ref="AV18:AY18"/>
    <mergeCell ref="AZ18:BC18"/>
    <mergeCell ref="BD16:BG16"/>
    <mergeCell ref="AJ17:AL17"/>
    <mergeCell ref="AM17:AN17"/>
    <mergeCell ref="AO17:AQ17"/>
    <mergeCell ref="AR17:AU17"/>
    <mergeCell ref="AV17:AY17"/>
    <mergeCell ref="AZ17:BC17"/>
    <mergeCell ref="BD17:BG17"/>
    <mergeCell ref="AJ16:AL16"/>
    <mergeCell ref="AM16:AN16"/>
    <mergeCell ref="AO16:AQ16"/>
    <mergeCell ref="AR16:AU16"/>
    <mergeCell ref="AV16:AY16"/>
    <mergeCell ref="AZ16:BC16"/>
  </mergeCells>
  <phoneticPr fontId="2"/>
  <pageMargins left="0.19685039370078741" right="0.19685039370078741" top="0.55118110236220474" bottom="0.35433070866141736" header="0.31496062992125984" footer="0.31496062992125984"/>
  <pageSetup paperSize="9" orientation="landscape" r:id="rId1"/>
  <headerFooter>
    <oddHeader>&amp;C&amp;"-,太字"&amp;U１－ＵＰスタジオ(株)　　業務作業時間月報</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04503-8A79-400F-884C-C7A0CAFD17F3}">
  <dimension ref="A1:M36"/>
  <sheetViews>
    <sheetView showGridLines="0" tabSelected="1" zoomScale="85" zoomScaleNormal="85" workbookViewId="0">
      <pane xSplit="3" ySplit="4" topLeftCell="D20"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125</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8.3333333333333329E-2</v>
      </c>
      <c r="D6" s="343">
        <v>8.3333333333333329E-2</v>
      </c>
      <c r="E6" s="366"/>
      <c r="F6" s="366"/>
      <c r="G6" s="343"/>
      <c r="H6" s="344"/>
      <c r="I6" s="344"/>
      <c r="J6" s="344"/>
      <c r="K6" s="346"/>
      <c r="L6" s="367"/>
      <c r="M6" s="33"/>
    </row>
    <row r="7" spans="1:13" ht="23.25" customHeight="1">
      <c r="A7" s="16">
        <v>18</v>
      </c>
      <c r="B7" s="17" t="str">
        <f t="shared" si="0"/>
        <v>火</v>
      </c>
      <c r="C7" s="363">
        <f t="shared" si="1"/>
        <v>8.3333333333333329E-2</v>
      </c>
      <c r="D7" s="343">
        <v>8.3333333333333329E-2</v>
      </c>
      <c r="E7" s="366"/>
      <c r="F7" s="366"/>
      <c r="G7" s="343"/>
      <c r="H7" s="344"/>
      <c r="I7" s="344"/>
      <c r="J7" s="344"/>
      <c r="K7" s="346"/>
      <c r="L7" s="367"/>
      <c r="M7" s="33"/>
    </row>
    <row r="8" spans="1:13" ht="23.25" customHeight="1">
      <c r="A8" s="16">
        <v>19</v>
      </c>
      <c r="B8" s="17" t="str">
        <f t="shared" si="0"/>
        <v>水</v>
      </c>
      <c r="C8" s="363">
        <f t="shared" si="1"/>
        <v>0</v>
      </c>
      <c r="D8" s="366"/>
      <c r="E8" s="366"/>
      <c r="F8" s="366"/>
      <c r="G8" s="343"/>
      <c r="H8" s="344"/>
      <c r="I8" s="344"/>
      <c r="J8" s="344"/>
      <c r="K8" s="346"/>
      <c r="L8" s="367"/>
      <c r="M8" s="33"/>
    </row>
    <row r="9" spans="1:13" ht="23.25" customHeight="1">
      <c r="A9" s="16">
        <v>20</v>
      </c>
      <c r="B9" s="17" t="str">
        <f t="shared" si="0"/>
        <v>木</v>
      </c>
      <c r="C9" s="363">
        <f t="shared" si="1"/>
        <v>0</v>
      </c>
      <c r="D9" s="366"/>
      <c r="E9" s="366"/>
      <c r="F9" s="366"/>
      <c r="G9" s="343"/>
      <c r="H9" s="344"/>
      <c r="I9" s="344"/>
      <c r="J9" s="344"/>
      <c r="K9" s="346"/>
      <c r="L9" s="367"/>
      <c r="M9" s="33"/>
    </row>
    <row r="10" spans="1:13" ht="23.25" customHeight="1">
      <c r="A10" s="16">
        <v>21</v>
      </c>
      <c r="B10" s="17" t="str">
        <f t="shared" si="0"/>
        <v>金</v>
      </c>
      <c r="C10" s="363">
        <f t="shared" si="1"/>
        <v>0.16666666666666666</v>
      </c>
      <c r="D10" s="366">
        <v>0.16666666666666666</v>
      </c>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8.3333333333333329E-2</v>
      </c>
      <c r="D15" s="343">
        <v>8.3333333333333329E-2</v>
      </c>
      <c r="E15" s="366"/>
      <c r="F15" s="366"/>
      <c r="G15" s="343"/>
      <c r="H15" s="344"/>
      <c r="I15" s="344"/>
      <c r="J15" s="344"/>
      <c r="K15" s="346"/>
      <c r="L15" s="367"/>
      <c r="M15" s="33"/>
    </row>
    <row r="16" spans="1:13" ht="23.25" customHeight="1">
      <c r="A16" s="16">
        <v>27</v>
      </c>
      <c r="B16" s="17" t="str">
        <f t="shared" si="0"/>
        <v>木</v>
      </c>
      <c r="C16" s="363">
        <f t="shared" si="1"/>
        <v>0.16666666666666666</v>
      </c>
      <c r="D16" s="343">
        <v>0.125</v>
      </c>
      <c r="E16" s="366"/>
      <c r="F16" s="366"/>
      <c r="G16" s="343"/>
      <c r="H16" s="344"/>
      <c r="I16" s="344"/>
      <c r="J16" s="344"/>
      <c r="K16" s="346"/>
      <c r="L16" s="367">
        <v>4.1666666666666664E-2</v>
      </c>
      <c r="M16" s="33"/>
    </row>
    <row r="17" spans="1:13" ht="23.25" customHeight="1">
      <c r="A17" s="16">
        <v>28</v>
      </c>
      <c r="B17" s="17" t="str">
        <f t="shared" si="0"/>
        <v>金</v>
      </c>
      <c r="C17" s="363">
        <f t="shared" si="1"/>
        <v>0.125</v>
      </c>
      <c r="D17" s="343">
        <v>0.125</v>
      </c>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0.16666666666666666</v>
      </c>
      <c r="D27" s="366">
        <v>0.16666666666666666</v>
      </c>
      <c r="E27" s="366"/>
      <c r="F27" s="366"/>
      <c r="G27" s="343"/>
      <c r="H27" s="344"/>
      <c r="I27" s="344"/>
      <c r="J27" s="344"/>
      <c r="K27" s="346"/>
      <c r="L27" s="367"/>
      <c r="M27" s="33"/>
    </row>
    <row r="28" spans="1:13" ht="23.25" customHeight="1">
      <c r="A28" s="16">
        <v>8</v>
      </c>
      <c r="B28" s="17" t="str">
        <f t="shared" si="2"/>
        <v>火</v>
      </c>
      <c r="C28" s="363">
        <f t="shared" si="1"/>
        <v>0.20833333333333331</v>
      </c>
      <c r="D28" s="366">
        <v>0.16666666666666666</v>
      </c>
      <c r="E28" s="366"/>
      <c r="F28" s="366"/>
      <c r="G28" s="343"/>
      <c r="H28" s="344"/>
      <c r="I28" s="344"/>
      <c r="J28" s="344"/>
      <c r="K28" s="346"/>
      <c r="L28" s="367">
        <v>4.1666666666666664E-2</v>
      </c>
      <c r="M28" s="33"/>
    </row>
    <row r="29" spans="1:13" ht="23.25" customHeight="1">
      <c r="A29" s="16">
        <v>9</v>
      </c>
      <c r="B29" s="17" t="str">
        <f t="shared" si="2"/>
        <v>水</v>
      </c>
      <c r="C29" s="363">
        <f t="shared" si="1"/>
        <v>0.16666666666666666</v>
      </c>
      <c r="D29" s="366">
        <v>0.16666666666666666</v>
      </c>
      <c r="E29" s="366"/>
      <c r="F29" s="366"/>
      <c r="G29" s="343"/>
      <c r="H29" s="344"/>
      <c r="I29" s="344"/>
      <c r="J29" s="344"/>
      <c r="K29" s="346"/>
      <c r="L29" s="367"/>
      <c r="M29" s="33"/>
    </row>
    <row r="30" spans="1:13" ht="23.25" customHeight="1">
      <c r="A30" s="16">
        <v>10</v>
      </c>
      <c r="B30" s="17" t="str">
        <f t="shared" si="2"/>
        <v>木</v>
      </c>
      <c r="C30" s="363">
        <f t="shared" si="1"/>
        <v>0.16666666666666666</v>
      </c>
      <c r="D30" s="366">
        <v>0.16666666666666666</v>
      </c>
      <c r="E30" s="366"/>
      <c r="F30" s="366"/>
      <c r="G30" s="343"/>
      <c r="H30" s="344"/>
      <c r="I30" s="344"/>
      <c r="J30" s="344"/>
      <c r="K30" s="346"/>
      <c r="L30" s="367"/>
      <c r="M30" s="33" t="s">
        <v>126</v>
      </c>
    </row>
    <row r="31" spans="1:13" ht="23.25" customHeight="1">
      <c r="A31" s="16">
        <v>11</v>
      </c>
      <c r="B31" s="17" t="str">
        <f t="shared" si="2"/>
        <v>金</v>
      </c>
      <c r="C31" s="363">
        <f t="shared" si="1"/>
        <v>0.16666666666666666</v>
      </c>
      <c r="D31" s="366">
        <v>0.16666666666666666</v>
      </c>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1.5833333333333335</v>
      </c>
      <c r="D36" s="376">
        <f t="shared" si="3"/>
        <v>1.5</v>
      </c>
      <c r="E36" s="377">
        <f t="shared" si="3"/>
        <v>0</v>
      </c>
      <c r="F36" s="378">
        <f t="shared" si="3"/>
        <v>0</v>
      </c>
      <c r="G36" s="379">
        <f t="shared" si="3"/>
        <v>0</v>
      </c>
      <c r="H36" s="379">
        <f t="shared" si="3"/>
        <v>0</v>
      </c>
      <c r="I36" s="379">
        <f t="shared" si="3"/>
        <v>0</v>
      </c>
      <c r="J36" s="379">
        <f t="shared" si="3"/>
        <v>0</v>
      </c>
      <c r="K36" s="379">
        <f t="shared" si="3"/>
        <v>0</v>
      </c>
      <c r="L36" s="380">
        <f t="shared" si="3"/>
        <v>8.3333333333333329E-2</v>
      </c>
      <c r="M36" s="381"/>
    </row>
  </sheetData>
  <mergeCells count="6">
    <mergeCell ref="M3:M4"/>
    <mergeCell ref="A1:L1"/>
    <mergeCell ref="A3:A4"/>
    <mergeCell ref="B3:B4"/>
    <mergeCell ref="C3:C4"/>
    <mergeCell ref="D3:L3"/>
  </mergeCells>
  <phoneticPr fontId="2"/>
  <conditionalFormatting sqref="B5:B35">
    <cfRule type="containsText" dxfId="205" priority="3" operator="containsText" text="祝">
      <formula>NOT(ISERROR(SEARCH("祝",B5)))</formula>
    </cfRule>
    <cfRule type="containsText" dxfId="204" priority="4" operator="containsText" text="日">
      <formula>NOT(ISERROR(SEARCH("日",B5)))</formula>
    </cfRule>
    <cfRule type="cellIs" dxfId="20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E445A44-ACFA-4F5E-B5BF-A8599C85E257}">
            <xm:f>NOT(ISERROR(SEARCH("休",B5)))</xm:f>
            <xm:f>"休"</xm:f>
            <x14:dxf>
              <font>
                <color rgb="FFFF0000"/>
              </font>
            </x14:dxf>
          </x14:cfRule>
          <xm:sqref>B5:B35</xm:sqref>
        </x14:conditionalFormatting>
        <x14:conditionalFormatting xmlns:xm="http://schemas.microsoft.com/office/excel/2006/main">
          <x14:cfRule type="containsText" priority="2" operator="containsText" id="{C973A8C9-E834-4C15-9189-9104BAF70DCB}">
            <xm:f>NOT(ISERROR(SEARCH("休",B5)))</xm:f>
            <xm:f>"休"</xm:f>
            <x14:dxf>
              <font>
                <color rgb="FFFF0000"/>
              </font>
            </x14:dxf>
          </x14:cfRule>
          <xm:sqref>B5:B35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E9485-86AD-49CA-AF28-68009B808292}">
  <dimension ref="A1:M36"/>
  <sheetViews>
    <sheetView showGridLines="0" tabSelected="1" zoomScale="85" zoomScaleNormal="85" workbookViewId="0">
      <pane xSplit="3" ySplit="4" topLeftCell="D23"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128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0.14583333333333334</v>
      </c>
      <c r="D27" s="343"/>
      <c r="E27" s="366">
        <v>0.125</v>
      </c>
      <c r="F27" s="366"/>
      <c r="G27" s="343"/>
      <c r="H27" s="344"/>
      <c r="I27" s="344"/>
      <c r="J27" s="344"/>
      <c r="K27" s="346"/>
      <c r="L27" s="367">
        <v>2.0833333333333332E-2</v>
      </c>
      <c r="M27" s="33"/>
    </row>
    <row r="28" spans="1:13" ht="23.25" customHeight="1">
      <c r="A28" s="16">
        <v>8</v>
      </c>
      <c r="B28" s="17" t="str">
        <f t="shared" si="2"/>
        <v>火</v>
      </c>
      <c r="C28" s="363">
        <f t="shared" si="1"/>
        <v>8.3333333333333329E-2</v>
      </c>
      <c r="D28" s="343"/>
      <c r="E28" s="366">
        <v>8.3333333333333329E-2</v>
      </c>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0.22916666666666669</v>
      </c>
      <c r="D36" s="376">
        <f t="shared" si="3"/>
        <v>0</v>
      </c>
      <c r="E36" s="377">
        <f t="shared" si="3"/>
        <v>0.20833333333333331</v>
      </c>
      <c r="F36" s="378">
        <f t="shared" si="3"/>
        <v>0</v>
      </c>
      <c r="G36" s="379">
        <f t="shared" si="3"/>
        <v>0</v>
      </c>
      <c r="H36" s="379">
        <f t="shared" si="3"/>
        <v>0</v>
      </c>
      <c r="I36" s="379">
        <f t="shared" si="3"/>
        <v>0</v>
      </c>
      <c r="J36" s="379">
        <f t="shared" si="3"/>
        <v>0</v>
      </c>
      <c r="K36" s="379">
        <f t="shared" si="3"/>
        <v>0</v>
      </c>
      <c r="L36" s="380">
        <f t="shared" si="3"/>
        <v>2.0833333333333332E-2</v>
      </c>
      <c r="M36" s="381"/>
    </row>
  </sheetData>
  <mergeCells count="6">
    <mergeCell ref="M3:M4"/>
    <mergeCell ref="A1:L1"/>
    <mergeCell ref="A3:A4"/>
    <mergeCell ref="B3:B4"/>
    <mergeCell ref="C3:C4"/>
    <mergeCell ref="D3:L3"/>
  </mergeCells>
  <phoneticPr fontId="2"/>
  <conditionalFormatting sqref="B5:B35">
    <cfRule type="containsText" dxfId="200" priority="3" operator="containsText" text="祝">
      <formula>NOT(ISERROR(SEARCH("祝",B5)))</formula>
    </cfRule>
    <cfRule type="containsText" dxfId="199" priority="4" operator="containsText" text="日">
      <formula>NOT(ISERROR(SEARCH("日",B5)))</formula>
    </cfRule>
    <cfRule type="cellIs" dxfId="19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27BCFDBF-BAB8-427A-BF78-6DBCC97EFABA}">
            <xm:f>NOT(ISERROR(SEARCH("休",B5)))</xm:f>
            <xm:f>"休"</xm:f>
            <x14:dxf>
              <font>
                <color rgb="FFFF0000"/>
              </font>
            </x14:dxf>
          </x14:cfRule>
          <xm:sqref>B5:B35</xm:sqref>
        </x14:conditionalFormatting>
        <x14:conditionalFormatting xmlns:xm="http://schemas.microsoft.com/office/excel/2006/main">
          <x14:cfRule type="containsText" priority="2" operator="containsText" id="{F7C2467D-2166-418B-B324-DB3406CD5CE2}">
            <xm:f>NOT(ISERROR(SEARCH("休",B5)))</xm:f>
            <xm:f>"休"</xm:f>
            <x14:dxf>
              <font>
                <color rgb="FFFF0000"/>
              </font>
            </x14:dxf>
          </x14:cfRule>
          <xm:sqref>B5:B35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EA4F-7835-4CAA-A026-30E33F16C73A}">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136</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95" priority="3" operator="containsText" text="祝">
      <formula>NOT(ISERROR(SEARCH("祝",B5)))</formula>
    </cfRule>
    <cfRule type="containsText" dxfId="194" priority="4" operator="containsText" text="日">
      <formula>NOT(ISERROR(SEARCH("日",B5)))</formula>
    </cfRule>
    <cfRule type="cellIs" dxfId="19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E2B0EBEB-00A4-4BBE-987E-5AFF800EC30A}">
            <xm:f>NOT(ISERROR(SEARCH("休",B5)))</xm:f>
            <xm:f>"休"</xm:f>
            <x14:dxf>
              <font>
                <color rgb="FFFF0000"/>
              </font>
            </x14:dxf>
          </x14:cfRule>
          <xm:sqref>B5:B35</xm:sqref>
        </x14:conditionalFormatting>
        <x14:conditionalFormatting xmlns:xm="http://schemas.microsoft.com/office/excel/2006/main">
          <x14:cfRule type="containsText" priority="2" operator="containsText" id="{2BA8CDBE-A257-4787-95A6-2691051540D3}">
            <xm:f>NOT(ISERROR(SEARCH("休",B5)))</xm:f>
            <xm:f>"休"</xm:f>
            <x14:dxf>
              <font>
                <color rgb="FFFF0000"/>
              </font>
            </x14:dxf>
          </x14:cfRule>
          <xm:sqref>B5:B35</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40104-E660-4D09-A567-17F1BE37B39A}">
  <dimension ref="A1:M36"/>
  <sheetViews>
    <sheetView showGridLines="0" tabSelected="1" zoomScale="85" zoomScaleNormal="85" workbookViewId="0">
      <pane xSplit="3" ySplit="4" topLeftCell="D26"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138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2.0833333333333332E-2</v>
      </c>
      <c r="D9" s="343"/>
      <c r="E9" s="366"/>
      <c r="F9" s="366"/>
      <c r="G9" s="343"/>
      <c r="H9" s="344">
        <v>2.0833333333333332E-2</v>
      </c>
      <c r="I9" s="344"/>
      <c r="J9" s="344"/>
      <c r="K9" s="346"/>
      <c r="L9" s="367"/>
      <c r="M9" s="33"/>
    </row>
    <row r="10" spans="1:13" ht="23.25" customHeight="1">
      <c r="A10" s="16">
        <v>21</v>
      </c>
      <c r="B10" s="17" t="str">
        <f t="shared" si="0"/>
        <v>金</v>
      </c>
      <c r="C10" s="363">
        <f t="shared" si="1"/>
        <v>2.0833333333333332E-2</v>
      </c>
      <c r="D10" s="343"/>
      <c r="E10" s="366"/>
      <c r="F10" s="366"/>
      <c r="G10" s="343"/>
      <c r="H10" s="344">
        <v>2.0833333333333332E-2</v>
      </c>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0.125</v>
      </c>
      <c r="D15" s="343"/>
      <c r="E15" s="366"/>
      <c r="F15" s="366">
        <v>0.125</v>
      </c>
      <c r="G15" s="343"/>
      <c r="H15" s="344"/>
      <c r="I15" s="344"/>
      <c r="J15" s="344"/>
      <c r="K15" s="346"/>
      <c r="L15" s="367"/>
      <c r="M15" s="33"/>
    </row>
    <row r="16" spans="1:13" ht="23.25" customHeight="1">
      <c r="A16" s="16">
        <v>27</v>
      </c>
      <c r="B16" s="17" t="str">
        <f t="shared" si="0"/>
        <v>木</v>
      </c>
      <c r="C16" s="363">
        <f t="shared" si="1"/>
        <v>0.33333333333333337</v>
      </c>
      <c r="D16" s="343"/>
      <c r="E16" s="366"/>
      <c r="F16" s="366">
        <v>0.29166666666666669</v>
      </c>
      <c r="G16" s="343"/>
      <c r="H16" s="366">
        <v>4.1666666666666664E-2</v>
      </c>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8.3333333333333329E-2</v>
      </c>
      <c r="D29" s="343"/>
      <c r="E29" s="366"/>
      <c r="F29" s="366"/>
      <c r="G29" s="343"/>
      <c r="H29" s="366">
        <v>8.3333333333333329E-2</v>
      </c>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1.3888888888888888E-2</v>
      </c>
      <c r="D31" s="343"/>
      <c r="E31" s="366"/>
      <c r="F31" s="366"/>
      <c r="G31" s="343"/>
      <c r="H31" s="366">
        <v>1.3888888888888888E-2</v>
      </c>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0.59722222222222221</v>
      </c>
      <c r="D36" s="376">
        <f t="shared" si="3"/>
        <v>0</v>
      </c>
      <c r="E36" s="377">
        <f t="shared" si="3"/>
        <v>0</v>
      </c>
      <c r="F36" s="378">
        <f t="shared" si="3"/>
        <v>0.41666666666666669</v>
      </c>
      <c r="G36" s="379">
        <f t="shared" si="3"/>
        <v>0</v>
      </c>
      <c r="H36" s="379">
        <f t="shared" si="3"/>
        <v>0.18055555555555555</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90" priority="3" operator="containsText" text="祝">
      <formula>NOT(ISERROR(SEARCH("祝",B5)))</formula>
    </cfRule>
    <cfRule type="containsText" dxfId="189" priority="4" operator="containsText" text="日">
      <formula>NOT(ISERROR(SEARCH("日",B5)))</formula>
    </cfRule>
    <cfRule type="cellIs" dxfId="18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2293162-3390-4F6F-B8B2-E30377D5F9D8}">
            <xm:f>NOT(ISERROR(SEARCH("休",B5)))</xm:f>
            <xm:f>"休"</xm:f>
            <x14:dxf>
              <font>
                <color rgb="FFFF0000"/>
              </font>
            </x14:dxf>
          </x14:cfRule>
          <xm:sqref>B5:B35</xm:sqref>
        </x14:conditionalFormatting>
        <x14:conditionalFormatting xmlns:xm="http://schemas.microsoft.com/office/excel/2006/main">
          <x14:cfRule type="containsText" priority="2" operator="containsText" id="{FC267F5F-FA03-4CAA-ADE2-38DFA4BC3B8E}">
            <xm:f>NOT(ISERROR(SEARCH("休",B5)))</xm:f>
            <xm:f>"休"</xm:f>
            <x14:dxf>
              <font>
                <color rgb="FFFF0000"/>
              </font>
            </x14:dxf>
          </x14:cfRule>
          <xm:sqref>B5:B35</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F7D14-FCC6-4560-A2D5-9ED807EF91E9}">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140</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85" priority="3" operator="containsText" text="祝">
      <formula>NOT(ISERROR(SEARCH("祝",B5)))</formula>
    </cfRule>
    <cfRule type="containsText" dxfId="184" priority="4" operator="containsText" text="日">
      <formula>NOT(ISERROR(SEARCH("日",B5)))</formula>
    </cfRule>
    <cfRule type="cellIs" dxfId="18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8EF2222-02F8-48A4-B543-31844D7337A8}">
            <xm:f>NOT(ISERROR(SEARCH("休",B5)))</xm:f>
            <xm:f>"休"</xm:f>
            <x14:dxf>
              <font>
                <color rgb="FFFF0000"/>
              </font>
            </x14:dxf>
          </x14:cfRule>
          <xm:sqref>B5:B35</xm:sqref>
        </x14:conditionalFormatting>
        <x14:conditionalFormatting xmlns:xm="http://schemas.microsoft.com/office/excel/2006/main">
          <x14:cfRule type="containsText" priority="2" operator="containsText" id="{AF2E720E-23A7-4216-A812-F8C4AC328F35}">
            <xm:f>NOT(ISERROR(SEARCH("休",B5)))</xm:f>
            <xm:f>"休"</xm:f>
            <x14:dxf>
              <font>
                <color rgb="FFFF0000"/>
              </font>
            </x14:dxf>
          </x14:cfRule>
          <xm:sqref>B5:B35</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23C0C-651D-468C-B430-37915DA7272D}">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142</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80" priority="3" operator="containsText" text="祝">
      <formula>NOT(ISERROR(SEARCH("祝",B5)))</formula>
    </cfRule>
    <cfRule type="containsText" dxfId="179" priority="4" operator="containsText" text="日">
      <formula>NOT(ISERROR(SEARCH("日",B5)))</formula>
    </cfRule>
    <cfRule type="cellIs" dxfId="17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B9A259A-B78E-4482-94CB-130C91F7F858}">
            <xm:f>NOT(ISERROR(SEARCH("休",B5)))</xm:f>
            <xm:f>"休"</xm:f>
            <x14:dxf>
              <font>
                <color rgb="FFFF0000"/>
              </font>
            </x14:dxf>
          </x14:cfRule>
          <xm:sqref>B5:B35</xm:sqref>
        </x14:conditionalFormatting>
        <x14:conditionalFormatting xmlns:xm="http://schemas.microsoft.com/office/excel/2006/main">
          <x14:cfRule type="containsText" priority="2" operator="containsText" id="{5D39FA9E-BAAE-4BBD-A3A9-EC8E3784A681}">
            <xm:f>NOT(ISERROR(SEARCH("休",B5)))</xm:f>
            <xm:f>"休"</xm:f>
            <x14:dxf>
              <font>
                <color rgb="FFFF0000"/>
              </font>
            </x14:dxf>
          </x14:cfRule>
          <xm:sqref>B5:B35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B2438-E867-4CA5-AE7B-8E1DDB35FD44}">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144</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75" priority="3" operator="containsText" text="祝">
      <formula>NOT(ISERROR(SEARCH("祝",B5)))</formula>
    </cfRule>
    <cfRule type="containsText" dxfId="174" priority="4" operator="containsText" text="日">
      <formula>NOT(ISERROR(SEARCH("日",B5)))</formula>
    </cfRule>
    <cfRule type="cellIs" dxfId="17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137D4759-7C03-40AE-92D8-E4754327CCC9}">
            <xm:f>NOT(ISERROR(SEARCH("休",B5)))</xm:f>
            <xm:f>"休"</xm:f>
            <x14:dxf>
              <font>
                <color rgb="FFFF0000"/>
              </font>
            </x14:dxf>
          </x14:cfRule>
          <xm:sqref>B5:B35</xm:sqref>
        </x14:conditionalFormatting>
        <x14:conditionalFormatting xmlns:xm="http://schemas.microsoft.com/office/excel/2006/main">
          <x14:cfRule type="containsText" priority="2" operator="containsText" id="{3F7E02AD-EDFA-4518-A40B-01609F3F7F9C}">
            <xm:f>NOT(ISERROR(SEARCH("休",B5)))</xm:f>
            <xm:f>"休"</xm:f>
            <x14:dxf>
              <font>
                <color rgb="FFFF0000"/>
              </font>
            </x14:dxf>
          </x14:cfRule>
          <xm:sqref>B5:B35</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198EB-FB4E-4AB4-ACB3-6203EBF0BBCE}">
  <dimension ref="A1:M36"/>
  <sheetViews>
    <sheetView showGridLines="0" tabSelected="1" zoomScale="85" zoomScaleNormal="85" workbookViewId="0">
      <pane xSplit="3" ySplit="4" topLeftCell="D5"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146</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8.3333333333333329E-2</v>
      </c>
      <c r="D8" s="343"/>
      <c r="E8" s="366"/>
      <c r="F8" s="366"/>
      <c r="G8" s="343"/>
      <c r="H8" s="344"/>
      <c r="I8" s="344"/>
      <c r="J8" s="344"/>
      <c r="K8" s="346"/>
      <c r="L8" s="367">
        <v>8.3333333333333329E-2</v>
      </c>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8.3333333333333329E-2</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8.3333333333333329E-2</v>
      </c>
      <c r="M36" s="381"/>
    </row>
  </sheetData>
  <mergeCells count="6">
    <mergeCell ref="M3:M4"/>
    <mergeCell ref="A1:L1"/>
    <mergeCell ref="A3:A4"/>
    <mergeCell ref="B3:B4"/>
    <mergeCell ref="C3:C4"/>
    <mergeCell ref="D3:L3"/>
  </mergeCells>
  <phoneticPr fontId="2"/>
  <conditionalFormatting sqref="B5:B35">
    <cfRule type="containsText" dxfId="170" priority="3" operator="containsText" text="祝">
      <formula>NOT(ISERROR(SEARCH("祝",B5)))</formula>
    </cfRule>
    <cfRule type="containsText" dxfId="169" priority="4" operator="containsText" text="日">
      <formula>NOT(ISERROR(SEARCH("日",B5)))</formula>
    </cfRule>
    <cfRule type="cellIs" dxfId="16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A8EA56C-ED07-4F18-95F6-72D88444E244}">
            <xm:f>NOT(ISERROR(SEARCH("休",B5)))</xm:f>
            <xm:f>"休"</xm:f>
            <x14:dxf>
              <font>
                <color rgb="FFFF0000"/>
              </font>
            </x14:dxf>
          </x14:cfRule>
          <xm:sqref>B5:B35</xm:sqref>
        </x14:conditionalFormatting>
        <x14:conditionalFormatting xmlns:xm="http://schemas.microsoft.com/office/excel/2006/main">
          <x14:cfRule type="containsText" priority="2" operator="containsText" id="{09597720-A23A-4B17-AC2C-869202FC2F30}">
            <xm:f>NOT(ISERROR(SEARCH("休",B5)))</xm:f>
            <xm:f>"休"</xm:f>
            <x14:dxf>
              <font>
                <color rgb="FFFF0000"/>
              </font>
            </x14:dxf>
          </x14:cfRule>
          <xm:sqref>B5:B35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829E8-5AB6-48F8-907A-B85AFBA644B8}">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148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65" priority="3" operator="containsText" text="祝">
      <formula>NOT(ISERROR(SEARCH("祝",B5)))</formula>
    </cfRule>
    <cfRule type="containsText" dxfId="164" priority="4" operator="containsText" text="日">
      <formula>NOT(ISERROR(SEARCH("日",B5)))</formula>
    </cfRule>
    <cfRule type="cellIs" dxfId="16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97DB6926-B871-4EBD-99FA-4E8AE25E8CFE}">
            <xm:f>NOT(ISERROR(SEARCH("休",B5)))</xm:f>
            <xm:f>"休"</xm:f>
            <x14:dxf>
              <font>
                <color rgb="FFFF0000"/>
              </font>
            </x14:dxf>
          </x14:cfRule>
          <xm:sqref>B5:B35</xm:sqref>
        </x14:conditionalFormatting>
        <x14:conditionalFormatting xmlns:xm="http://schemas.microsoft.com/office/excel/2006/main">
          <x14:cfRule type="containsText" priority="2" operator="containsText" id="{97F3891A-79D6-46AA-829E-BAEEF30A247C}">
            <xm:f>NOT(ISERROR(SEARCH("休",B5)))</xm:f>
            <xm:f>"休"</xm:f>
            <x14:dxf>
              <font>
                <color rgb="FFFF0000"/>
              </font>
            </x14:dxf>
          </x14:cfRule>
          <xm:sqref>B5:B35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4C53-1D77-4BEE-8B81-70EBD9F89FD8}">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150</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60" priority="3" operator="containsText" text="祝">
      <formula>NOT(ISERROR(SEARCH("祝",B5)))</formula>
    </cfRule>
    <cfRule type="containsText" dxfId="159" priority="4" operator="containsText" text="日">
      <formula>NOT(ISERROR(SEARCH("日",B5)))</formula>
    </cfRule>
    <cfRule type="cellIs" dxfId="15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C2D6507C-0CB4-47A5-8B5F-D3A2D2B657FF}">
            <xm:f>NOT(ISERROR(SEARCH("休",B5)))</xm:f>
            <xm:f>"休"</xm:f>
            <x14:dxf>
              <font>
                <color rgb="FFFF0000"/>
              </font>
            </x14:dxf>
          </x14:cfRule>
          <xm:sqref>B5:B35</xm:sqref>
        </x14:conditionalFormatting>
        <x14:conditionalFormatting xmlns:xm="http://schemas.microsoft.com/office/excel/2006/main">
          <x14:cfRule type="containsText" priority="2" operator="containsText" id="{B5AFB6C6-C680-4494-8C7D-33E81240AA65}">
            <xm:f>NOT(ISERROR(SEARCH("休",B5)))</xm:f>
            <xm:f>"休"</xm:f>
            <x14:dxf>
              <font>
                <color rgb="FFFF0000"/>
              </font>
            </x14:dxf>
          </x14:cfRule>
          <xm:sqref>B5:B35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B685D-F8A4-4412-B21C-ADD4EC44D6B6}">
  <dimension ref="A1:M36"/>
  <sheetViews>
    <sheetView showGridLines="0" zoomScale="85" zoomScaleNormal="85" workbookViewId="0">
      <pane xSplit="3" ySplit="4" topLeftCell="D5" activePane="bottomRight" state="frozen"/>
      <selection pane="topRight"/>
      <selection pane="bottomLeft"/>
      <selection pane="bottomRight" activeCell="M1" sqref="M1:M1048576"/>
    </sheetView>
  </sheetViews>
  <sheetFormatPr defaultRowHeight="13.5"/>
  <cols>
    <col min="1" max="1" width="5.25" style="3" customWidth="1"/>
    <col min="2" max="2" width="4.875" style="51" customWidth="1"/>
    <col min="3" max="12" width="9.125" style="2" customWidth="1"/>
    <col min="13" max="13" width="20.5" style="2" customWidth="1"/>
    <col min="14" max="16384" width="9" style="2"/>
  </cols>
  <sheetData>
    <row r="1" spans="1:13" ht="22.5" customHeight="1">
      <c r="A1" s="90" t="s">
        <v>75</v>
      </c>
      <c r="B1" s="90"/>
      <c r="C1" s="90"/>
      <c r="D1" s="90"/>
      <c r="E1" s="90"/>
      <c r="F1" s="90"/>
      <c r="G1" s="90"/>
      <c r="H1" s="90"/>
      <c r="I1" s="90"/>
      <c r="J1" s="90"/>
      <c r="K1" s="90"/>
      <c r="L1" s="90"/>
      <c r="M1" s="1"/>
    </row>
    <row r="2" spans="1:13" ht="30" customHeight="1" thickBot="1">
      <c r="A2" s="3" t="s">
        <v>76</v>
      </c>
      <c r="B2" s="1" t="s">
        <v>77</v>
      </c>
      <c r="C2" s="4" t="s">
        <v>77</v>
      </c>
      <c r="D2" s="5"/>
      <c r="E2" s="6">
        <v>2019</v>
      </c>
      <c r="F2" s="7">
        <v>1</v>
      </c>
      <c r="G2" s="8" t="s">
        <v>97</v>
      </c>
      <c r="H2" s="5"/>
      <c r="I2" s="5" t="s">
        <v>78</v>
      </c>
      <c r="J2" s="5" t="s">
        <v>79</v>
      </c>
      <c r="K2" s="5"/>
      <c r="L2" s="9"/>
      <c r="M2" s="10"/>
    </row>
    <row r="3" spans="1:13" ht="22.5" customHeight="1">
      <c r="A3" s="91" t="s">
        <v>80</v>
      </c>
      <c r="B3" s="93" t="s">
        <v>81</v>
      </c>
      <c r="C3" s="95" t="s">
        <v>82</v>
      </c>
      <c r="D3" s="97" t="s">
        <v>212</v>
      </c>
      <c r="E3" s="98"/>
      <c r="F3" s="98"/>
      <c r="G3" s="98"/>
      <c r="H3" s="98"/>
      <c r="I3" s="98"/>
      <c r="J3" s="98"/>
      <c r="K3" s="98"/>
      <c r="L3" s="98"/>
      <c r="M3" s="88" t="s">
        <v>84</v>
      </c>
    </row>
    <row r="4" spans="1:13" ht="22.5" customHeight="1" thickBot="1">
      <c r="A4" s="92"/>
      <c r="B4" s="94"/>
      <c r="C4" s="96"/>
      <c r="D4" s="11" t="s">
        <v>85</v>
      </c>
      <c r="E4" s="11" t="s">
        <v>86</v>
      </c>
      <c r="F4" s="12" t="s">
        <v>87</v>
      </c>
      <c r="G4" s="13" t="s">
        <v>88</v>
      </c>
      <c r="H4" s="12" t="s">
        <v>213</v>
      </c>
      <c r="I4" s="12" t="s">
        <v>214</v>
      </c>
      <c r="J4" s="11" t="s">
        <v>215</v>
      </c>
      <c r="K4" s="14" t="s">
        <v>216</v>
      </c>
      <c r="L4" s="15" t="s">
        <v>217</v>
      </c>
      <c r="M4" s="89"/>
    </row>
    <row r="5" spans="1:13" ht="23.25" customHeight="1" thickTop="1">
      <c r="A5" s="16">
        <v>16</v>
      </c>
      <c r="B5" s="17" t="s">
        <v>80</v>
      </c>
      <c r="C5" s="18">
        <f>SUM(D5:L5)</f>
        <v>0</v>
      </c>
      <c r="D5" s="19"/>
      <c r="E5" s="20"/>
      <c r="F5" s="21"/>
      <c r="G5" s="22"/>
      <c r="H5" s="23"/>
      <c r="I5" s="23"/>
      <c r="J5" s="23"/>
      <c r="K5" s="24"/>
      <c r="L5" s="25"/>
      <c r="M5" s="26"/>
    </row>
    <row r="6" spans="1:13" ht="23.25" customHeight="1">
      <c r="A6" s="16">
        <v>17</v>
      </c>
      <c r="B6" s="17" t="s">
        <v>130</v>
      </c>
      <c r="C6" s="18">
        <f t="shared" ref="C6:C35" si="0">SUM(D6:L6)</f>
        <v>0</v>
      </c>
      <c r="D6" s="27"/>
      <c r="E6" s="28"/>
      <c r="F6" s="28"/>
      <c r="G6" s="27"/>
      <c r="H6" s="29"/>
      <c r="I6" s="29"/>
      <c r="J6" s="29"/>
      <c r="K6" s="30"/>
      <c r="L6" s="31"/>
      <c r="M6" s="32"/>
    </row>
    <row r="7" spans="1:13" ht="23.25" customHeight="1">
      <c r="A7" s="16">
        <v>18</v>
      </c>
      <c r="B7" s="17" t="s">
        <v>131</v>
      </c>
      <c r="C7" s="18">
        <f t="shared" si="0"/>
        <v>0</v>
      </c>
      <c r="D7" s="27"/>
      <c r="E7" s="28"/>
      <c r="F7" s="28"/>
      <c r="G7" s="27"/>
      <c r="H7" s="29"/>
      <c r="I7" s="29"/>
      <c r="J7" s="29"/>
      <c r="K7" s="30"/>
      <c r="L7" s="31"/>
      <c r="M7" s="32"/>
    </row>
    <row r="8" spans="1:13" ht="23.25" customHeight="1">
      <c r="A8" s="16">
        <v>19</v>
      </c>
      <c r="B8" s="17" t="s">
        <v>132</v>
      </c>
      <c r="C8" s="18">
        <f t="shared" si="0"/>
        <v>0</v>
      </c>
      <c r="D8" s="27"/>
      <c r="E8" s="28"/>
      <c r="F8" s="28"/>
      <c r="G8" s="27"/>
      <c r="H8" s="29"/>
      <c r="I8" s="29"/>
      <c r="J8" s="29"/>
      <c r="K8" s="30"/>
      <c r="L8" s="31"/>
      <c r="M8" s="32"/>
    </row>
    <row r="9" spans="1:13" ht="23.25" customHeight="1">
      <c r="A9" s="16">
        <v>20</v>
      </c>
      <c r="B9" s="17" t="s">
        <v>133</v>
      </c>
      <c r="C9" s="18">
        <f t="shared" si="0"/>
        <v>0</v>
      </c>
      <c r="D9" s="27"/>
      <c r="E9" s="28"/>
      <c r="F9" s="28"/>
      <c r="G9" s="27"/>
      <c r="H9" s="29"/>
      <c r="I9" s="29"/>
      <c r="J9" s="29"/>
      <c r="K9" s="30"/>
      <c r="L9" s="31"/>
      <c r="M9" s="32"/>
    </row>
    <row r="10" spans="1:13" ht="23.25" customHeight="1">
      <c r="A10" s="16">
        <v>21</v>
      </c>
      <c r="B10" s="17" t="s">
        <v>134</v>
      </c>
      <c r="C10" s="18">
        <f t="shared" si="0"/>
        <v>0</v>
      </c>
      <c r="D10" s="27"/>
      <c r="E10" s="28"/>
      <c r="F10" s="28"/>
      <c r="G10" s="27"/>
      <c r="H10" s="29"/>
      <c r="I10" s="29"/>
      <c r="J10" s="29"/>
      <c r="K10" s="30"/>
      <c r="L10" s="31"/>
      <c r="M10" s="32"/>
    </row>
    <row r="11" spans="1:13" ht="23.25" customHeight="1">
      <c r="A11" s="16">
        <v>22</v>
      </c>
      <c r="B11" s="17" t="s">
        <v>135</v>
      </c>
      <c r="C11" s="18">
        <f t="shared" si="0"/>
        <v>0</v>
      </c>
      <c r="D11" s="27"/>
      <c r="E11" s="28"/>
      <c r="F11" s="28"/>
      <c r="G11" s="27"/>
      <c r="H11" s="29"/>
      <c r="I11" s="29"/>
      <c r="J11" s="29"/>
      <c r="K11" s="30"/>
      <c r="L11" s="31"/>
      <c r="M11" s="32"/>
    </row>
    <row r="12" spans="1:13" ht="23.25" customHeight="1">
      <c r="A12" s="16">
        <v>23</v>
      </c>
      <c r="B12" s="17" t="s">
        <v>80</v>
      </c>
      <c r="C12" s="18">
        <f t="shared" si="0"/>
        <v>0</v>
      </c>
      <c r="D12" s="27"/>
      <c r="E12" s="28"/>
      <c r="F12" s="28"/>
      <c r="G12" s="27"/>
      <c r="H12" s="29"/>
      <c r="I12" s="29"/>
      <c r="J12" s="29"/>
      <c r="K12" s="30"/>
      <c r="L12" s="31"/>
      <c r="M12" s="32"/>
    </row>
    <row r="13" spans="1:13" ht="23.25" customHeight="1">
      <c r="A13" s="16">
        <v>24</v>
      </c>
      <c r="B13" s="17" t="s">
        <v>210</v>
      </c>
      <c r="C13" s="18">
        <f t="shared" si="0"/>
        <v>0</v>
      </c>
      <c r="D13" s="27"/>
      <c r="E13" s="28"/>
      <c r="F13" s="28"/>
      <c r="G13" s="27"/>
      <c r="H13" s="29"/>
      <c r="I13" s="29"/>
      <c r="J13" s="29"/>
      <c r="K13" s="30"/>
      <c r="L13" s="31"/>
      <c r="M13" s="33"/>
    </row>
    <row r="14" spans="1:13" ht="23.25" customHeight="1">
      <c r="A14" s="16">
        <v>25</v>
      </c>
      <c r="B14" s="17" t="s">
        <v>131</v>
      </c>
      <c r="C14" s="18">
        <f t="shared" si="0"/>
        <v>0</v>
      </c>
      <c r="D14" s="27"/>
      <c r="E14" s="28"/>
      <c r="F14" s="28"/>
      <c r="G14" s="27"/>
      <c r="H14" s="29"/>
      <c r="I14" s="29"/>
      <c r="J14" s="29"/>
      <c r="K14" s="30"/>
      <c r="L14" s="31"/>
      <c r="M14" s="33"/>
    </row>
    <row r="15" spans="1:13" ht="23.25" customHeight="1">
      <c r="A15" s="16">
        <v>26</v>
      </c>
      <c r="B15" s="17" t="s">
        <v>132</v>
      </c>
      <c r="C15" s="18">
        <f t="shared" si="0"/>
        <v>0</v>
      </c>
      <c r="D15" s="27"/>
      <c r="E15" s="28"/>
      <c r="F15" s="28"/>
      <c r="G15" s="27"/>
      <c r="H15" s="29"/>
      <c r="I15" s="29"/>
      <c r="J15" s="29"/>
      <c r="K15" s="30"/>
      <c r="L15" s="31"/>
      <c r="M15" s="32"/>
    </row>
    <row r="16" spans="1:13" ht="23.25" customHeight="1">
      <c r="A16" s="16">
        <v>27</v>
      </c>
      <c r="B16" s="17" t="s">
        <v>133</v>
      </c>
      <c r="C16" s="18">
        <f t="shared" si="0"/>
        <v>0</v>
      </c>
      <c r="D16" s="27"/>
      <c r="E16" s="28"/>
      <c r="F16" s="28"/>
      <c r="G16" s="27"/>
      <c r="H16" s="29"/>
      <c r="I16" s="29"/>
      <c r="J16" s="29"/>
      <c r="K16" s="30"/>
      <c r="L16" s="31"/>
      <c r="M16" s="32"/>
    </row>
    <row r="17" spans="1:13" ht="23.25" customHeight="1">
      <c r="A17" s="16">
        <v>28</v>
      </c>
      <c r="B17" s="17" t="s">
        <v>134</v>
      </c>
      <c r="C17" s="18">
        <f t="shared" si="0"/>
        <v>0</v>
      </c>
      <c r="D17" s="27"/>
      <c r="E17" s="28"/>
      <c r="F17" s="28"/>
      <c r="G17" s="27"/>
      <c r="H17" s="29"/>
      <c r="I17" s="29"/>
      <c r="J17" s="29"/>
      <c r="K17" s="30"/>
      <c r="L17" s="31"/>
      <c r="M17" s="32"/>
    </row>
    <row r="18" spans="1:13" ht="23.25" customHeight="1">
      <c r="A18" s="16">
        <v>29</v>
      </c>
      <c r="B18" s="17" t="s">
        <v>135</v>
      </c>
      <c r="C18" s="18">
        <f t="shared" si="0"/>
        <v>0</v>
      </c>
      <c r="D18" s="27"/>
      <c r="E18" s="28"/>
      <c r="F18" s="28"/>
      <c r="G18" s="27"/>
      <c r="H18" s="29"/>
      <c r="I18" s="29"/>
      <c r="J18" s="29"/>
      <c r="K18" s="30"/>
      <c r="L18" s="31"/>
      <c r="M18" s="32"/>
    </row>
    <row r="19" spans="1:13" ht="23.25" customHeight="1">
      <c r="A19" s="16">
        <v>30</v>
      </c>
      <c r="B19" s="17" t="s">
        <v>80</v>
      </c>
      <c r="C19" s="18">
        <f t="shared" si="0"/>
        <v>0</v>
      </c>
      <c r="D19" s="27"/>
      <c r="E19" s="28"/>
      <c r="F19" s="28"/>
      <c r="G19" s="27"/>
      <c r="H19" s="29"/>
      <c r="I19" s="29"/>
      <c r="J19" s="29"/>
      <c r="K19" s="30"/>
      <c r="L19" s="31"/>
      <c r="M19" s="32"/>
    </row>
    <row r="20" spans="1:13" ht="23.25" customHeight="1">
      <c r="A20" s="16">
        <v>31</v>
      </c>
      <c r="B20" s="17" t="s">
        <v>211</v>
      </c>
      <c r="C20" s="18">
        <f t="shared" si="0"/>
        <v>0</v>
      </c>
      <c r="D20" s="27"/>
      <c r="E20" s="28"/>
      <c r="F20" s="28"/>
      <c r="G20" s="27"/>
      <c r="H20" s="29"/>
      <c r="I20" s="29"/>
      <c r="J20" s="29"/>
      <c r="K20" s="30"/>
      <c r="L20" s="31"/>
      <c r="M20" s="32"/>
    </row>
    <row r="21" spans="1:13" ht="23.25" customHeight="1">
      <c r="A21" s="16">
        <v>1</v>
      </c>
      <c r="B21" s="17" t="s">
        <v>211</v>
      </c>
      <c r="C21" s="18">
        <f t="shared" si="0"/>
        <v>0</v>
      </c>
      <c r="D21" s="27"/>
      <c r="E21" s="28"/>
      <c r="F21" s="28"/>
      <c r="G21" s="27"/>
      <c r="H21" s="29"/>
      <c r="I21" s="29"/>
      <c r="J21" s="29"/>
      <c r="K21" s="30"/>
      <c r="L21" s="31"/>
      <c r="M21" s="32"/>
    </row>
    <row r="22" spans="1:13" ht="23.25" customHeight="1">
      <c r="A22" s="16">
        <v>2</v>
      </c>
      <c r="B22" s="17" t="s">
        <v>211</v>
      </c>
      <c r="C22" s="18">
        <f>SUM(D22:L22)</f>
        <v>0</v>
      </c>
      <c r="D22" s="27"/>
      <c r="E22" s="28"/>
      <c r="F22" s="28"/>
      <c r="G22" s="27"/>
      <c r="H22" s="29"/>
      <c r="I22" s="29"/>
      <c r="J22" s="29"/>
      <c r="K22" s="30"/>
      <c r="L22" s="31"/>
      <c r="M22" s="32"/>
    </row>
    <row r="23" spans="1:13" ht="23.25" customHeight="1">
      <c r="A23" s="16">
        <v>3</v>
      </c>
      <c r="B23" s="17" t="s">
        <v>211</v>
      </c>
      <c r="C23" s="18">
        <f t="shared" si="0"/>
        <v>0</v>
      </c>
      <c r="D23" s="27"/>
      <c r="E23" s="28"/>
      <c r="F23" s="28"/>
      <c r="G23" s="27"/>
      <c r="H23" s="29"/>
      <c r="I23" s="29"/>
      <c r="J23" s="29"/>
      <c r="K23" s="30"/>
      <c r="L23" s="31"/>
      <c r="M23" s="33"/>
    </row>
    <row r="24" spans="1:13" ht="23.25" customHeight="1">
      <c r="A24" s="16">
        <v>4</v>
      </c>
      <c r="B24" s="17" t="s">
        <v>211</v>
      </c>
      <c r="C24" s="18">
        <f t="shared" si="0"/>
        <v>0</v>
      </c>
      <c r="D24" s="27"/>
      <c r="E24" s="28"/>
      <c r="F24" s="28"/>
      <c r="G24" s="27"/>
      <c r="H24" s="29"/>
      <c r="I24" s="29"/>
      <c r="J24" s="29"/>
      <c r="K24" s="30"/>
      <c r="L24" s="31"/>
      <c r="M24" s="33"/>
    </row>
    <row r="25" spans="1:13" ht="23.25" customHeight="1">
      <c r="A25" s="16">
        <v>5</v>
      </c>
      <c r="B25" s="17" t="s">
        <v>135</v>
      </c>
      <c r="C25" s="18">
        <f t="shared" si="0"/>
        <v>0</v>
      </c>
      <c r="D25" s="34"/>
      <c r="E25" s="28"/>
      <c r="F25" s="28"/>
      <c r="G25" s="27"/>
      <c r="H25" s="29"/>
      <c r="I25" s="29"/>
      <c r="J25" s="29"/>
      <c r="K25" s="30"/>
      <c r="L25" s="31"/>
      <c r="M25" s="32"/>
    </row>
    <row r="26" spans="1:13" ht="23.25" customHeight="1">
      <c r="A26" s="16">
        <v>6</v>
      </c>
      <c r="B26" s="17" t="s">
        <v>80</v>
      </c>
      <c r="C26" s="18">
        <f t="shared" si="0"/>
        <v>0</v>
      </c>
      <c r="D26" s="27"/>
      <c r="E26" s="28"/>
      <c r="F26" s="28"/>
      <c r="G26" s="27"/>
      <c r="H26" s="29"/>
      <c r="I26" s="29"/>
      <c r="J26" s="29"/>
      <c r="K26" s="30"/>
      <c r="L26" s="31"/>
      <c r="M26" s="33"/>
    </row>
    <row r="27" spans="1:13" ht="23.25" customHeight="1">
      <c r="A27" s="16">
        <v>7</v>
      </c>
      <c r="B27" s="17" t="s">
        <v>130</v>
      </c>
      <c r="C27" s="18">
        <f t="shared" si="0"/>
        <v>0</v>
      </c>
      <c r="D27" s="27"/>
      <c r="E27" s="28"/>
      <c r="F27" s="28"/>
      <c r="G27" s="27"/>
      <c r="H27" s="29"/>
      <c r="I27" s="29"/>
      <c r="J27" s="29"/>
      <c r="K27" s="30"/>
      <c r="L27" s="31"/>
      <c r="M27" s="33"/>
    </row>
    <row r="28" spans="1:13" ht="23.25" customHeight="1">
      <c r="A28" s="16">
        <v>8</v>
      </c>
      <c r="B28" s="17" t="s">
        <v>131</v>
      </c>
      <c r="C28" s="18">
        <f t="shared" si="0"/>
        <v>0</v>
      </c>
      <c r="D28" s="27"/>
      <c r="E28" s="28"/>
      <c r="F28" s="28"/>
      <c r="G28" s="27"/>
      <c r="H28" s="29"/>
      <c r="I28" s="29"/>
      <c r="J28" s="29"/>
      <c r="K28" s="30"/>
      <c r="L28" s="31"/>
      <c r="M28" s="32"/>
    </row>
    <row r="29" spans="1:13" ht="23.25" customHeight="1">
      <c r="A29" s="16">
        <v>9</v>
      </c>
      <c r="B29" s="17" t="s">
        <v>132</v>
      </c>
      <c r="C29" s="18">
        <f t="shared" si="0"/>
        <v>0</v>
      </c>
      <c r="D29" s="27"/>
      <c r="E29" s="28"/>
      <c r="F29" s="28"/>
      <c r="G29" s="27"/>
      <c r="H29" s="29"/>
      <c r="I29" s="29"/>
      <c r="J29" s="29"/>
      <c r="K29" s="30"/>
      <c r="L29" s="31"/>
      <c r="M29" s="32"/>
    </row>
    <row r="30" spans="1:13" ht="23.25" customHeight="1">
      <c r="A30" s="16">
        <v>10</v>
      </c>
      <c r="B30" s="17" t="s">
        <v>133</v>
      </c>
      <c r="C30" s="18">
        <f t="shared" si="0"/>
        <v>0</v>
      </c>
      <c r="D30" s="27"/>
      <c r="E30" s="28"/>
      <c r="F30" s="28"/>
      <c r="G30" s="27"/>
      <c r="H30" s="29"/>
      <c r="I30" s="29"/>
      <c r="J30" s="29"/>
      <c r="K30" s="30"/>
      <c r="L30" s="31"/>
      <c r="M30" s="32"/>
    </row>
    <row r="31" spans="1:13" ht="23.25" customHeight="1">
      <c r="A31" s="16">
        <v>11</v>
      </c>
      <c r="B31" s="17" t="s">
        <v>134</v>
      </c>
      <c r="C31" s="18">
        <f t="shared" si="0"/>
        <v>0</v>
      </c>
      <c r="D31" s="27"/>
      <c r="E31" s="28"/>
      <c r="F31" s="28"/>
      <c r="G31" s="27"/>
      <c r="H31" s="29"/>
      <c r="I31" s="29"/>
      <c r="J31" s="29"/>
      <c r="K31" s="30"/>
      <c r="L31" s="31"/>
      <c r="M31" s="33"/>
    </row>
    <row r="32" spans="1:13" ht="23.25" customHeight="1">
      <c r="A32" s="16">
        <v>12</v>
      </c>
      <c r="B32" s="17" t="s">
        <v>135</v>
      </c>
      <c r="C32" s="18">
        <f t="shared" si="0"/>
        <v>0</v>
      </c>
      <c r="D32" s="27"/>
      <c r="E32" s="28"/>
      <c r="F32" s="28"/>
      <c r="G32" s="27"/>
      <c r="H32" s="29"/>
      <c r="I32" s="29"/>
      <c r="J32" s="29"/>
      <c r="K32" s="30"/>
      <c r="L32" s="31"/>
      <c r="M32" s="33"/>
    </row>
    <row r="33" spans="1:13" ht="23.25" customHeight="1">
      <c r="A33" s="16">
        <v>13</v>
      </c>
      <c r="B33" s="17" t="s">
        <v>80</v>
      </c>
      <c r="C33" s="18">
        <f t="shared" si="0"/>
        <v>0</v>
      </c>
      <c r="D33" s="27"/>
      <c r="E33" s="28"/>
      <c r="F33" s="28"/>
      <c r="G33" s="27"/>
      <c r="H33" s="29"/>
      <c r="I33" s="29"/>
      <c r="J33" s="29"/>
      <c r="K33" s="30"/>
      <c r="L33" s="31"/>
      <c r="M33" s="33"/>
    </row>
    <row r="34" spans="1:13" ht="23.25" customHeight="1">
      <c r="A34" s="16">
        <v>14</v>
      </c>
      <c r="B34" s="17" t="s">
        <v>210</v>
      </c>
      <c r="C34" s="18">
        <f t="shared" si="0"/>
        <v>0</v>
      </c>
      <c r="D34" s="27"/>
      <c r="E34" s="28"/>
      <c r="F34" s="28"/>
      <c r="G34" s="27"/>
      <c r="H34" s="29"/>
      <c r="I34" s="29"/>
      <c r="J34" s="29"/>
      <c r="K34" s="30"/>
      <c r="L34" s="31"/>
      <c r="M34" s="33"/>
    </row>
    <row r="35" spans="1:13" ht="23.25" customHeight="1" thickBot="1">
      <c r="A35" s="16">
        <v>15</v>
      </c>
      <c r="B35" s="17" t="s">
        <v>131</v>
      </c>
      <c r="C35" s="18">
        <f t="shared" si="0"/>
        <v>0</v>
      </c>
      <c r="D35" s="35"/>
      <c r="E35" s="36"/>
      <c r="F35" s="37"/>
      <c r="G35" s="35"/>
      <c r="H35" s="38"/>
      <c r="I35" s="39"/>
      <c r="J35" s="39"/>
      <c r="K35" s="40"/>
      <c r="L35" s="41"/>
      <c r="M35" s="33"/>
    </row>
    <row r="36" spans="1:13" ht="23.25" customHeight="1" thickBot="1">
      <c r="A36" s="42" t="s">
        <v>89</v>
      </c>
      <c r="B36" s="43"/>
      <c r="C36" s="44">
        <f t="shared" ref="C36:L36" si="1">SUM(C5:C35)</f>
        <v>0</v>
      </c>
      <c r="D36" s="45">
        <f t="shared" si="1"/>
        <v>0</v>
      </c>
      <c r="E36" s="46">
        <f t="shared" si="1"/>
        <v>0</v>
      </c>
      <c r="F36" s="47">
        <f t="shared" si="1"/>
        <v>0</v>
      </c>
      <c r="G36" s="48">
        <f t="shared" si="1"/>
        <v>0</v>
      </c>
      <c r="H36" s="48">
        <f t="shared" si="1"/>
        <v>0</v>
      </c>
      <c r="I36" s="48">
        <f t="shared" si="1"/>
        <v>0</v>
      </c>
      <c r="J36" s="48">
        <f t="shared" si="1"/>
        <v>0</v>
      </c>
      <c r="K36" s="48">
        <f t="shared" si="1"/>
        <v>0</v>
      </c>
      <c r="L36" s="49">
        <f t="shared" si="1"/>
        <v>0</v>
      </c>
      <c r="M36" s="50"/>
    </row>
  </sheetData>
  <mergeCells count="6">
    <mergeCell ref="M3:M4"/>
    <mergeCell ref="A1:L1"/>
    <mergeCell ref="A3:A4"/>
    <mergeCell ref="B3:B4"/>
    <mergeCell ref="C3:C4"/>
    <mergeCell ref="D3:L3"/>
  </mergeCells>
  <phoneticPr fontId="2"/>
  <conditionalFormatting sqref="B5:B35">
    <cfRule type="containsText" dxfId="245" priority="3" operator="containsText" text="祝">
      <formula>NOT(ISERROR(SEARCH("祝",B5)))</formula>
    </cfRule>
    <cfRule type="containsText" dxfId="244" priority="4" operator="containsText" text="日">
      <formula>NOT(ISERROR(SEARCH("日",B5)))</formula>
    </cfRule>
    <cfRule type="cellIs" dxfId="24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D3ABA6B5-DDD2-4EEC-A931-8759B46390A8}">
            <xm:f>NOT(ISERROR(SEARCH("休",B5)))</xm:f>
            <xm:f>"休"</xm:f>
            <x14:dxf>
              <font>
                <color rgb="FFFF0000"/>
              </font>
            </x14:dxf>
          </x14:cfRule>
          <xm:sqref>B5:B35</xm:sqref>
        </x14:conditionalFormatting>
        <x14:conditionalFormatting xmlns:xm="http://schemas.microsoft.com/office/excel/2006/main">
          <x14:cfRule type="containsText" priority="2" operator="containsText" id="{B8043696-6215-4151-9F42-4E46738CD79E}">
            <xm:f>NOT(ISERROR(SEARCH("休",B5)))</xm:f>
            <xm:f>"休"</xm:f>
            <x14:dxf>
              <font>
                <color rgb="FFFF0000"/>
              </font>
            </x14:dxf>
          </x14:cfRule>
          <xm:sqref>B5:B35</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BD21B-39D1-4380-83BC-736271338A2A}">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152</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55" priority="3" operator="containsText" text="祝">
      <formula>NOT(ISERROR(SEARCH("祝",B5)))</formula>
    </cfRule>
    <cfRule type="containsText" dxfId="154" priority="4" operator="containsText" text="日">
      <formula>NOT(ISERROR(SEARCH("日",B5)))</formula>
    </cfRule>
    <cfRule type="cellIs" dxfId="15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AEBCB63A-4BC3-456D-8F6E-CE616BBBA992}">
            <xm:f>NOT(ISERROR(SEARCH("休",B5)))</xm:f>
            <xm:f>"休"</xm:f>
            <x14:dxf>
              <font>
                <color rgb="FFFF0000"/>
              </font>
            </x14:dxf>
          </x14:cfRule>
          <xm:sqref>B5:B35</xm:sqref>
        </x14:conditionalFormatting>
        <x14:conditionalFormatting xmlns:xm="http://schemas.microsoft.com/office/excel/2006/main">
          <x14:cfRule type="containsText" priority="2" operator="containsText" id="{03B864F7-A19A-42F4-88F4-932F5E02360B}">
            <xm:f>NOT(ISERROR(SEARCH("休",B5)))</xm:f>
            <xm:f>"休"</xm:f>
            <x14:dxf>
              <font>
                <color rgb="FFFF0000"/>
              </font>
            </x14:dxf>
          </x14:cfRule>
          <xm:sqref>B5:B35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CC5C-DBC5-4646-8A4C-8F946EDD3DB4}">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154</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50" priority="3" operator="containsText" text="祝">
      <formula>NOT(ISERROR(SEARCH("祝",B5)))</formula>
    </cfRule>
    <cfRule type="containsText" dxfId="149" priority="4" operator="containsText" text="日">
      <formula>NOT(ISERROR(SEARCH("日",B5)))</formula>
    </cfRule>
    <cfRule type="cellIs" dxfId="14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4C585903-D3F6-4068-9A0E-8CC727BD2959}">
            <xm:f>NOT(ISERROR(SEARCH("休",B5)))</xm:f>
            <xm:f>"休"</xm:f>
            <x14:dxf>
              <font>
                <color rgb="FFFF0000"/>
              </font>
            </x14:dxf>
          </x14:cfRule>
          <xm:sqref>B5:B35</xm:sqref>
        </x14:conditionalFormatting>
        <x14:conditionalFormatting xmlns:xm="http://schemas.microsoft.com/office/excel/2006/main">
          <x14:cfRule type="containsText" priority="2" operator="containsText" id="{2400AE11-E698-4B63-AFC1-5CDE31400644}">
            <xm:f>NOT(ISERROR(SEARCH("休",B5)))</xm:f>
            <xm:f>"休"</xm:f>
            <x14:dxf>
              <font>
                <color rgb="FFFF0000"/>
              </font>
            </x14:dxf>
          </x14:cfRule>
          <xm:sqref>B5:B35</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D244-71A2-4CFC-9C5F-678401F98C30}">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156</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45" priority="3" operator="containsText" text="祝">
      <formula>NOT(ISERROR(SEARCH("祝",B5)))</formula>
    </cfRule>
    <cfRule type="containsText" dxfId="144" priority="4" operator="containsText" text="日">
      <formula>NOT(ISERROR(SEARCH("日",B5)))</formula>
    </cfRule>
    <cfRule type="cellIs" dxfId="14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665C5159-7F23-443A-B0A7-608C5EA1D3C4}">
            <xm:f>NOT(ISERROR(SEARCH("休",B5)))</xm:f>
            <xm:f>"休"</xm:f>
            <x14:dxf>
              <font>
                <color rgb="FFFF0000"/>
              </font>
            </x14:dxf>
          </x14:cfRule>
          <xm:sqref>B5:B35</xm:sqref>
        </x14:conditionalFormatting>
        <x14:conditionalFormatting xmlns:xm="http://schemas.microsoft.com/office/excel/2006/main">
          <x14:cfRule type="containsText" priority="2" operator="containsText" id="{0F08B357-B77F-4CA1-8262-5097ECB4FC16}">
            <xm:f>NOT(ISERROR(SEARCH("休",B5)))</xm:f>
            <xm:f>"休"</xm:f>
            <x14:dxf>
              <font>
                <color rgb="FFFF0000"/>
              </font>
            </x14:dxf>
          </x14:cfRule>
          <xm:sqref>B5:B35</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64BA3-CEFD-4A3D-8185-CF066500CEE5}">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158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40" priority="3" operator="containsText" text="祝">
      <formula>NOT(ISERROR(SEARCH("祝",B5)))</formula>
    </cfRule>
    <cfRule type="containsText" dxfId="139" priority="4" operator="containsText" text="日">
      <formula>NOT(ISERROR(SEARCH("日",B5)))</formula>
    </cfRule>
    <cfRule type="cellIs" dxfId="13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4B311063-111F-41BC-88EB-64C1978417EF}">
            <xm:f>NOT(ISERROR(SEARCH("休",B5)))</xm:f>
            <xm:f>"休"</xm:f>
            <x14:dxf>
              <font>
                <color rgb="FFFF0000"/>
              </font>
            </x14:dxf>
          </x14:cfRule>
          <xm:sqref>B5:B35</xm:sqref>
        </x14:conditionalFormatting>
        <x14:conditionalFormatting xmlns:xm="http://schemas.microsoft.com/office/excel/2006/main">
          <x14:cfRule type="containsText" priority="2" operator="containsText" id="{C01EBFFD-1F65-40DC-85B9-1A4D2D077C8D}">
            <xm:f>NOT(ISERROR(SEARCH("休",B5)))</xm:f>
            <xm:f>"休"</xm:f>
            <x14:dxf>
              <font>
                <color rgb="FFFF0000"/>
              </font>
            </x14:dxf>
          </x14:cfRule>
          <xm:sqref>B5:B35</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61FA9-C0D0-44B8-870F-992474E484D3}">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160</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35" priority="3" operator="containsText" text="祝">
      <formula>NOT(ISERROR(SEARCH("祝",B5)))</formula>
    </cfRule>
    <cfRule type="containsText" dxfId="134" priority="4" operator="containsText" text="日">
      <formula>NOT(ISERROR(SEARCH("日",B5)))</formula>
    </cfRule>
    <cfRule type="cellIs" dxfId="13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8EE7C0D4-A3C7-4445-AA8F-11AEC86E9A9F}">
            <xm:f>NOT(ISERROR(SEARCH("休",B5)))</xm:f>
            <xm:f>"休"</xm:f>
            <x14:dxf>
              <font>
                <color rgb="FFFF0000"/>
              </font>
            </x14:dxf>
          </x14:cfRule>
          <xm:sqref>B5:B35</xm:sqref>
        </x14:conditionalFormatting>
        <x14:conditionalFormatting xmlns:xm="http://schemas.microsoft.com/office/excel/2006/main">
          <x14:cfRule type="containsText" priority="2" operator="containsText" id="{D062D28E-1FB2-4A08-A016-D4D9B50F253C}">
            <xm:f>NOT(ISERROR(SEARCH("休",B5)))</xm:f>
            <xm:f>"休"</xm:f>
            <x14:dxf>
              <font>
                <color rgb="FFFF0000"/>
              </font>
            </x14:dxf>
          </x14:cfRule>
          <xm:sqref>B5:B35</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49553-7702-4DB8-84E0-759C19F806E6}">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162</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30" priority="3" operator="containsText" text="祝">
      <formula>NOT(ISERROR(SEARCH("祝",B5)))</formula>
    </cfRule>
    <cfRule type="containsText" dxfId="129" priority="4" operator="containsText" text="日">
      <formula>NOT(ISERROR(SEARCH("日",B5)))</formula>
    </cfRule>
    <cfRule type="cellIs" dxfId="12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2208BE6-FA81-410E-AA6B-928E603B4F3B}">
            <xm:f>NOT(ISERROR(SEARCH("休",B5)))</xm:f>
            <xm:f>"休"</xm:f>
            <x14:dxf>
              <font>
                <color rgb="FFFF0000"/>
              </font>
            </x14:dxf>
          </x14:cfRule>
          <xm:sqref>B5:B35</xm:sqref>
        </x14:conditionalFormatting>
        <x14:conditionalFormatting xmlns:xm="http://schemas.microsoft.com/office/excel/2006/main">
          <x14:cfRule type="containsText" priority="2" operator="containsText" id="{78A85B09-90A7-48B8-BA7A-4C17F707B272}">
            <xm:f>NOT(ISERROR(SEARCH("休",B5)))</xm:f>
            <xm:f>"休"</xm:f>
            <x14:dxf>
              <font>
                <color rgb="FFFF0000"/>
              </font>
            </x14:dxf>
          </x14:cfRule>
          <xm:sqref>B5:B35</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83B72-6A77-44E9-A4C4-E972ADF0F621}">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164</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25" priority="3" operator="containsText" text="祝">
      <formula>NOT(ISERROR(SEARCH("祝",B5)))</formula>
    </cfRule>
    <cfRule type="containsText" dxfId="124" priority="4" operator="containsText" text="日">
      <formula>NOT(ISERROR(SEARCH("日",B5)))</formula>
    </cfRule>
    <cfRule type="cellIs" dxfId="12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73BDBAE-6763-4587-8112-FA405A6A92A1}">
            <xm:f>NOT(ISERROR(SEARCH("休",B5)))</xm:f>
            <xm:f>"休"</xm:f>
            <x14:dxf>
              <font>
                <color rgb="FFFF0000"/>
              </font>
            </x14:dxf>
          </x14:cfRule>
          <xm:sqref>B5:B35</xm:sqref>
        </x14:conditionalFormatting>
        <x14:conditionalFormatting xmlns:xm="http://schemas.microsoft.com/office/excel/2006/main">
          <x14:cfRule type="containsText" priority="2" operator="containsText" id="{6BE93A19-F26F-4CDB-9957-B9A86901F870}">
            <xm:f>NOT(ISERROR(SEARCH("休",B5)))</xm:f>
            <xm:f>"休"</xm:f>
            <x14:dxf>
              <font>
                <color rgb="FFFF0000"/>
              </font>
            </x14:dxf>
          </x14:cfRule>
          <xm:sqref>B5:B35</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6BECA-DBC7-440A-93FF-9FEDC43D8930}">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166</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20" priority="3" operator="containsText" text="祝">
      <formula>NOT(ISERROR(SEARCH("祝",B5)))</formula>
    </cfRule>
    <cfRule type="containsText" dxfId="119" priority="4" operator="containsText" text="日">
      <formula>NOT(ISERROR(SEARCH("日",B5)))</formula>
    </cfRule>
    <cfRule type="cellIs" dxfId="11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56E5B05E-6BFA-4E33-8F22-427377A39808}">
            <xm:f>NOT(ISERROR(SEARCH("休",B5)))</xm:f>
            <xm:f>"休"</xm:f>
            <x14:dxf>
              <font>
                <color rgb="FFFF0000"/>
              </font>
            </x14:dxf>
          </x14:cfRule>
          <xm:sqref>B5:B35</xm:sqref>
        </x14:conditionalFormatting>
        <x14:conditionalFormatting xmlns:xm="http://schemas.microsoft.com/office/excel/2006/main">
          <x14:cfRule type="containsText" priority="2" operator="containsText" id="{B33B169D-32DC-419D-B6F5-A20B6A8AA839}">
            <xm:f>NOT(ISERROR(SEARCH("休",B5)))</xm:f>
            <xm:f>"休"</xm:f>
            <x14:dxf>
              <font>
                <color rgb="FFFF0000"/>
              </font>
            </x14:dxf>
          </x14:cfRule>
          <xm:sqref>B5:B35</xm:sqref>
        </x14:conditionalFormatting>
      </x14:conditionalFormatting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3B2D-1656-4E3D-8EEB-37723115757B}">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168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15" priority="3" operator="containsText" text="祝">
      <formula>NOT(ISERROR(SEARCH("祝",B5)))</formula>
    </cfRule>
    <cfRule type="containsText" dxfId="114" priority="4" operator="containsText" text="日">
      <formula>NOT(ISERROR(SEARCH("日",B5)))</formula>
    </cfRule>
    <cfRule type="cellIs" dxfId="11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13E2110C-5DDA-4FBB-8F81-3D544E593DFA}">
            <xm:f>NOT(ISERROR(SEARCH("休",B5)))</xm:f>
            <xm:f>"休"</xm:f>
            <x14:dxf>
              <font>
                <color rgb="FFFF0000"/>
              </font>
            </x14:dxf>
          </x14:cfRule>
          <xm:sqref>B5:B35</xm:sqref>
        </x14:conditionalFormatting>
        <x14:conditionalFormatting xmlns:xm="http://schemas.microsoft.com/office/excel/2006/main">
          <x14:cfRule type="containsText" priority="2" operator="containsText" id="{8EAE3E79-0C46-4D83-8038-7A1393C8F0CF}">
            <xm:f>NOT(ISERROR(SEARCH("休",B5)))</xm:f>
            <xm:f>"休"</xm:f>
            <x14:dxf>
              <font>
                <color rgb="FFFF0000"/>
              </font>
            </x14:dxf>
          </x14:cfRule>
          <xm:sqref>B5:B35</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D47AD-8FB8-41DB-8D1E-84D62E6CA719}">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170</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10" priority="3" operator="containsText" text="祝">
      <formula>NOT(ISERROR(SEARCH("祝",B5)))</formula>
    </cfRule>
    <cfRule type="containsText" dxfId="109" priority="4" operator="containsText" text="日">
      <formula>NOT(ISERROR(SEARCH("日",B5)))</formula>
    </cfRule>
    <cfRule type="cellIs" dxfId="10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E645524F-9FBE-48E6-9BD2-748D16F6D793}">
            <xm:f>NOT(ISERROR(SEARCH("休",B5)))</xm:f>
            <xm:f>"休"</xm:f>
            <x14:dxf>
              <font>
                <color rgb="FFFF0000"/>
              </font>
            </x14:dxf>
          </x14:cfRule>
          <xm:sqref>B5:B35</xm:sqref>
        </x14:conditionalFormatting>
        <x14:conditionalFormatting xmlns:xm="http://schemas.microsoft.com/office/excel/2006/main">
          <x14:cfRule type="containsText" priority="2" operator="containsText" id="{EEAF1157-056A-4B19-8214-F26CE56C4A76}">
            <xm:f>NOT(ISERROR(SEARCH("休",B5)))</xm:f>
            <xm:f>"休"</xm:f>
            <x14:dxf>
              <font>
                <color rgb="FFFF0000"/>
              </font>
            </x14:dxf>
          </x14:cfRule>
          <xm:sqref>B5:B35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46F56-9AD1-4835-B454-04C7BB95E502}">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98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240" priority="3" operator="containsText" text="祝">
      <formula>NOT(ISERROR(SEARCH("祝",B5)))</formula>
    </cfRule>
    <cfRule type="containsText" dxfId="239" priority="4" operator="containsText" text="日">
      <formula>NOT(ISERROR(SEARCH("日",B5)))</formula>
    </cfRule>
    <cfRule type="cellIs" dxfId="23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727235FA-A647-419C-9198-24803772B583}">
            <xm:f>NOT(ISERROR(SEARCH("休",B5)))</xm:f>
            <xm:f>"休"</xm:f>
            <x14:dxf>
              <font>
                <color rgb="FFFF0000"/>
              </font>
            </x14:dxf>
          </x14:cfRule>
          <xm:sqref>B5:B35</xm:sqref>
        </x14:conditionalFormatting>
        <x14:conditionalFormatting xmlns:xm="http://schemas.microsoft.com/office/excel/2006/main">
          <x14:cfRule type="containsText" priority="2" operator="containsText" id="{B9A4DE9B-BF56-4D2B-B5D0-2F78B876F3A8}">
            <xm:f>NOT(ISERROR(SEARCH("休",B5)))</xm:f>
            <xm:f>"休"</xm:f>
            <x14:dxf>
              <font>
                <color rgb="FFFF0000"/>
              </font>
            </x14:dxf>
          </x14:cfRule>
          <xm:sqref>B5:B35</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9F3E6-6922-4A7A-BDF0-AF4445BB7A8B}">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172</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05" priority="3" operator="containsText" text="祝">
      <formula>NOT(ISERROR(SEARCH("祝",B5)))</formula>
    </cfRule>
    <cfRule type="containsText" dxfId="104" priority="4" operator="containsText" text="日">
      <formula>NOT(ISERROR(SEARCH("日",B5)))</formula>
    </cfRule>
    <cfRule type="cellIs" dxfId="10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D4825C42-9523-4A18-9212-69C8AB708366}">
            <xm:f>NOT(ISERROR(SEARCH("休",B5)))</xm:f>
            <xm:f>"休"</xm:f>
            <x14:dxf>
              <font>
                <color rgb="FFFF0000"/>
              </font>
            </x14:dxf>
          </x14:cfRule>
          <xm:sqref>B5:B35</xm:sqref>
        </x14:conditionalFormatting>
        <x14:conditionalFormatting xmlns:xm="http://schemas.microsoft.com/office/excel/2006/main">
          <x14:cfRule type="containsText" priority="2" operator="containsText" id="{5E66B096-EB55-4444-A047-AAD327068A96}">
            <xm:f>NOT(ISERROR(SEARCH("休",B5)))</xm:f>
            <xm:f>"休"</xm:f>
            <x14:dxf>
              <font>
                <color rgb="FFFF0000"/>
              </font>
            </x14:dxf>
          </x14:cfRule>
          <xm:sqref>B5:B35</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1B92B-F8F0-4BD2-8E11-57E6D38F63B0}">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174</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00" priority="3" operator="containsText" text="祝">
      <formula>NOT(ISERROR(SEARCH("祝",B5)))</formula>
    </cfRule>
    <cfRule type="containsText" dxfId="99" priority="4" operator="containsText" text="日">
      <formula>NOT(ISERROR(SEARCH("日",B5)))</formula>
    </cfRule>
    <cfRule type="cellIs" dxfId="9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683227E7-432F-4063-8745-832A24126B7D}">
            <xm:f>NOT(ISERROR(SEARCH("休",B5)))</xm:f>
            <xm:f>"休"</xm:f>
            <x14:dxf>
              <font>
                <color rgb="FFFF0000"/>
              </font>
            </x14:dxf>
          </x14:cfRule>
          <xm:sqref>B5:B35</xm:sqref>
        </x14:conditionalFormatting>
        <x14:conditionalFormatting xmlns:xm="http://schemas.microsoft.com/office/excel/2006/main">
          <x14:cfRule type="containsText" priority="2" operator="containsText" id="{4E273716-95A8-4BDA-AC70-364507314AC3}">
            <xm:f>NOT(ISERROR(SEARCH("休",B5)))</xm:f>
            <xm:f>"休"</xm:f>
            <x14:dxf>
              <font>
                <color rgb="FFFF0000"/>
              </font>
            </x14:dxf>
          </x14:cfRule>
          <xm:sqref>B5:B35</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EE12-74B0-4C90-8A2C-BA69FBBAE50B}">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176</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95" priority="3" operator="containsText" text="祝">
      <formula>NOT(ISERROR(SEARCH("祝",B5)))</formula>
    </cfRule>
    <cfRule type="containsText" dxfId="94" priority="4" operator="containsText" text="日">
      <formula>NOT(ISERROR(SEARCH("日",B5)))</formula>
    </cfRule>
    <cfRule type="cellIs" dxfId="9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5E35A463-774C-4271-A2E4-95D3427611FE}">
            <xm:f>NOT(ISERROR(SEARCH("休",B5)))</xm:f>
            <xm:f>"休"</xm:f>
            <x14:dxf>
              <font>
                <color rgb="FFFF0000"/>
              </font>
            </x14:dxf>
          </x14:cfRule>
          <xm:sqref>B5:B35</xm:sqref>
        </x14:conditionalFormatting>
        <x14:conditionalFormatting xmlns:xm="http://schemas.microsoft.com/office/excel/2006/main">
          <x14:cfRule type="containsText" priority="2" operator="containsText" id="{E1781696-B4C9-4250-A0E9-47ED17BCB13A}">
            <xm:f>NOT(ISERROR(SEARCH("休",B5)))</xm:f>
            <xm:f>"休"</xm:f>
            <x14:dxf>
              <font>
                <color rgb="FFFF0000"/>
              </font>
            </x14:dxf>
          </x14:cfRule>
          <xm:sqref>B5:B35</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313A2-5FCC-4787-B239-ED725E3D4E41}">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178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90" priority="3" operator="containsText" text="祝">
      <formula>NOT(ISERROR(SEARCH("祝",B5)))</formula>
    </cfRule>
    <cfRule type="containsText" dxfId="89" priority="4" operator="containsText" text="日">
      <formula>NOT(ISERROR(SEARCH("日",B5)))</formula>
    </cfRule>
    <cfRule type="cellIs" dxfId="8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748B8288-5234-43DC-AF33-89FE82A786C6}">
            <xm:f>NOT(ISERROR(SEARCH("休",B5)))</xm:f>
            <xm:f>"休"</xm:f>
            <x14:dxf>
              <font>
                <color rgb="FFFF0000"/>
              </font>
            </x14:dxf>
          </x14:cfRule>
          <xm:sqref>B5:B35</xm:sqref>
        </x14:conditionalFormatting>
        <x14:conditionalFormatting xmlns:xm="http://schemas.microsoft.com/office/excel/2006/main">
          <x14:cfRule type="containsText" priority="2" operator="containsText" id="{445366DF-3C9D-4E6C-91C9-0CB5B1C58AF9}">
            <xm:f>NOT(ISERROR(SEARCH("休",B5)))</xm:f>
            <xm:f>"休"</xm:f>
            <x14:dxf>
              <font>
                <color rgb="FFFF0000"/>
              </font>
            </x14:dxf>
          </x14:cfRule>
          <xm:sqref>B5:B35</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AE995-1A4C-41B1-B010-6513DA4D1E9E}">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180</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85" priority="3" operator="containsText" text="祝">
      <formula>NOT(ISERROR(SEARCH("祝",B5)))</formula>
    </cfRule>
    <cfRule type="containsText" dxfId="84" priority="4" operator="containsText" text="日">
      <formula>NOT(ISERROR(SEARCH("日",B5)))</formula>
    </cfRule>
    <cfRule type="cellIs" dxfId="8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58DFC7E0-A532-4E50-B22E-B62552A6F1DC}">
            <xm:f>NOT(ISERROR(SEARCH("休",B5)))</xm:f>
            <xm:f>"休"</xm:f>
            <x14:dxf>
              <font>
                <color rgb="FFFF0000"/>
              </font>
            </x14:dxf>
          </x14:cfRule>
          <xm:sqref>B5:B35</xm:sqref>
        </x14:conditionalFormatting>
        <x14:conditionalFormatting xmlns:xm="http://schemas.microsoft.com/office/excel/2006/main">
          <x14:cfRule type="containsText" priority="2" operator="containsText" id="{D96C2228-CAC7-43AA-B7ED-04600F2B30B3}">
            <xm:f>NOT(ISERROR(SEARCH("休",B5)))</xm:f>
            <xm:f>"休"</xm:f>
            <x14:dxf>
              <font>
                <color rgb="FFFF0000"/>
              </font>
            </x14:dxf>
          </x14:cfRule>
          <xm:sqref>B5:B35</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52145-3259-4939-A432-F82579CF5A30}">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182</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80" priority="3" operator="containsText" text="祝">
      <formula>NOT(ISERROR(SEARCH("祝",B5)))</formula>
    </cfRule>
    <cfRule type="containsText" dxfId="79" priority="4" operator="containsText" text="日">
      <formula>NOT(ISERROR(SEARCH("日",B5)))</formula>
    </cfRule>
    <cfRule type="cellIs" dxfId="7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BE4FD10-743A-42E0-AA91-FB1D190E7FE7}">
            <xm:f>NOT(ISERROR(SEARCH("休",B5)))</xm:f>
            <xm:f>"休"</xm:f>
            <x14:dxf>
              <font>
                <color rgb="FFFF0000"/>
              </font>
            </x14:dxf>
          </x14:cfRule>
          <xm:sqref>B5:B35</xm:sqref>
        </x14:conditionalFormatting>
        <x14:conditionalFormatting xmlns:xm="http://schemas.microsoft.com/office/excel/2006/main">
          <x14:cfRule type="containsText" priority="2" operator="containsText" id="{F45EF685-71DC-4DD1-B153-BE7467DE9AFF}">
            <xm:f>NOT(ISERROR(SEARCH("休",B5)))</xm:f>
            <xm:f>"休"</xm:f>
            <x14:dxf>
              <font>
                <color rgb="FFFF0000"/>
              </font>
            </x14:dxf>
          </x14:cfRule>
          <xm:sqref>B5:B35</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9E8B-A4EE-4492-BBE9-44C7817400CE}">
  <dimension ref="A1:M36"/>
  <sheetViews>
    <sheetView showGridLines="0" tabSelected="1" zoomScale="85" zoomScaleNormal="85" workbookViewId="0">
      <pane xSplit="3" ySplit="4" topLeftCell="D1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184</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8.3333333333333329E-2</v>
      </c>
      <c r="D29" s="343"/>
      <c r="E29" s="366"/>
      <c r="F29" s="366"/>
      <c r="G29" s="343"/>
      <c r="H29" s="344">
        <v>8.3333333333333329E-2</v>
      </c>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8.3333333333333329E-2</v>
      </c>
      <c r="D36" s="376">
        <f t="shared" si="3"/>
        <v>0</v>
      </c>
      <c r="E36" s="377">
        <f t="shared" si="3"/>
        <v>0</v>
      </c>
      <c r="F36" s="378">
        <f t="shared" si="3"/>
        <v>0</v>
      </c>
      <c r="G36" s="379">
        <f t="shared" si="3"/>
        <v>0</v>
      </c>
      <c r="H36" s="379">
        <f t="shared" si="3"/>
        <v>8.3333333333333329E-2</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75" priority="3" operator="containsText" text="祝">
      <formula>NOT(ISERROR(SEARCH("祝",B5)))</formula>
    </cfRule>
    <cfRule type="containsText" dxfId="74" priority="4" operator="containsText" text="日">
      <formula>NOT(ISERROR(SEARCH("日",B5)))</formula>
    </cfRule>
    <cfRule type="cellIs" dxfId="7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4CEEAB12-F9CF-4331-9E21-6D3CD295E99A}">
            <xm:f>NOT(ISERROR(SEARCH("休",B5)))</xm:f>
            <xm:f>"休"</xm:f>
            <x14:dxf>
              <font>
                <color rgb="FFFF0000"/>
              </font>
            </x14:dxf>
          </x14:cfRule>
          <xm:sqref>B5:B35</xm:sqref>
        </x14:conditionalFormatting>
        <x14:conditionalFormatting xmlns:xm="http://schemas.microsoft.com/office/excel/2006/main">
          <x14:cfRule type="containsText" priority="2" operator="containsText" id="{430D4DF4-E8EB-4C35-9FC7-3695DCB22371}">
            <xm:f>NOT(ISERROR(SEARCH("休",B5)))</xm:f>
            <xm:f>"休"</xm:f>
            <x14:dxf>
              <font>
                <color rgb="FFFF0000"/>
              </font>
            </x14:dxf>
          </x14:cfRule>
          <xm:sqref>B5:B35</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0B42-F6D6-4026-A869-E297D63006F4}">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186</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70" priority="3" operator="containsText" text="祝">
      <formula>NOT(ISERROR(SEARCH("祝",B5)))</formula>
    </cfRule>
    <cfRule type="containsText" dxfId="69" priority="4" operator="containsText" text="日">
      <formula>NOT(ISERROR(SEARCH("日",B5)))</formula>
    </cfRule>
    <cfRule type="cellIs" dxfId="6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9665A978-30B0-4935-89D5-983DB1CCC7B2}">
            <xm:f>NOT(ISERROR(SEARCH("休",B5)))</xm:f>
            <xm:f>"休"</xm:f>
            <x14:dxf>
              <font>
                <color rgb="FFFF0000"/>
              </font>
            </x14:dxf>
          </x14:cfRule>
          <xm:sqref>B5:B35</xm:sqref>
        </x14:conditionalFormatting>
        <x14:conditionalFormatting xmlns:xm="http://schemas.microsoft.com/office/excel/2006/main">
          <x14:cfRule type="containsText" priority="2" operator="containsText" id="{5E60CD2A-24EF-4188-8C68-AFEA579508B9}">
            <xm:f>NOT(ISERROR(SEARCH("休",B5)))</xm:f>
            <xm:f>"休"</xm:f>
            <x14:dxf>
              <font>
                <color rgb="FFFF0000"/>
              </font>
            </x14:dxf>
          </x14:cfRule>
          <xm:sqref>B5:B35</xm:sqref>
        </x14:conditionalFormatting>
      </x14:conditionalFormatting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1D344-A995-491E-BE3D-99EE3F9816DA}">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188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65" priority="3" operator="containsText" text="祝">
      <formula>NOT(ISERROR(SEARCH("祝",B5)))</formula>
    </cfRule>
    <cfRule type="containsText" dxfId="64" priority="4" operator="containsText" text="日">
      <formula>NOT(ISERROR(SEARCH("日",B5)))</formula>
    </cfRule>
    <cfRule type="cellIs" dxfId="6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E6BB4806-6493-4A18-A831-61A8237A8BA4}">
            <xm:f>NOT(ISERROR(SEARCH("休",B5)))</xm:f>
            <xm:f>"休"</xm:f>
            <x14:dxf>
              <font>
                <color rgb="FFFF0000"/>
              </font>
            </x14:dxf>
          </x14:cfRule>
          <xm:sqref>B5:B35</xm:sqref>
        </x14:conditionalFormatting>
        <x14:conditionalFormatting xmlns:xm="http://schemas.microsoft.com/office/excel/2006/main">
          <x14:cfRule type="containsText" priority="2" operator="containsText" id="{9D638397-D96E-44FB-973D-A055716EF40F}">
            <xm:f>NOT(ISERROR(SEARCH("休",B5)))</xm:f>
            <xm:f>"休"</xm:f>
            <x14:dxf>
              <font>
                <color rgb="FFFF0000"/>
              </font>
            </x14:dxf>
          </x14:cfRule>
          <xm:sqref>B5:B35</xm:sqref>
        </x14:conditionalFormatting>
      </x14:conditionalFormatting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1113-EE97-4A8E-8CC4-6913FC82839E}">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190</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60" priority="3" operator="containsText" text="祝">
      <formula>NOT(ISERROR(SEARCH("祝",B5)))</formula>
    </cfRule>
    <cfRule type="containsText" dxfId="59" priority="4" operator="containsText" text="日">
      <formula>NOT(ISERROR(SEARCH("日",B5)))</formula>
    </cfRule>
    <cfRule type="cellIs" dxfId="5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EEA9523F-36EE-417C-B19A-1E20626EA201}">
            <xm:f>NOT(ISERROR(SEARCH("休",B5)))</xm:f>
            <xm:f>"休"</xm:f>
            <x14:dxf>
              <font>
                <color rgb="FFFF0000"/>
              </font>
            </x14:dxf>
          </x14:cfRule>
          <xm:sqref>B5:B35</xm:sqref>
        </x14:conditionalFormatting>
        <x14:conditionalFormatting xmlns:xm="http://schemas.microsoft.com/office/excel/2006/main">
          <x14:cfRule type="containsText" priority="2" operator="containsText" id="{E8359582-A84C-45B5-8297-F10658EC5740}">
            <xm:f>NOT(ISERROR(SEARCH("休",B5)))</xm:f>
            <xm:f>"休"</xm:f>
            <x14:dxf>
              <font>
                <color rgb="FFFF0000"/>
              </font>
            </x14:dxf>
          </x14:cfRule>
          <xm:sqref>B5:B35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5BDAF-E272-49C5-919B-57FAA61DBA6B}">
  <dimension ref="A1:M36"/>
  <sheetViews>
    <sheetView showGridLines="0" tabSelected="1" zoomScale="85" zoomScaleNormal="85" workbookViewId="0">
      <pane xSplit="3" ySplit="4" topLeftCell="D5" activePane="bottomRight" state="frozen"/>
      <selection pane="topRight"/>
      <selection pane="bottomLeft"/>
      <selection pane="bottomRight"/>
    </sheetView>
  </sheetViews>
  <sheetFormatPr defaultColWidth="9"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7" customHeight="1">
      <c r="A1" s="90" t="s">
        <v>75</v>
      </c>
      <c r="B1" s="90"/>
      <c r="C1" s="90"/>
      <c r="D1" s="90"/>
      <c r="E1" s="90"/>
      <c r="F1" s="90"/>
      <c r="G1" s="90"/>
      <c r="H1" s="90"/>
      <c r="I1" s="90"/>
      <c r="J1" s="90"/>
      <c r="K1" s="90"/>
      <c r="L1" s="90"/>
      <c r="M1" s="1"/>
    </row>
    <row r="2" spans="1:13" ht="30.2" customHeight="1" thickBot="1">
      <c r="A2" s="359" t="s">
        <v>76</v>
      </c>
      <c r="B2" s="1" t="s">
        <v>77</v>
      </c>
      <c r="C2" s="4" t="s">
        <v>77</v>
      </c>
      <c r="D2" s="5"/>
      <c r="E2" s="6">
        <v>2019</v>
      </c>
      <c r="F2" s="7">
        <v>1</v>
      </c>
      <c r="G2" s="8" t="s">
        <v>97</v>
      </c>
      <c r="H2" s="5"/>
      <c r="I2" s="5" t="s">
        <v>78</v>
      </c>
      <c r="J2" s="5" t="s">
        <v>111</v>
      </c>
      <c r="K2" s="5"/>
      <c r="L2" s="9"/>
      <c r="M2" s="10"/>
    </row>
    <row r="3" spans="1:13" ht="22.7" customHeight="1">
      <c r="A3" s="91" t="s">
        <v>80</v>
      </c>
      <c r="B3" s="93" t="s">
        <v>81</v>
      </c>
      <c r="C3" s="95" t="s">
        <v>82</v>
      </c>
      <c r="D3" s="97" t="s">
        <v>83</v>
      </c>
      <c r="E3" s="98"/>
      <c r="F3" s="98"/>
      <c r="G3" s="98"/>
      <c r="H3" s="98"/>
      <c r="I3" s="98"/>
      <c r="J3" s="98"/>
      <c r="K3" s="98"/>
      <c r="L3" s="98"/>
      <c r="M3" s="88" t="s">
        <v>84</v>
      </c>
    </row>
    <row r="4" spans="1:13" ht="22.7"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0.33333333333333331</v>
      </c>
      <c r="D5" s="335"/>
      <c r="E5" s="364"/>
      <c r="F5" s="364"/>
      <c r="G5" s="338"/>
      <c r="H5" s="336"/>
      <c r="I5" s="336"/>
      <c r="J5" s="336"/>
      <c r="K5" s="340"/>
      <c r="L5" s="365">
        <v>0.33333333333333331</v>
      </c>
      <c r="M5" s="342" t="s">
        <v>112</v>
      </c>
    </row>
    <row r="6" spans="1:13" ht="23.25" customHeight="1">
      <c r="A6" s="16">
        <v>17</v>
      </c>
      <c r="B6" s="17" t="str">
        <f t="shared" si="0"/>
        <v>月</v>
      </c>
      <c r="C6" s="363">
        <f t="shared" ref="C6:C35" si="1">SUM(D6:L6)</f>
        <v>0</v>
      </c>
      <c r="D6" s="343"/>
      <c r="E6" s="366"/>
      <c r="F6" s="366"/>
      <c r="G6" s="343"/>
      <c r="H6" s="344"/>
      <c r="I6" s="344"/>
      <c r="J6" s="344"/>
      <c r="K6" s="346"/>
      <c r="L6" s="367"/>
      <c r="M6" s="33" t="s">
        <v>113</v>
      </c>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0.33333333333333331</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0.33333333333333331</v>
      </c>
      <c r="M36" s="381"/>
    </row>
  </sheetData>
  <mergeCells count="6">
    <mergeCell ref="M3:M4"/>
    <mergeCell ref="A1:L1"/>
    <mergeCell ref="A3:A4"/>
    <mergeCell ref="B3:B4"/>
    <mergeCell ref="C3:C4"/>
    <mergeCell ref="D3:L3"/>
  </mergeCells>
  <phoneticPr fontId="2"/>
  <conditionalFormatting sqref="B5:B35">
    <cfRule type="containsText" dxfId="235" priority="3" operator="containsText" text="祝">
      <formula>NOT(ISERROR(SEARCH("祝",B5)))</formula>
    </cfRule>
    <cfRule type="containsText" dxfId="234" priority="4" operator="containsText" text="日">
      <formula>NOT(ISERROR(SEARCH("日",B5)))</formula>
    </cfRule>
    <cfRule type="cellIs" dxfId="23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6EAB9797-F815-485D-B93B-1028F623DCDF}">
            <xm:f>NOT(ISERROR(SEARCH("休",B5)))</xm:f>
            <xm:f>"休"</xm:f>
            <x14:dxf>
              <font>
                <color rgb="FFFF0000"/>
              </font>
            </x14:dxf>
          </x14:cfRule>
          <xm:sqref>B5:B35</xm:sqref>
        </x14:conditionalFormatting>
        <x14:conditionalFormatting xmlns:xm="http://schemas.microsoft.com/office/excel/2006/main">
          <x14:cfRule type="containsText" priority="2" operator="containsText" id="{AB82D988-5416-4EC4-B003-74D963455C31}">
            <xm:f>NOT(ISERROR(SEARCH("休",B5)))</xm:f>
            <xm:f>"休"</xm:f>
            <x14:dxf>
              <font>
                <color rgb="FFFF0000"/>
              </font>
            </x14:dxf>
          </x14:cfRule>
          <xm:sqref>B5:B35</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A2723-468D-4B23-903D-9AE9E0AB1C8F}">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192</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55" priority="3" operator="containsText" text="祝">
      <formula>NOT(ISERROR(SEARCH("祝",B5)))</formula>
    </cfRule>
    <cfRule type="containsText" dxfId="54" priority="4" operator="containsText" text="日">
      <formula>NOT(ISERROR(SEARCH("日",B5)))</formula>
    </cfRule>
    <cfRule type="cellIs" dxfId="5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56F280C3-097C-4DA5-B073-A9DCA1EE7ABF}">
            <xm:f>NOT(ISERROR(SEARCH("休",B5)))</xm:f>
            <xm:f>"休"</xm:f>
            <x14:dxf>
              <font>
                <color rgb="FFFF0000"/>
              </font>
            </x14:dxf>
          </x14:cfRule>
          <xm:sqref>B5:B35</xm:sqref>
        </x14:conditionalFormatting>
        <x14:conditionalFormatting xmlns:xm="http://schemas.microsoft.com/office/excel/2006/main">
          <x14:cfRule type="containsText" priority="2" operator="containsText" id="{4AFC5A2E-0D73-4C57-B573-78DAEAC91F46}">
            <xm:f>NOT(ISERROR(SEARCH("休",B5)))</xm:f>
            <xm:f>"休"</xm:f>
            <x14:dxf>
              <font>
                <color rgb="FFFF0000"/>
              </font>
            </x14:dxf>
          </x14:cfRule>
          <xm:sqref>B5:B35</xm:sqref>
        </x14:conditionalFormatting>
      </x14:conditionalFormatting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D47C-0CD8-45EE-B7F8-F99CBC8DD0AD}">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194</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50" priority="3" operator="containsText" text="祝">
      <formula>NOT(ISERROR(SEARCH("祝",B5)))</formula>
    </cfRule>
    <cfRule type="containsText" dxfId="49" priority="4" operator="containsText" text="日">
      <formula>NOT(ISERROR(SEARCH("日",B5)))</formula>
    </cfRule>
    <cfRule type="cellIs" dxfId="4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7BD3D77F-2386-4493-A2E1-160F480FFFA2}">
            <xm:f>NOT(ISERROR(SEARCH("休",B5)))</xm:f>
            <xm:f>"休"</xm:f>
            <x14:dxf>
              <font>
                <color rgb="FFFF0000"/>
              </font>
            </x14:dxf>
          </x14:cfRule>
          <xm:sqref>B5:B35</xm:sqref>
        </x14:conditionalFormatting>
        <x14:conditionalFormatting xmlns:xm="http://schemas.microsoft.com/office/excel/2006/main">
          <x14:cfRule type="containsText" priority="2" operator="containsText" id="{C914EB6B-66EC-40E5-A91F-EF8488C775FD}">
            <xm:f>NOT(ISERROR(SEARCH("休",B5)))</xm:f>
            <xm:f>"休"</xm:f>
            <x14:dxf>
              <font>
                <color rgb="FFFF0000"/>
              </font>
            </x14:dxf>
          </x14:cfRule>
          <xm:sqref>B5:B35</xm:sqref>
        </x14:conditionalFormatting>
      </x14:conditionalFormatting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4C63-90A1-41D8-B51A-D896FF72E5A9}">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196</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45" priority="3" operator="containsText" text="祝">
      <formula>NOT(ISERROR(SEARCH("祝",B5)))</formula>
    </cfRule>
    <cfRule type="containsText" dxfId="44" priority="4" operator="containsText" text="日">
      <formula>NOT(ISERROR(SEARCH("日",B5)))</formula>
    </cfRule>
    <cfRule type="cellIs" dxfId="4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247C8FFF-FC84-4E93-9B5C-13E5B90D17E7}">
            <xm:f>NOT(ISERROR(SEARCH("休",B5)))</xm:f>
            <xm:f>"休"</xm:f>
            <x14:dxf>
              <font>
                <color rgb="FFFF0000"/>
              </font>
            </x14:dxf>
          </x14:cfRule>
          <xm:sqref>B5:B35</xm:sqref>
        </x14:conditionalFormatting>
        <x14:conditionalFormatting xmlns:xm="http://schemas.microsoft.com/office/excel/2006/main">
          <x14:cfRule type="containsText" priority="2" operator="containsText" id="{6E643D5D-761A-49D2-9ED1-EC92B5490EBA}">
            <xm:f>NOT(ISERROR(SEARCH("休",B5)))</xm:f>
            <xm:f>"休"</xm:f>
            <x14:dxf>
              <font>
                <color rgb="FFFF0000"/>
              </font>
            </x14:dxf>
          </x14:cfRule>
          <xm:sqref>B5:B35</xm:sqref>
        </x14:conditionalFormatting>
      </x14:conditionalFormatting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13A44-EE6B-472D-9519-2E5326EA185E}">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198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40" priority="3" operator="containsText" text="祝">
      <formula>NOT(ISERROR(SEARCH("祝",B5)))</formula>
    </cfRule>
    <cfRule type="containsText" dxfId="39" priority="4" operator="containsText" text="日">
      <formula>NOT(ISERROR(SEARCH("日",B5)))</formula>
    </cfRule>
    <cfRule type="cellIs" dxfId="3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8C151DC-3430-4C47-8389-5CEF352EB8A2}">
            <xm:f>NOT(ISERROR(SEARCH("休",B5)))</xm:f>
            <xm:f>"休"</xm:f>
            <x14:dxf>
              <font>
                <color rgb="FFFF0000"/>
              </font>
            </x14:dxf>
          </x14:cfRule>
          <xm:sqref>B5:B35</xm:sqref>
        </x14:conditionalFormatting>
        <x14:conditionalFormatting xmlns:xm="http://schemas.microsoft.com/office/excel/2006/main">
          <x14:cfRule type="containsText" priority="2" operator="containsText" id="{DA2836A0-F36D-4DB7-9F4D-115FD0FE3707}">
            <xm:f>NOT(ISERROR(SEARCH("休",B5)))</xm:f>
            <xm:f>"休"</xm:f>
            <x14:dxf>
              <font>
                <color rgb="FFFF0000"/>
              </font>
            </x14:dxf>
          </x14:cfRule>
          <xm:sqref>B5:B35</xm:sqref>
        </x14:conditionalFormatting>
      </x14:conditionalFormatting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F3E7D-9C70-43A9-991D-7D91E6EAD9EA}">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200</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35" priority="3" operator="containsText" text="祝">
      <formula>NOT(ISERROR(SEARCH("祝",B5)))</formula>
    </cfRule>
    <cfRule type="containsText" dxfId="34" priority="4" operator="containsText" text="日">
      <formula>NOT(ISERROR(SEARCH("日",B5)))</formula>
    </cfRule>
    <cfRule type="cellIs" dxfId="3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90143BE-805A-494A-B039-505EE4B1B738}">
            <xm:f>NOT(ISERROR(SEARCH("休",B5)))</xm:f>
            <xm:f>"休"</xm:f>
            <x14:dxf>
              <font>
                <color rgb="FFFF0000"/>
              </font>
            </x14:dxf>
          </x14:cfRule>
          <xm:sqref>B5:B35</xm:sqref>
        </x14:conditionalFormatting>
        <x14:conditionalFormatting xmlns:xm="http://schemas.microsoft.com/office/excel/2006/main">
          <x14:cfRule type="containsText" priority="2" operator="containsText" id="{9A64F4EA-FAA8-40E9-B88E-D62D50B31410}">
            <xm:f>NOT(ISERROR(SEARCH("休",B5)))</xm:f>
            <xm:f>"休"</xm:f>
            <x14:dxf>
              <font>
                <color rgb="FFFF0000"/>
              </font>
            </x14:dxf>
          </x14:cfRule>
          <xm:sqref>B5:B35</xm:sqref>
        </x14:conditionalFormatting>
      </x14:conditionalFormatting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4C9C4-7D1F-4475-91EF-F35AFF90AC93}">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202</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30" priority="3" operator="containsText" text="祝">
      <formula>NOT(ISERROR(SEARCH("祝",B5)))</formula>
    </cfRule>
    <cfRule type="containsText" dxfId="29" priority="4" operator="containsText" text="日">
      <formula>NOT(ISERROR(SEARCH("日",B5)))</formula>
    </cfRule>
    <cfRule type="cellIs" dxfId="2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8A70D7FE-431B-4857-9437-05ADE7BBBD36}">
            <xm:f>NOT(ISERROR(SEARCH("休",B5)))</xm:f>
            <xm:f>"休"</xm:f>
            <x14:dxf>
              <font>
                <color rgb="FFFF0000"/>
              </font>
            </x14:dxf>
          </x14:cfRule>
          <xm:sqref>B5:B35</xm:sqref>
        </x14:conditionalFormatting>
        <x14:conditionalFormatting xmlns:xm="http://schemas.microsoft.com/office/excel/2006/main">
          <x14:cfRule type="containsText" priority="2" operator="containsText" id="{8865A918-5FB6-4F3C-9955-613369F69855}">
            <xm:f>NOT(ISERROR(SEARCH("休",B5)))</xm:f>
            <xm:f>"休"</xm:f>
            <x14:dxf>
              <font>
                <color rgb="FFFF0000"/>
              </font>
            </x14:dxf>
          </x14:cfRule>
          <xm:sqref>B5:B35</xm:sqref>
        </x14:conditionalFormatting>
      </x14:conditionalFormatting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5C8EA-AF2C-48E0-829C-44286FEC5757}">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204</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25" priority="3" operator="containsText" text="祝">
      <formula>NOT(ISERROR(SEARCH("祝",B5)))</formula>
    </cfRule>
    <cfRule type="containsText" dxfId="24" priority="4" operator="containsText" text="日">
      <formula>NOT(ISERROR(SEARCH("日",B5)))</formula>
    </cfRule>
    <cfRule type="cellIs" dxfId="2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D3D05572-9EF5-4DFE-ABEE-86793A5981EE}">
            <xm:f>NOT(ISERROR(SEARCH("休",B5)))</xm:f>
            <xm:f>"休"</xm:f>
            <x14:dxf>
              <font>
                <color rgb="FFFF0000"/>
              </font>
            </x14:dxf>
          </x14:cfRule>
          <xm:sqref>B5:B35</xm:sqref>
        </x14:conditionalFormatting>
        <x14:conditionalFormatting xmlns:xm="http://schemas.microsoft.com/office/excel/2006/main">
          <x14:cfRule type="containsText" priority="2" operator="containsText" id="{EAD19B9E-3589-438C-9CEC-BBD3FF2134CA}">
            <xm:f>NOT(ISERROR(SEARCH("休",B5)))</xm:f>
            <xm:f>"休"</xm:f>
            <x14:dxf>
              <font>
                <color rgb="FFFF0000"/>
              </font>
            </x14:dxf>
          </x14:cfRule>
          <xm:sqref>B5:B35</xm:sqref>
        </x14:conditionalFormatting>
      </x14:conditionalFormatting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F415-4D04-4C71-97E6-B9069894003D}">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206</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20" priority="3" operator="containsText" text="祝">
      <formula>NOT(ISERROR(SEARCH("祝",B5)))</formula>
    </cfRule>
    <cfRule type="containsText" dxfId="19" priority="4" operator="containsText" text="日">
      <formula>NOT(ISERROR(SEARCH("日",B5)))</formula>
    </cfRule>
    <cfRule type="cellIs" dxfId="1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B9F3BC52-CCEF-4B15-8B0E-3862E302221F}">
            <xm:f>NOT(ISERROR(SEARCH("休",B5)))</xm:f>
            <xm:f>"休"</xm:f>
            <x14:dxf>
              <font>
                <color rgb="FFFF0000"/>
              </font>
            </x14:dxf>
          </x14:cfRule>
          <xm:sqref>B5:B35</xm:sqref>
        </x14:conditionalFormatting>
        <x14:conditionalFormatting xmlns:xm="http://schemas.microsoft.com/office/excel/2006/main">
          <x14:cfRule type="containsText" priority="2" operator="containsText" id="{0B689B54-C0B9-4218-9276-72E557DA2000}">
            <xm:f>NOT(ISERROR(SEARCH("休",B5)))</xm:f>
            <xm:f>"休"</xm:f>
            <x14:dxf>
              <font>
                <color rgb="FFFF0000"/>
              </font>
            </x14:dxf>
          </x14:cfRule>
          <xm:sqref>B5:B35</xm:sqref>
        </x14:conditionalFormatting>
      </x14:conditionalFormatting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E332-C062-47AE-8AA6-6110BB130A63}">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208</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15" priority="3" operator="containsText" text="祝">
      <formula>NOT(ISERROR(SEARCH("祝",B5)))</formula>
    </cfRule>
    <cfRule type="containsText" dxfId="14" priority="4" operator="containsText" text="日">
      <formula>NOT(ISERROR(SEARCH("日",B5)))</formula>
    </cfRule>
    <cfRule type="cellIs" dxfId="1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0FA71500-BF30-4016-AD8C-1B74FDE42828}">
            <xm:f>NOT(ISERROR(SEARCH("休",B5)))</xm:f>
            <xm:f>"休"</xm:f>
            <x14:dxf>
              <font>
                <color rgb="FFFF0000"/>
              </font>
            </x14:dxf>
          </x14:cfRule>
          <xm:sqref>B5:B35</xm:sqref>
        </x14:conditionalFormatting>
        <x14:conditionalFormatting xmlns:xm="http://schemas.microsoft.com/office/excel/2006/main">
          <x14:cfRule type="containsText" priority="2" operator="containsText" id="{D007EF1C-9A00-4219-960D-C7EFA0E42CA5}">
            <xm:f>NOT(ISERROR(SEARCH("休",B5)))</xm:f>
            <xm:f>"休"</xm:f>
            <x14:dxf>
              <font>
                <color rgb="FFFF0000"/>
              </font>
            </x14:dxf>
          </x14:cfRule>
          <xm:sqref>B5:B35</xm:sqref>
        </x14:conditionalFormatting>
      </x14:conditionalFormatting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7F5F0-4CAF-4BD5-85FD-029CF4A8FD90}">
  <dimension ref="A1:M36"/>
  <sheetViews>
    <sheetView showGridLines="0" tabSelected="1" zoomScale="85" zoomScaleNormal="85" workbookViewId="0">
      <pane xSplit="3" ySplit="4" topLeftCell="D17" activePane="bottomRight" state="frozen"/>
      <selection pane="topRight"/>
      <selection pane="bottomLeft"/>
      <selection pane="bottomRight"/>
    </sheetView>
  </sheetViews>
  <sheetFormatPr defaultRowHeight="13.5"/>
  <cols>
    <col min="1" max="1" width="5.25" style="313" customWidth="1"/>
    <col min="2" max="2" width="4.875" style="165" customWidth="1"/>
    <col min="3" max="12" width="9.125" style="149" customWidth="1"/>
    <col min="13" max="13" width="20.5" style="358" customWidth="1"/>
    <col min="14" max="16384" width="9" style="149"/>
  </cols>
  <sheetData>
    <row r="1" spans="1:13" ht="22.5" customHeight="1">
      <c r="A1" s="102" t="s">
        <v>75</v>
      </c>
      <c r="B1" s="102"/>
      <c r="C1" s="102"/>
      <c r="D1" s="102"/>
      <c r="E1" s="102"/>
      <c r="F1" s="102"/>
      <c r="G1" s="102"/>
      <c r="H1" s="102"/>
      <c r="I1" s="102"/>
      <c r="J1" s="102"/>
      <c r="K1" s="102"/>
      <c r="L1" s="102"/>
      <c r="M1" s="1"/>
    </row>
    <row r="2" spans="1:13" ht="30" customHeight="1" thickBot="1">
      <c r="A2" s="313" t="s">
        <v>76</v>
      </c>
      <c r="B2" s="52" t="s">
        <v>77</v>
      </c>
      <c r="C2" s="53" t="s">
        <v>77</v>
      </c>
      <c r="D2" s="53"/>
      <c r="E2" s="54">
        <v>2019</v>
      </c>
      <c r="F2" s="55">
        <v>1</v>
      </c>
      <c r="G2" s="56" t="s">
        <v>97</v>
      </c>
      <c r="H2" s="57"/>
      <c r="I2" s="58" t="s">
        <v>78</v>
      </c>
      <c r="J2" s="57" t="s">
        <v>90</v>
      </c>
      <c r="K2" s="57"/>
      <c r="L2" s="59"/>
      <c r="M2" s="10"/>
    </row>
    <row r="3" spans="1:13" ht="22.5" customHeight="1" thickBot="1">
      <c r="A3" s="103" t="s">
        <v>80</v>
      </c>
      <c r="B3" s="104" t="s">
        <v>81</v>
      </c>
      <c r="C3" s="105" t="s">
        <v>91</v>
      </c>
      <c r="D3" s="106" t="s">
        <v>212</v>
      </c>
      <c r="E3" s="107"/>
      <c r="F3" s="107"/>
      <c r="G3" s="107"/>
      <c r="H3" s="107"/>
      <c r="I3" s="107"/>
      <c r="J3" s="107"/>
      <c r="K3" s="107"/>
      <c r="L3" s="108"/>
      <c r="M3" s="88" t="s">
        <v>84</v>
      </c>
    </row>
    <row r="4" spans="1:13" ht="22.5" customHeight="1" thickTop="1" thickBot="1">
      <c r="A4" s="103"/>
      <c r="B4" s="104"/>
      <c r="C4" s="105"/>
      <c r="D4" s="60" t="s">
        <v>85</v>
      </c>
      <c r="E4" s="60" t="s">
        <v>86</v>
      </c>
      <c r="F4" s="61" t="s">
        <v>87</v>
      </c>
      <c r="G4" s="62" t="s">
        <v>88</v>
      </c>
      <c r="H4" s="61" t="s">
        <v>213</v>
      </c>
      <c r="I4" s="61" t="s">
        <v>214</v>
      </c>
      <c r="J4" s="60" t="s">
        <v>215</v>
      </c>
      <c r="K4" s="63" t="s">
        <v>216</v>
      </c>
      <c r="L4" s="64" t="s">
        <v>217</v>
      </c>
      <c r="M4" s="89"/>
    </row>
    <row r="5" spans="1:13" ht="23.25" customHeight="1" thickTop="1">
      <c r="A5" s="65">
        <v>16</v>
      </c>
      <c r="B5" s="66" t="s">
        <v>80</v>
      </c>
      <c r="C5" s="67">
        <f t="shared" ref="C5:C35" si="0">SUM(D5:L5)</f>
        <v>0</v>
      </c>
      <c r="D5" s="335"/>
      <c r="E5" s="336"/>
      <c r="F5" s="337"/>
      <c r="G5" s="338"/>
      <c r="H5" s="339"/>
      <c r="I5" s="336"/>
      <c r="J5" s="336"/>
      <c r="K5" s="340"/>
      <c r="L5" s="341"/>
      <c r="M5" s="342"/>
    </row>
    <row r="6" spans="1:13" ht="23.25" customHeight="1">
      <c r="A6" s="65">
        <v>17</v>
      </c>
      <c r="B6" s="66" t="s">
        <v>130</v>
      </c>
      <c r="C6" s="67">
        <f t="shared" si="0"/>
        <v>0</v>
      </c>
      <c r="D6" s="343"/>
      <c r="E6" s="344"/>
      <c r="F6" s="345"/>
      <c r="G6" s="343"/>
      <c r="H6" s="344"/>
      <c r="I6" s="344"/>
      <c r="J6" s="344"/>
      <c r="K6" s="346"/>
      <c r="L6" s="347"/>
      <c r="M6" s="33"/>
    </row>
    <row r="7" spans="1:13" ht="23.25" customHeight="1">
      <c r="A7" s="65">
        <v>18</v>
      </c>
      <c r="B7" s="66" t="s">
        <v>131</v>
      </c>
      <c r="C7" s="67">
        <f t="shared" si="0"/>
        <v>0</v>
      </c>
      <c r="D7" s="343"/>
      <c r="E7" s="344"/>
      <c r="F7" s="345"/>
      <c r="G7" s="343"/>
      <c r="H7" s="344"/>
      <c r="I7" s="344"/>
      <c r="J7" s="344"/>
      <c r="K7" s="346"/>
      <c r="L7" s="347"/>
      <c r="M7" s="33"/>
    </row>
    <row r="8" spans="1:13" ht="23.25" customHeight="1">
      <c r="A8" s="65">
        <v>19</v>
      </c>
      <c r="B8" s="66" t="s">
        <v>132</v>
      </c>
      <c r="C8" s="67">
        <f t="shared" si="0"/>
        <v>0</v>
      </c>
      <c r="D8" s="343"/>
      <c r="E8" s="344"/>
      <c r="F8" s="345"/>
      <c r="G8" s="343"/>
      <c r="H8" s="344"/>
      <c r="I8" s="344"/>
      <c r="J8" s="344"/>
      <c r="K8" s="346"/>
      <c r="L8" s="347"/>
      <c r="M8" s="33"/>
    </row>
    <row r="9" spans="1:13" ht="23.25" customHeight="1">
      <c r="A9" s="65">
        <v>20</v>
      </c>
      <c r="B9" s="66" t="s">
        <v>133</v>
      </c>
      <c r="C9" s="67">
        <f t="shared" si="0"/>
        <v>0</v>
      </c>
      <c r="D9" s="343"/>
      <c r="E9" s="344"/>
      <c r="F9" s="345"/>
      <c r="G9" s="343"/>
      <c r="H9" s="344"/>
      <c r="I9" s="344"/>
      <c r="J9" s="344"/>
      <c r="K9" s="346"/>
      <c r="L9" s="347"/>
      <c r="M9" s="33"/>
    </row>
    <row r="10" spans="1:13" ht="23.25" customHeight="1">
      <c r="A10" s="65">
        <v>21</v>
      </c>
      <c r="B10" s="66" t="s">
        <v>134</v>
      </c>
      <c r="C10" s="67">
        <f t="shared" si="0"/>
        <v>0</v>
      </c>
      <c r="D10" s="343"/>
      <c r="E10" s="344"/>
      <c r="F10" s="345"/>
      <c r="G10" s="343"/>
      <c r="H10" s="344"/>
      <c r="I10" s="344"/>
      <c r="J10" s="344"/>
      <c r="K10" s="346"/>
      <c r="L10" s="347"/>
      <c r="M10" s="33"/>
    </row>
    <row r="11" spans="1:13" ht="23.25" customHeight="1">
      <c r="A11" s="65">
        <v>22</v>
      </c>
      <c r="B11" s="66" t="s">
        <v>135</v>
      </c>
      <c r="C11" s="67">
        <f t="shared" si="0"/>
        <v>0</v>
      </c>
      <c r="D11" s="343"/>
      <c r="E11" s="344"/>
      <c r="F11" s="345"/>
      <c r="G11" s="343"/>
      <c r="H11" s="344"/>
      <c r="I11" s="344"/>
      <c r="J11" s="344"/>
      <c r="K11" s="346"/>
      <c r="L11" s="347"/>
      <c r="M11" s="33"/>
    </row>
    <row r="12" spans="1:13" ht="23.25" customHeight="1">
      <c r="A12" s="65">
        <v>23</v>
      </c>
      <c r="B12" s="66" t="s">
        <v>80</v>
      </c>
      <c r="C12" s="67">
        <f t="shared" si="0"/>
        <v>0</v>
      </c>
      <c r="D12" s="343"/>
      <c r="E12" s="344"/>
      <c r="F12" s="345"/>
      <c r="G12" s="343"/>
      <c r="H12" s="344"/>
      <c r="I12" s="344"/>
      <c r="J12" s="344"/>
      <c r="K12" s="346"/>
      <c r="L12" s="347"/>
      <c r="M12" s="33"/>
    </row>
    <row r="13" spans="1:13" ht="23.25" customHeight="1">
      <c r="A13" s="65">
        <v>24</v>
      </c>
      <c r="B13" s="66" t="s">
        <v>210</v>
      </c>
      <c r="C13" s="67">
        <f t="shared" si="0"/>
        <v>0</v>
      </c>
      <c r="D13" s="343"/>
      <c r="E13" s="344"/>
      <c r="F13" s="345"/>
      <c r="G13" s="343"/>
      <c r="H13" s="344"/>
      <c r="I13" s="344"/>
      <c r="J13" s="344"/>
      <c r="K13" s="346"/>
      <c r="L13" s="347"/>
      <c r="M13" s="33"/>
    </row>
    <row r="14" spans="1:13" ht="23.25" customHeight="1">
      <c r="A14" s="65">
        <v>25</v>
      </c>
      <c r="B14" s="66" t="s">
        <v>131</v>
      </c>
      <c r="C14" s="67">
        <f t="shared" si="0"/>
        <v>0</v>
      </c>
      <c r="D14" s="343"/>
      <c r="E14" s="344"/>
      <c r="F14" s="345"/>
      <c r="G14" s="343"/>
      <c r="H14" s="344"/>
      <c r="I14" s="344"/>
      <c r="J14" s="344"/>
      <c r="K14" s="346"/>
      <c r="L14" s="347"/>
      <c r="M14" s="33"/>
    </row>
    <row r="15" spans="1:13" ht="23.25" customHeight="1">
      <c r="A15" s="65">
        <v>26</v>
      </c>
      <c r="B15" s="66" t="s">
        <v>132</v>
      </c>
      <c r="C15" s="67">
        <f t="shared" si="0"/>
        <v>0</v>
      </c>
      <c r="D15" s="343"/>
      <c r="E15" s="344"/>
      <c r="F15" s="345"/>
      <c r="G15" s="343"/>
      <c r="H15" s="344"/>
      <c r="I15" s="344"/>
      <c r="J15" s="344"/>
      <c r="K15" s="346"/>
      <c r="L15" s="347"/>
      <c r="M15" s="33"/>
    </row>
    <row r="16" spans="1:13" ht="23.25" customHeight="1">
      <c r="A16" s="65">
        <v>27</v>
      </c>
      <c r="B16" s="66" t="s">
        <v>133</v>
      </c>
      <c r="C16" s="67">
        <f t="shared" si="0"/>
        <v>0</v>
      </c>
      <c r="D16" s="343"/>
      <c r="E16" s="344"/>
      <c r="F16" s="345"/>
      <c r="G16" s="343"/>
      <c r="H16" s="344"/>
      <c r="I16" s="344"/>
      <c r="J16" s="344"/>
      <c r="K16" s="346"/>
      <c r="L16" s="347"/>
      <c r="M16" s="33"/>
    </row>
    <row r="17" spans="1:13" ht="23.25" customHeight="1">
      <c r="A17" s="65">
        <v>28</v>
      </c>
      <c r="B17" s="66" t="s">
        <v>134</v>
      </c>
      <c r="C17" s="67">
        <f t="shared" si="0"/>
        <v>0</v>
      </c>
      <c r="D17" s="343"/>
      <c r="E17" s="344"/>
      <c r="F17" s="345"/>
      <c r="G17" s="343"/>
      <c r="H17" s="344"/>
      <c r="I17" s="344"/>
      <c r="J17" s="344"/>
      <c r="K17" s="346"/>
      <c r="L17" s="347"/>
      <c r="M17" s="33"/>
    </row>
    <row r="18" spans="1:13" ht="23.25" customHeight="1">
      <c r="A18" s="65">
        <v>29</v>
      </c>
      <c r="B18" s="66" t="s">
        <v>135</v>
      </c>
      <c r="C18" s="67">
        <f t="shared" si="0"/>
        <v>0</v>
      </c>
      <c r="D18" s="343"/>
      <c r="E18" s="344"/>
      <c r="F18" s="345"/>
      <c r="G18" s="343"/>
      <c r="H18" s="344"/>
      <c r="I18" s="344"/>
      <c r="J18" s="344"/>
      <c r="K18" s="346"/>
      <c r="L18" s="347"/>
      <c r="M18" s="33"/>
    </row>
    <row r="19" spans="1:13" ht="23.25" customHeight="1">
      <c r="A19" s="65">
        <v>30</v>
      </c>
      <c r="B19" s="66" t="s">
        <v>80</v>
      </c>
      <c r="C19" s="67">
        <f t="shared" si="0"/>
        <v>0</v>
      </c>
      <c r="D19" s="343"/>
      <c r="E19" s="344"/>
      <c r="F19" s="345"/>
      <c r="G19" s="343"/>
      <c r="H19" s="344"/>
      <c r="I19" s="344"/>
      <c r="J19" s="344"/>
      <c r="K19" s="346"/>
      <c r="L19" s="347"/>
      <c r="M19" s="33"/>
    </row>
    <row r="20" spans="1:13" ht="23.25" customHeight="1">
      <c r="A20" s="65">
        <v>31</v>
      </c>
      <c r="B20" s="66" t="s">
        <v>211</v>
      </c>
      <c r="C20" s="67">
        <f t="shared" si="0"/>
        <v>0</v>
      </c>
      <c r="D20" s="343"/>
      <c r="E20" s="344"/>
      <c r="F20" s="345"/>
      <c r="G20" s="343"/>
      <c r="H20" s="344"/>
      <c r="I20" s="344"/>
      <c r="J20" s="344"/>
      <c r="K20" s="346"/>
      <c r="L20" s="347"/>
      <c r="M20" s="33"/>
    </row>
    <row r="21" spans="1:13" ht="23.25" customHeight="1">
      <c r="A21" s="65">
        <v>1</v>
      </c>
      <c r="B21" s="66" t="s">
        <v>211</v>
      </c>
      <c r="C21" s="67">
        <f t="shared" si="0"/>
        <v>0</v>
      </c>
      <c r="D21" s="343"/>
      <c r="E21" s="344"/>
      <c r="F21" s="345"/>
      <c r="G21" s="343"/>
      <c r="H21" s="344"/>
      <c r="I21" s="344"/>
      <c r="J21" s="344"/>
      <c r="K21" s="346"/>
      <c r="L21" s="347"/>
      <c r="M21" s="33"/>
    </row>
    <row r="22" spans="1:13" ht="23.25" customHeight="1">
      <c r="A22" s="65">
        <v>2</v>
      </c>
      <c r="B22" s="66" t="s">
        <v>211</v>
      </c>
      <c r="C22" s="67">
        <f t="shared" si="0"/>
        <v>0</v>
      </c>
      <c r="D22" s="343"/>
      <c r="E22" s="344"/>
      <c r="F22" s="345"/>
      <c r="G22" s="343"/>
      <c r="H22" s="344"/>
      <c r="I22" s="344"/>
      <c r="J22" s="344"/>
      <c r="K22" s="346"/>
      <c r="L22" s="347"/>
      <c r="M22" s="33"/>
    </row>
    <row r="23" spans="1:13" ht="23.25" customHeight="1">
      <c r="A23" s="65">
        <v>3</v>
      </c>
      <c r="B23" s="66" t="s">
        <v>211</v>
      </c>
      <c r="C23" s="67">
        <f t="shared" si="0"/>
        <v>0</v>
      </c>
      <c r="D23" s="343"/>
      <c r="E23" s="344"/>
      <c r="F23" s="345"/>
      <c r="G23" s="343"/>
      <c r="H23" s="344"/>
      <c r="I23" s="344"/>
      <c r="J23" s="344"/>
      <c r="K23" s="346"/>
      <c r="L23" s="347"/>
      <c r="M23" s="33"/>
    </row>
    <row r="24" spans="1:13" ht="23.25" customHeight="1">
      <c r="A24" s="65">
        <v>4</v>
      </c>
      <c r="B24" s="66" t="s">
        <v>211</v>
      </c>
      <c r="C24" s="67">
        <f t="shared" si="0"/>
        <v>0</v>
      </c>
      <c r="D24" s="343"/>
      <c r="E24" s="344"/>
      <c r="F24" s="345"/>
      <c r="G24" s="343"/>
      <c r="H24" s="344"/>
      <c r="I24" s="344"/>
      <c r="J24" s="344"/>
      <c r="K24" s="346"/>
      <c r="L24" s="347"/>
      <c r="M24" s="33"/>
    </row>
    <row r="25" spans="1:13" ht="23.25" customHeight="1">
      <c r="A25" s="65">
        <v>5</v>
      </c>
      <c r="B25" s="66" t="s">
        <v>135</v>
      </c>
      <c r="C25" s="67">
        <f t="shared" si="0"/>
        <v>0</v>
      </c>
      <c r="D25" s="348"/>
      <c r="E25" s="344"/>
      <c r="F25" s="345"/>
      <c r="G25" s="343"/>
      <c r="H25" s="344"/>
      <c r="I25" s="344"/>
      <c r="J25" s="344"/>
      <c r="K25" s="346"/>
      <c r="L25" s="347"/>
      <c r="M25" s="33"/>
    </row>
    <row r="26" spans="1:13" ht="23.25" customHeight="1">
      <c r="A26" s="65">
        <v>6</v>
      </c>
      <c r="B26" s="66" t="s">
        <v>80</v>
      </c>
      <c r="C26" s="67">
        <f t="shared" si="0"/>
        <v>0</v>
      </c>
      <c r="D26" s="343"/>
      <c r="E26" s="344"/>
      <c r="F26" s="345"/>
      <c r="G26" s="343"/>
      <c r="H26" s="344"/>
      <c r="I26" s="344"/>
      <c r="J26" s="344"/>
      <c r="K26" s="346"/>
      <c r="L26" s="347"/>
      <c r="M26" s="33"/>
    </row>
    <row r="27" spans="1:13" ht="23.25" customHeight="1">
      <c r="A27" s="65">
        <v>7</v>
      </c>
      <c r="B27" s="66" t="s">
        <v>130</v>
      </c>
      <c r="C27" s="67">
        <f t="shared" si="0"/>
        <v>0</v>
      </c>
      <c r="D27" s="343"/>
      <c r="E27" s="344"/>
      <c r="F27" s="345"/>
      <c r="G27" s="343"/>
      <c r="H27" s="344"/>
      <c r="I27" s="344"/>
      <c r="J27" s="344"/>
      <c r="K27" s="346"/>
      <c r="L27" s="347"/>
      <c r="M27" s="33"/>
    </row>
    <row r="28" spans="1:13" ht="23.25" customHeight="1">
      <c r="A28" s="65">
        <v>8</v>
      </c>
      <c r="B28" s="66" t="s">
        <v>131</v>
      </c>
      <c r="C28" s="67">
        <f t="shared" si="0"/>
        <v>0</v>
      </c>
      <c r="D28" s="343"/>
      <c r="E28" s="344"/>
      <c r="F28" s="345"/>
      <c r="G28" s="343"/>
      <c r="H28" s="344"/>
      <c r="I28" s="344"/>
      <c r="J28" s="344"/>
      <c r="K28" s="346"/>
      <c r="L28" s="347"/>
      <c r="M28" s="33"/>
    </row>
    <row r="29" spans="1:13" ht="23.25" customHeight="1">
      <c r="A29" s="65">
        <v>9</v>
      </c>
      <c r="B29" s="66" t="s">
        <v>132</v>
      </c>
      <c r="C29" s="67">
        <f t="shared" si="0"/>
        <v>0</v>
      </c>
      <c r="D29" s="343"/>
      <c r="E29" s="344"/>
      <c r="F29" s="345"/>
      <c r="G29" s="343"/>
      <c r="H29" s="344"/>
      <c r="I29" s="344"/>
      <c r="J29" s="344"/>
      <c r="K29" s="346"/>
      <c r="L29" s="347"/>
      <c r="M29" s="33"/>
    </row>
    <row r="30" spans="1:13" ht="23.25" customHeight="1">
      <c r="A30" s="65">
        <v>10</v>
      </c>
      <c r="B30" s="66" t="s">
        <v>133</v>
      </c>
      <c r="C30" s="67">
        <f t="shared" si="0"/>
        <v>0</v>
      </c>
      <c r="D30" s="343"/>
      <c r="E30" s="344"/>
      <c r="F30" s="345"/>
      <c r="G30" s="343"/>
      <c r="H30" s="344"/>
      <c r="I30" s="344"/>
      <c r="J30" s="344"/>
      <c r="K30" s="346"/>
      <c r="L30" s="347"/>
      <c r="M30" s="33"/>
    </row>
    <row r="31" spans="1:13" ht="23.25" customHeight="1">
      <c r="A31" s="65">
        <v>11</v>
      </c>
      <c r="B31" s="66" t="s">
        <v>134</v>
      </c>
      <c r="C31" s="67">
        <f t="shared" si="0"/>
        <v>0</v>
      </c>
      <c r="D31" s="343"/>
      <c r="E31" s="344"/>
      <c r="F31" s="345"/>
      <c r="G31" s="343"/>
      <c r="H31" s="344"/>
      <c r="I31" s="344"/>
      <c r="J31" s="344"/>
      <c r="K31" s="346"/>
      <c r="L31" s="347"/>
      <c r="M31" s="33"/>
    </row>
    <row r="32" spans="1:13" ht="23.25" customHeight="1">
      <c r="A32" s="65">
        <v>12</v>
      </c>
      <c r="B32" s="66" t="s">
        <v>135</v>
      </c>
      <c r="C32" s="67">
        <f t="shared" si="0"/>
        <v>0</v>
      </c>
      <c r="D32" s="343"/>
      <c r="E32" s="344"/>
      <c r="F32" s="345"/>
      <c r="G32" s="343"/>
      <c r="H32" s="344"/>
      <c r="I32" s="344"/>
      <c r="J32" s="344"/>
      <c r="K32" s="346"/>
      <c r="L32" s="347"/>
      <c r="M32" s="33"/>
    </row>
    <row r="33" spans="1:13" ht="23.25" customHeight="1">
      <c r="A33" s="65">
        <v>13</v>
      </c>
      <c r="B33" s="66" t="s">
        <v>80</v>
      </c>
      <c r="C33" s="67">
        <f t="shared" si="0"/>
        <v>0</v>
      </c>
      <c r="D33" s="343"/>
      <c r="E33" s="344"/>
      <c r="F33" s="345"/>
      <c r="G33" s="343"/>
      <c r="H33" s="344"/>
      <c r="I33" s="344"/>
      <c r="J33" s="344"/>
      <c r="K33" s="346"/>
      <c r="L33" s="347"/>
      <c r="M33" s="33"/>
    </row>
    <row r="34" spans="1:13" ht="23.25" customHeight="1">
      <c r="A34" s="65">
        <v>14</v>
      </c>
      <c r="B34" s="66" t="s">
        <v>210</v>
      </c>
      <c r="C34" s="67">
        <f t="shared" si="0"/>
        <v>0</v>
      </c>
      <c r="D34" s="343"/>
      <c r="E34" s="344"/>
      <c r="F34" s="345"/>
      <c r="G34" s="343"/>
      <c r="H34" s="344"/>
      <c r="I34" s="344"/>
      <c r="J34" s="344"/>
      <c r="K34" s="346"/>
      <c r="L34" s="347"/>
      <c r="M34" s="33"/>
    </row>
    <row r="35" spans="1:13" ht="23.25" customHeight="1" thickBot="1">
      <c r="A35" s="65">
        <v>15</v>
      </c>
      <c r="B35" s="66" t="s">
        <v>131</v>
      </c>
      <c r="C35" s="67">
        <f t="shared" si="0"/>
        <v>0</v>
      </c>
      <c r="D35" s="349"/>
      <c r="E35" s="350"/>
      <c r="F35" s="351"/>
      <c r="G35" s="349"/>
      <c r="H35" s="352"/>
      <c r="I35" s="350"/>
      <c r="J35" s="350"/>
      <c r="K35" s="353"/>
      <c r="L35" s="354"/>
      <c r="M35" s="33"/>
    </row>
    <row r="36" spans="1:13" ht="23.25" customHeight="1" thickBot="1">
      <c r="A36" s="68" t="s">
        <v>89</v>
      </c>
      <c r="B36" s="332"/>
      <c r="C36" s="355">
        <f t="shared" ref="C36:L36" si="1">SUM(C5:C35)</f>
        <v>0</v>
      </c>
      <c r="D36" s="86">
        <f t="shared" si="1"/>
        <v>0</v>
      </c>
      <c r="E36" s="87">
        <f t="shared" si="1"/>
        <v>0</v>
      </c>
      <c r="F36" s="87">
        <f t="shared" si="1"/>
        <v>0</v>
      </c>
      <c r="G36" s="87">
        <f t="shared" si="1"/>
        <v>0</v>
      </c>
      <c r="H36" s="87">
        <f t="shared" si="1"/>
        <v>0</v>
      </c>
      <c r="I36" s="87">
        <f t="shared" si="1"/>
        <v>0</v>
      </c>
      <c r="J36" s="87">
        <f t="shared" si="1"/>
        <v>0</v>
      </c>
      <c r="K36" s="87">
        <f t="shared" si="1"/>
        <v>0</v>
      </c>
      <c r="L36" s="356">
        <f t="shared" si="1"/>
        <v>0</v>
      </c>
      <c r="M36" s="357"/>
    </row>
  </sheetData>
  <mergeCells count="6">
    <mergeCell ref="M3:M4"/>
    <mergeCell ref="A1:L1"/>
    <mergeCell ref="A3:A4"/>
    <mergeCell ref="B3:B4"/>
    <mergeCell ref="C3:C4"/>
    <mergeCell ref="D3:L3"/>
  </mergeCells>
  <phoneticPr fontId="2"/>
  <conditionalFormatting sqref="B5:B35">
    <cfRule type="cellIs" dxfId="10" priority="2" stopIfTrue="1" operator="equal">
      <formula>"土"</formula>
    </cfRule>
    <cfRule type="cellIs" dxfId="9" priority="3" stopIfTrue="1" operator="equal">
      <formula>"日"</formula>
    </cfRule>
    <cfRule type="cellIs" dxfId="8" priority="4" stopIfTrue="1" operator="equal">
      <formula>"祝日"</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C481A9B-2E2E-4A37-BE55-1951634C94C7}">
            <xm:f>NOT(ISERROR(SEARCH("休",B5)))</xm:f>
            <xm:f>"休"</xm:f>
            <x14:dxf>
              <font>
                <color rgb="FFFF0000"/>
              </font>
            </x14:dxf>
          </x14:cfRule>
          <xm:sqref>B5:B35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A186A-BF49-42B6-9A75-47B90BB83B02}">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115</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230" priority="3" operator="containsText" text="祝">
      <formula>NOT(ISERROR(SEARCH("祝",B5)))</formula>
    </cfRule>
    <cfRule type="containsText" dxfId="229" priority="4" operator="containsText" text="日">
      <formula>NOT(ISERROR(SEARCH("日",B5)))</formula>
    </cfRule>
    <cfRule type="cellIs" dxfId="22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2B403551-D3FD-49E0-BF6D-E936C1ACE4A7}">
            <xm:f>NOT(ISERROR(SEARCH("休",B5)))</xm:f>
            <xm:f>"休"</xm:f>
            <x14:dxf>
              <font>
                <color rgb="FFFF0000"/>
              </font>
            </x14:dxf>
          </x14:cfRule>
          <xm:sqref>B5:B35</xm:sqref>
        </x14:conditionalFormatting>
        <x14:conditionalFormatting xmlns:xm="http://schemas.microsoft.com/office/excel/2006/main">
          <x14:cfRule type="containsText" priority="2" operator="containsText" id="{7541BBA3-18E6-49BE-8198-FA3BB4EC586D}">
            <xm:f>NOT(ISERROR(SEARCH("休",B5)))</xm:f>
            <xm:f>"休"</xm:f>
            <x14:dxf>
              <font>
                <color rgb="FFFF0000"/>
              </font>
            </x14:dxf>
          </x14:cfRule>
          <xm:sqref>B5:B35</xm:sqref>
        </x14:conditionalFormatting>
      </x14:conditionalFormatting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266BB-4B98-43E6-8BBA-DAAC7F5EB663}">
  <dimension ref="A1:O37"/>
  <sheetViews>
    <sheetView showGridLines="0" tabSelected="1" zoomScale="85" zoomScaleNormal="85" workbookViewId="0">
      <pane xSplit="3" ySplit="4" topLeftCell="D23" activePane="bottomRight" state="frozen"/>
      <selection pane="topRight"/>
      <selection pane="bottomLeft"/>
      <selection pane="bottomRight"/>
    </sheetView>
  </sheetViews>
  <sheetFormatPr defaultRowHeight="13.5"/>
  <cols>
    <col min="1" max="1" width="4.5" style="313" customWidth="1"/>
    <col min="2" max="2" width="4.875" style="165" customWidth="1"/>
    <col min="3" max="12" width="9.125" style="149" customWidth="1"/>
    <col min="13" max="15" width="6.625" style="149" customWidth="1"/>
    <col min="16" max="16384" width="9" style="149"/>
  </cols>
  <sheetData>
    <row r="1" spans="1:15" ht="22.5" customHeight="1">
      <c r="A1" s="102" t="s">
        <v>75</v>
      </c>
      <c r="B1" s="102"/>
      <c r="C1" s="102"/>
      <c r="D1" s="102"/>
      <c r="E1" s="102"/>
      <c r="F1" s="102"/>
      <c r="G1" s="102"/>
      <c r="H1" s="102"/>
      <c r="I1" s="102"/>
      <c r="J1" s="102"/>
      <c r="K1" s="102"/>
      <c r="L1" s="102"/>
      <c r="M1" s="69" t="s">
        <v>92</v>
      </c>
      <c r="N1" s="70" t="s">
        <v>93</v>
      </c>
      <c r="O1" s="71" t="s">
        <v>94</v>
      </c>
    </row>
    <row r="2" spans="1:15" ht="30" customHeight="1" thickBot="1">
      <c r="B2" s="52"/>
      <c r="C2" s="53" t="s">
        <v>77</v>
      </c>
      <c r="D2" s="53"/>
      <c r="E2" s="54">
        <v>2019</v>
      </c>
      <c r="F2" s="55">
        <v>1</v>
      </c>
      <c r="G2" s="72" t="s">
        <v>97</v>
      </c>
      <c r="H2" s="57"/>
      <c r="I2" s="57" t="s">
        <v>95</v>
      </c>
      <c r="J2" s="57"/>
      <c r="K2" s="57"/>
      <c r="L2" s="59"/>
      <c r="M2" s="73"/>
      <c r="N2" s="74"/>
      <c r="O2" s="327"/>
    </row>
    <row r="3" spans="1:15" ht="22.5" customHeight="1" thickBot="1">
      <c r="A3" s="103" t="s">
        <v>80</v>
      </c>
      <c r="B3" s="104" t="s">
        <v>81</v>
      </c>
      <c r="C3" s="105" t="s">
        <v>91</v>
      </c>
      <c r="D3" s="110" t="s">
        <v>212</v>
      </c>
      <c r="E3" s="111"/>
      <c r="F3" s="111"/>
      <c r="G3" s="111"/>
      <c r="H3" s="111"/>
      <c r="I3" s="111"/>
      <c r="J3" s="111"/>
      <c r="K3" s="111"/>
      <c r="L3" s="112"/>
      <c r="M3" s="109" t="s">
        <v>84</v>
      </c>
      <c r="N3" s="109"/>
      <c r="O3" s="109"/>
    </row>
    <row r="4" spans="1:15" ht="22.5" customHeight="1" thickTop="1" thickBot="1">
      <c r="A4" s="103"/>
      <c r="B4" s="104"/>
      <c r="C4" s="105"/>
      <c r="D4" s="75" t="s">
        <v>85</v>
      </c>
      <c r="E4" s="75" t="s">
        <v>86</v>
      </c>
      <c r="F4" s="75" t="s">
        <v>87</v>
      </c>
      <c r="G4" s="61" t="s">
        <v>88</v>
      </c>
      <c r="H4" s="62" t="s">
        <v>213</v>
      </c>
      <c r="I4" s="61" t="s">
        <v>214</v>
      </c>
      <c r="J4" s="75" t="s">
        <v>215</v>
      </c>
      <c r="K4" s="76" t="s">
        <v>216</v>
      </c>
      <c r="L4" s="77" t="s">
        <v>217</v>
      </c>
      <c r="M4" s="109"/>
      <c r="N4" s="109"/>
      <c r="O4" s="109"/>
    </row>
    <row r="5" spans="1:15" ht="23.25" customHeight="1" thickTop="1">
      <c r="A5" s="65">
        <v>16</v>
      </c>
      <c r="B5" s="66" t="s">
        <v>80</v>
      </c>
      <c r="C5" s="67">
        <f>SUM(D5:L5)</f>
        <v>0.33333333333333331</v>
      </c>
      <c r="D5" s="328">
        <f>SUM(開始データ:未定!D5:D5)</f>
        <v>0</v>
      </c>
      <c r="E5" s="328">
        <f>SUM(開始データ:未定!E5:E5)</f>
        <v>0</v>
      </c>
      <c r="F5" s="328">
        <f>SUM(開始データ:未定!F5:F5)</f>
        <v>0</v>
      </c>
      <c r="G5" s="328">
        <f>SUM(開始データ:未定!G5:G5)</f>
        <v>0</v>
      </c>
      <c r="H5" s="328">
        <f>SUM(開始データ:未定!H5:H5)</f>
        <v>0</v>
      </c>
      <c r="I5" s="328">
        <f>SUM(開始データ:未定!I5:I5)</f>
        <v>0</v>
      </c>
      <c r="J5" s="328">
        <f>SUM(開始データ:未定!J5:J5)</f>
        <v>0</v>
      </c>
      <c r="K5" s="328">
        <f>SUM(開始データ:未定!K5:K5)</f>
        <v>0</v>
      </c>
      <c r="L5" s="328">
        <f>SUM(開始データ:未定!L5:L5)</f>
        <v>0.33333333333333331</v>
      </c>
      <c r="M5" s="329"/>
      <c r="N5" s="329"/>
      <c r="O5" s="329"/>
    </row>
    <row r="6" spans="1:15" ht="23.25" customHeight="1">
      <c r="A6" s="65">
        <v>17</v>
      </c>
      <c r="B6" s="66" t="s">
        <v>130</v>
      </c>
      <c r="C6" s="67">
        <f>SUM(D6:L6)</f>
        <v>8.3333333333333329E-2</v>
      </c>
      <c r="D6" s="328">
        <f>SUM(開始データ:未定!D6:D6)</f>
        <v>8.3333333333333329E-2</v>
      </c>
      <c r="E6" s="328">
        <f>SUM(開始データ:未定!E6:E6)</f>
        <v>0</v>
      </c>
      <c r="F6" s="328">
        <f>SUM(開始データ:未定!F6:F6)</f>
        <v>0</v>
      </c>
      <c r="G6" s="328">
        <f>SUM(開始データ:未定!G6:G6)</f>
        <v>0</v>
      </c>
      <c r="H6" s="328">
        <f>SUM(開始データ:未定!H6:H6)</f>
        <v>0</v>
      </c>
      <c r="I6" s="328">
        <f>SUM(開始データ:未定!I6:I6)</f>
        <v>0</v>
      </c>
      <c r="J6" s="328">
        <f>SUM(開始データ:未定!J6:J6)</f>
        <v>0</v>
      </c>
      <c r="K6" s="328">
        <f>SUM(開始データ:未定!K6:K6)</f>
        <v>0</v>
      </c>
      <c r="L6" s="328">
        <f>SUM(開始データ:未定!L6:L6)</f>
        <v>0</v>
      </c>
      <c r="M6" s="330"/>
      <c r="N6" s="330"/>
      <c r="O6" s="330"/>
    </row>
    <row r="7" spans="1:15" ht="23.25" customHeight="1">
      <c r="A7" s="65">
        <v>18</v>
      </c>
      <c r="B7" s="66" t="s">
        <v>131</v>
      </c>
      <c r="C7" s="67">
        <f t="shared" ref="C7:C33" si="0">SUM(D7:L7)</f>
        <v>8.3333333333333329E-2</v>
      </c>
      <c r="D7" s="328">
        <f>SUM(開始データ:未定!D7:D7)</f>
        <v>8.3333333333333329E-2</v>
      </c>
      <c r="E7" s="328">
        <f>SUM(開始データ:未定!E7:E7)</f>
        <v>0</v>
      </c>
      <c r="F7" s="328">
        <f>SUM(開始データ:未定!F7:F7)</f>
        <v>0</v>
      </c>
      <c r="G7" s="328">
        <f>SUM(開始データ:未定!G7:G7)</f>
        <v>0</v>
      </c>
      <c r="H7" s="328">
        <f>SUM(開始データ:未定!H7:H7)</f>
        <v>0</v>
      </c>
      <c r="I7" s="328">
        <f>SUM(開始データ:未定!I7:I7)</f>
        <v>0</v>
      </c>
      <c r="J7" s="328">
        <f>SUM(開始データ:未定!J7:J7)</f>
        <v>0</v>
      </c>
      <c r="K7" s="328">
        <f>SUM(開始データ:未定!K7:K7)</f>
        <v>0</v>
      </c>
      <c r="L7" s="328">
        <f>SUM(開始データ:未定!L7:L7)</f>
        <v>0</v>
      </c>
      <c r="M7" s="330"/>
      <c r="N7" s="330"/>
      <c r="O7" s="330"/>
    </row>
    <row r="8" spans="1:15" ht="23.25" customHeight="1">
      <c r="A8" s="65">
        <v>19</v>
      </c>
      <c r="B8" s="66" t="s">
        <v>132</v>
      </c>
      <c r="C8" s="67">
        <f t="shared" si="0"/>
        <v>8.3333333333333329E-2</v>
      </c>
      <c r="D8" s="328">
        <f>SUM(開始データ:未定!D8:D8)</f>
        <v>0</v>
      </c>
      <c r="E8" s="328">
        <f>SUM(開始データ:未定!E8:E8)</f>
        <v>0</v>
      </c>
      <c r="F8" s="328">
        <f>SUM(開始データ:未定!F8:F8)</f>
        <v>0</v>
      </c>
      <c r="G8" s="328">
        <f>SUM(開始データ:未定!G8:G8)</f>
        <v>0</v>
      </c>
      <c r="H8" s="328">
        <f>SUM(開始データ:未定!H8:H8)</f>
        <v>0</v>
      </c>
      <c r="I8" s="328">
        <f>SUM(開始データ:未定!I8:I8)</f>
        <v>0</v>
      </c>
      <c r="J8" s="328">
        <f>SUM(開始データ:未定!J8:J8)</f>
        <v>0</v>
      </c>
      <c r="K8" s="328">
        <f>SUM(開始データ:未定!K8:K8)</f>
        <v>0</v>
      </c>
      <c r="L8" s="328">
        <f>SUM(開始データ:未定!L8:L8)</f>
        <v>8.3333333333333329E-2</v>
      </c>
      <c r="M8" s="330"/>
      <c r="N8" s="330"/>
      <c r="O8" s="330"/>
    </row>
    <row r="9" spans="1:15" ht="23.25" customHeight="1">
      <c r="A9" s="65">
        <v>20</v>
      </c>
      <c r="B9" s="66" t="s">
        <v>133</v>
      </c>
      <c r="C9" s="67">
        <f t="shared" si="0"/>
        <v>2.0833333333333332E-2</v>
      </c>
      <c r="D9" s="328">
        <f>SUM(開始データ:未定!D9:D9)</f>
        <v>0</v>
      </c>
      <c r="E9" s="328">
        <f>SUM(開始データ:未定!E9:E9)</f>
        <v>0</v>
      </c>
      <c r="F9" s="328">
        <f>SUM(開始データ:未定!F9:F9)</f>
        <v>0</v>
      </c>
      <c r="G9" s="328">
        <f>SUM(開始データ:未定!G9:G9)</f>
        <v>0</v>
      </c>
      <c r="H9" s="328">
        <f>SUM(開始データ:未定!H9:H9)</f>
        <v>2.0833333333333332E-2</v>
      </c>
      <c r="I9" s="328">
        <f>SUM(開始データ:未定!I9:I9)</f>
        <v>0</v>
      </c>
      <c r="J9" s="328">
        <f>SUM(開始データ:未定!J9:J9)</f>
        <v>0</v>
      </c>
      <c r="K9" s="328">
        <f>SUM(開始データ:未定!K9:K9)</f>
        <v>0</v>
      </c>
      <c r="L9" s="328">
        <f>SUM(開始データ:未定!L9:L9)</f>
        <v>0</v>
      </c>
      <c r="M9" s="330"/>
      <c r="N9" s="330"/>
      <c r="O9" s="330"/>
    </row>
    <row r="10" spans="1:15" ht="23.25" customHeight="1">
      <c r="A10" s="65">
        <v>21</v>
      </c>
      <c r="B10" s="66" t="s">
        <v>134</v>
      </c>
      <c r="C10" s="67">
        <f t="shared" si="0"/>
        <v>0.1875</v>
      </c>
      <c r="D10" s="328">
        <f>SUM(開始データ:未定!D10:D10)</f>
        <v>0.16666666666666666</v>
      </c>
      <c r="E10" s="328">
        <f>SUM(開始データ:未定!E10:E10)</f>
        <v>0</v>
      </c>
      <c r="F10" s="328">
        <f>SUM(開始データ:未定!F10:F10)</f>
        <v>0</v>
      </c>
      <c r="G10" s="328">
        <f>SUM(開始データ:未定!G10:G10)</f>
        <v>0</v>
      </c>
      <c r="H10" s="328">
        <f>SUM(開始データ:未定!H10:H10)</f>
        <v>2.0833333333333332E-2</v>
      </c>
      <c r="I10" s="328">
        <f>SUM(開始データ:未定!I10:I10)</f>
        <v>0</v>
      </c>
      <c r="J10" s="328">
        <f>SUM(開始データ:未定!J10:J10)</f>
        <v>0</v>
      </c>
      <c r="K10" s="328">
        <f>SUM(開始データ:未定!K10:K10)</f>
        <v>0</v>
      </c>
      <c r="L10" s="328">
        <f>SUM(開始データ:未定!L10:L10)</f>
        <v>0</v>
      </c>
      <c r="M10" s="330"/>
      <c r="N10" s="330"/>
      <c r="O10" s="330"/>
    </row>
    <row r="11" spans="1:15" ht="23.25" customHeight="1">
      <c r="A11" s="65">
        <v>22</v>
      </c>
      <c r="B11" s="66" t="s">
        <v>135</v>
      </c>
      <c r="C11" s="67">
        <f t="shared" si="0"/>
        <v>0</v>
      </c>
      <c r="D11" s="328">
        <f>SUM(開始データ:未定!D11:D11)</f>
        <v>0</v>
      </c>
      <c r="E11" s="328">
        <f>SUM(開始データ:未定!E11:E11)</f>
        <v>0</v>
      </c>
      <c r="F11" s="328">
        <f>SUM(開始データ:未定!F11:F11)</f>
        <v>0</v>
      </c>
      <c r="G11" s="328">
        <f>SUM(開始データ:未定!G11:G11)</f>
        <v>0</v>
      </c>
      <c r="H11" s="328">
        <f>SUM(開始データ:未定!H11:H11)</f>
        <v>0</v>
      </c>
      <c r="I11" s="328">
        <f>SUM(開始データ:未定!I11:I11)</f>
        <v>0</v>
      </c>
      <c r="J11" s="328">
        <f>SUM(開始データ:未定!J11:J11)</f>
        <v>0</v>
      </c>
      <c r="K11" s="328">
        <f>SUM(開始データ:未定!K11:K11)</f>
        <v>0</v>
      </c>
      <c r="L11" s="328">
        <f>SUM(開始データ:未定!L11:L11)</f>
        <v>0</v>
      </c>
      <c r="M11" s="330"/>
      <c r="N11" s="330"/>
      <c r="O11" s="330"/>
    </row>
    <row r="12" spans="1:15" ht="23.25" customHeight="1">
      <c r="A12" s="65">
        <v>23</v>
      </c>
      <c r="B12" s="66" t="s">
        <v>80</v>
      </c>
      <c r="C12" s="67">
        <f t="shared" si="0"/>
        <v>0</v>
      </c>
      <c r="D12" s="328">
        <f>SUM(開始データ:未定!D12:D12)</f>
        <v>0</v>
      </c>
      <c r="E12" s="328">
        <f>SUM(開始データ:未定!E12:E12)</f>
        <v>0</v>
      </c>
      <c r="F12" s="328">
        <f>SUM(開始データ:未定!F12:F12)</f>
        <v>0</v>
      </c>
      <c r="G12" s="328">
        <f>SUM(開始データ:未定!G12:G12)</f>
        <v>0</v>
      </c>
      <c r="H12" s="328">
        <f>SUM(開始データ:未定!H12:H12)</f>
        <v>0</v>
      </c>
      <c r="I12" s="328">
        <f>SUM(開始データ:未定!I12:I12)</f>
        <v>0</v>
      </c>
      <c r="J12" s="328">
        <f>SUM(開始データ:未定!J12:J12)</f>
        <v>0</v>
      </c>
      <c r="K12" s="328">
        <f>SUM(開始データ:未定!K12:K12)</f>
        <v>0</v>
      </c>
      <c r="L12" s="328">
        <f>SUM(開始データ:未定!L12:L12)</f>
        <v>0</v>
      </c>
      <c r="M12" s="330"/>
      <c r="N12" s="330"/>
      <c r="O12" s="330"/>
    </row>
    <row r="13" spans="1:15" ht="23.25" customHeight="1">
      <c r="A13" s="65">
        <v>24</v>
      </c>
      <c r="B13" s="66" t="s">
        <v>210</v>
      </c>
      <c r="C13" s="67">
        <f t="shared" si="0"/>
        <v>0</v>
      </c>
      <c r="D13" s="328">
        <f>SUM(開始データ:未定!D13:D13)</f>
        <v>0</v>
      </c>
      <c r="E13" s="328">
        <f>SUM(開始データ:未定!E13:E13)</f>
        <v>0</v>
      </c>
      <c r="F13" s="328">
        <f>SUM(開始データ:未定!F13:F13)</f>
        <v>0</v>
      </c>
      <c r="G13" s="328">
        <f>SUM(開始データ:未定!G13:G13)</f>
        <v>0</v>
      </c>
      <c r="H13" s="328">
        <f>SUM(開始データ:未定!H13:H13)</f>
        <v>0</v>
      </c>
      <c r="I13" s="328">
        <f>SUM(開始データ:未定!I13:I13)</f>
        <v>0</v>
      </c>
      <c r="J13" s="328">
        <f>SUM(開始データ:未定!J13:J13)</f>
        <v>0</v>
      </c>
      <c r="K13" s="328">
        <f>SUM(開始データ:未定!K13:K13)</f>
        <v>0</v>
      </c>
      <c r="L13" s="328">
        <f>SUM(開始データ:未定!L13:L13)</f>
        <v>0</v>
      </c>
      <c r="M13" s="330"/>
      <c r="N13" s="330"/>
      <c r="O13" s="330"/>
    </row>
    <row r="14" spans="1:15" ht="23.25" customHeight="1">
      <c r="A14" s="65">
        <v>25</v>
      </c>
      <c r="B14" s="66" t="s">
        <v>131</v>
      </c>
      <c r="C14" s="67">
        <f t="shared" si="0"/>
        <v>0</v>
      </c>
      <c r="D14" s="328">
        <f>SUM(開始データ:未定!D14:D14)</f>
        <v>0</v>
      </c>
      <c r="E14" s="328">
        <f>SUM(開始データ:未定!E14:E14)</f>
        <v>0</v>
      </c>
      <c r="F14" s="328">
        <f>SUM(開始データ:未定!F14:F14)</f>
        <v>0</v>
      </c>
      <c r="G14" s="328">
        <f>SUM(開始データ:未定!G14:G14)</f>
        <v>0</v>
      </c>
      <c r="H14" s="328">
        <f>SUM(開始データ:未定!H14:H14)</f>
        <v>0</v>
      </c>
      <c r="I14" s="328">
        <f>SUM(開始データ:未定!I14:I14)</f>
        <v>0</v>
      </c>
      <c r="J14" s="328">
        <f>SUM(開始データ:未定!J14:J14)</f>
        <v>0</v>
      </c>
      <c r="K14" s="328">
        <f>SUM(開始データ:未定!K14:K14)</f>
        <v>0</v>
      </c>
      <c r="L14" s="328">
        <f>SUM(開始データ:未定!L14:L14)</f>
        <v>0</v>
      </c>
      <c r="M14" s="330"/>
      <c r="N14" s="330"/>
      <c r="O14" s="330"/>
    </row>
    <row r="15" spans="1:15" ht="23.25" customHeight="1">
      <c r="A15" s="65">
        <v>26</v>
      </c>
      <c r="B15" s="66" t="s">
        <v>132</v>
      </c>
      <c r="C15" s="67">
        <f t="shared" si="0"/>
        <v>0.20833333333333331</v>
      </c>
      <c r="D15" s="328">
        <f>SUM(開始データ:未定!D15:D15)</f>
        <v>8.3333333333333329E-2</v>
      </c>
      <c r="E15" s="328">
        <f>SUM(開始データ:未定!E15:E15)</f>
        <v>0</v>
      </c>
      <c r="F15" s="328">
        <f>SUM(開始データ:未定!F15:F15)</f>
        <v>0.125</v>
      </c>
      <c r="G15" s="328">
        <f>SUM(開始データ:未定!G15:G15)</f>
        <v>0</v>
      </c>
      <c r="H15" s="328">
        <f>SUM(開始データ:未定!H15:H15)</f>
        <v>0</v>
      </c>
      <c r="I15" s="328">
        <f>SUM(開始データ:未定!I15:I15)</f>
        <v>0</v>
      </c>
      <c r="J15" s="328">
        <f>SUM(開始データ:未定!J15:J15)</f>
        <v>0</v>
      </c>
      <c r="K15" s="328">
        <f>SUM(開始データ:未定!K15:K15)</f>
        <v>0</v>
      </c>
      <c r="L15" s="328">
        <f>SUM(開始データ:未定!L15:L15)</f>
        <v>0</v>
      </c>
      <c r="M15" s="330"/>
      <c r="N15" s="330"/>
      <c r="O15" s="330"/>
    </row>
    <row r="16" spans="1:15" ht="23.25" customHeight="1">
      <c r="A16" s="65">
        <v>27</v>
      </c>
      <c r="B16" s="66" t="s">
        <v>133</v>
      </c>
      <c r="C16" s="67">
        <f t="shared" si="0"/>
        <v>0.5</v>
      </c>
      <c r="D16" s="328">
        <f>SUM(開始データ:未定!D16:D16)</f>
        <v>0.125</v>
      </c>
      <c r="E16" s="328">
        <f>SUM(開始データ:未定!E16:E16)</f>
        <v>0</v>
      </c>
      <c r="F16" s="328">
        <f>SUM(開始データ:未定!F16:F16)</f>
        <v>0.29166666666666669</v>
      </c>
      <c r="G16" s="328">
        <f>SUM(開始データ:未定!G16:G16)</f>
        <v>0</v>
      </c>
      <c r="H16" s="328">
        <f>SUM(開始データ:未定!H16:H16)</f>
        <v>4.1666666666666664E-2</v>
      </c>
      <c r="I16" s="328">
        <f>SUM(開始データ:未定!I16:I16)</f>
        <v>0</v>
      </c>
      <c r="J16" s="328">
        <f>SUM(開始データ:未定!J16:J16)</f>
        <v>0</v>
      </c>
      <c r="K16" s="328">
        <f>SUM(開始データ:未定!K16:K16)</f>
        <v>0</v>
      </c>
      <c r="L16" s="328">
        <f>SUM(開始データ:未定!L16:L16)</f>
        <v>4.1666666666666664E-2</v>
      </c>
      <c r="M16" s="330"/>
      <c r="N16" s="330"/>
      <c r="O16" s="330"/>
    </row>
    <row r="17" spans="1:15" ht="23.25" customHeight="1">
      <c r="A17" s="65">
        <v>28</v>
      </c>
      <c r="B17" s="66" t="s">
        <v>134</v>
      </c>
      <c r="C17" s="67">
        <f t="shared" si="0"/>
        <v>0.125</v>
      </c>
      <c r="D17" s="328">
        <f>SUM(開始データ:未定!D17:D17)</f>
        <v>0.125</v>
      </c>
      <c r="E17" s="328">
        <f>SUM(開始データ:未定!E17:E17)</f>
        <v>0</v>
      </c>
      <c r="F17" s="328">
        <f>SUM(開始データ:未定!F17:F17)</f>
        <v>0</v>
      </c>
      <c r="G17" s="328">
        <f>SUM(開始データ:未定!G17:G17)</f>
        <v>0</v>
      </c>
      <c r="H17" s="328">
        <f>SUM(開始データ:未定!H17:H17)</f>
        <v>0</v>
      </c>
      <c r="I17" s="328">
        <f>SUM(開始データ:未定!I17:I17)</f>
        <v>0</v>
      </c>
      <c r="J17" s="328">
        <f>SUM(開始データ:未定!J17:J17)</f>
        <v>0</v>
      </c>
      <c r="K17" s="328">
        <f>SUM(開始データ:未定!K17:K17)</f>
        <v>0</v>
      </c>
      <c r="L17" s="328">
        <f>SUM(開始データ:未定!L17:L17)</f>
        <v>0</v>
      </c>
      <c r="M17" s="330"/>
      <c r="N17" s="330"/>
      <c r="O17" s="330"/>
    </row>
    <row r="18" spans="1:15" ht="23.25" customHeight="1">
      <c r="A18" s="65">
        <v>29</v>
      </c>
      <c r="B18" s="66" t="s">
        <v>135</v>
      </c>
      <c r="C18" s="67">
        <f t="shared" si="0"/>
        <v>0</v>
      </c>
      <c r="D18" s="328">
        <f>SUM(開始データ:未定!D18:D18)</f>
        <v>0</v>
      </c>
      <c r="E18" s="328">
        <f>SUM(開始データ:未定!E18:E18)</f>
        <v>0</v>
      </c>
      <c r="F18" s="328">
        <f>SUM(開始データ:未定!F18:F18)</f>
        <v>0</v>
      </c>
      <c r="G18" s="328">
        <f>SUM(開始データ:未定!G18:G18)</f>
        <v>0</v>
      </c>
      <c r="H18" s="328">
        <f>SUM(開始データ:未定!H18:H18)</f>
        <v>0</v>
      </c>
      <c r="I18" s="328">
        <f>SUM(開始データ:未定!I18:I18)</f>
        <v>0</v>
      </c>
      <c r="J18" s="328">
        <f>SUM(開始データ:未定!J18:J18)</f>
        <v>0</v>
      </c>
      <c r="K18" s="328">
        <f>SUM(開始データ:未定!K18:K18)</f>
        <v>0</v>
      </c>
      <c r="L18" s="328">
        <f>SUM(開始データ:未定!L18:L18)</f>
        <v>0</v>
      </c>
      <c r="M18" s="330"/>
      <c r="N18" s="330"/>
      <c r="O18" s="330"/>
    </row>
    <row r="19" spans="1:15" ht="23.25" customHeight="1">
      <c r="A19" s="65">
        <v>30</v>
      </c>
      <c r="B19" s="66" t="s">
        <v>80</v>
      </c>
      <c r="C19" s="67">
        <f t="shared" si="0"/>
        <v>0</v>
      </c>
      <c r="D19" s="328">
        <f>SUM(開始データ:未定!D19:D19)</f>
        <v>0</v>
      </c>
      <c r="E19" s="328">
        <f>SUM(開始データ:未定!E19:E19)</f>
        <v>0</v>
      </c>
      <c r="F19" s="328">
        <f>SUM(開始データ:未定!F19:F19)</f>
        <v>0</v>
      </c>
      <c r="G19" s="328">
        <f>SUM(開始データ:未定!G19:G19)</f>
        <v>0</v>
      </c>
      <c r="H19" s="328">
        <f>SUM(開始データ:未定!H19:H19)</f>
        <v>0</v>
      </c>
      <c r="I19" s="328">
        <f>SUM(開始データ:未定!I19:I19)</f>
        <v>0</v>
      </c>
      <c r="J19" s="328">
        <f>SUM(開始データ:未定!J19:J19)</f>
        <v>0</v>
      </c>
      <c r="K19" s="328">
        <f>SUM(開始データ:未定!K19:K19)</f>
        <v>0</v>
      </c>
      <c r="L19" s="328">
        <f>SUM(開始データ:未定!L19:L19)</f>
        <v>0</v>
      </c>
      <c r="M19" s="330"/>
      <c r="N19" s="330"/>
      <c r="O19" s="330"/>
    </row>
    <row r="20" spans="1:15" ht="23.25" customHeight="1">
      <c r="A20" s="65">
        <v>31</v>
      </c>
      <c r="B20" s="66" t="s">
        <v>211</v>
      </c>
      <c r="C20" s="67">
        <f t="shared" si="0"/>
        <v>0</v>
      </c>
      <c r="D20" s="328">
        <f>SUM(開始データ:未定!D20:D20)</f>
        <v>0</v>
      </c>
      <c r="E20" s="328">
        <f>SUM(開始データ:未定!E20:E20)</f>
        <v>0</v>
      </c>
      <c r="F20" s="328">
        <f>SUM(開始データ:未定!F20:F20)</f>
        <v>0</v>
      </c>
      <c r="G20" s="328">
        <f>SUM(開始データ:未定!G20:G20)</f>
        <v>0</v>
      </c>
      <c r="H20" s="328">
        <f>SUM(開始データ:未定!H20:H20)</f>
        <v>0</v>
      </c>
      <c r="I20" s="328">
        <f>SUM(開始データ:未定!I20:I20)</f>
        <v>0</v>
      </c>
      <c r="J20" s="328">
        <f>SUM(開始データ:未定!J20:J20)</f>
        <v>0</v>
      </c>
      <c r="K20" s="328">
        <f>SUM(開始データ:未定!K20:K20)</f>
        <v>0</v>
      </c>
      <c r="L20" s="328">
        <f>SUM(開始データ:未定!L20:L20)</f>
        <v>0</v>
      </c>
      <c r="M20" s="330"/>
      <c r="N20" s="330"/>
      <c r="O20" s="330"/>
    </row>
    <row r="21" spans="1:15" ht="23.25" customHeight="1">
      <c r="A21" s="65">
        <v>1</v>
      </c>
      <c r="B21" s="66" t="s">
        <v>211</v>
      </c>
      <c r="C21" s="67">
        <f t="shared" si="0"/>
        <v>0</v>
      </c>
      <c r="D21" s="328">
        <f>SUM(開始データ:未定!D21:D21)</f>
        <v>0</v>
      </c>
      <c r="E21" s="328">
        <f>SUM(開始データ:未定!E21:E21)</f>
        <v>0</v>
      </c>
      <c r="F21" s="328">
        <f>SUM(開始データ:未定!F21:F21)</f>
        <v>0</v>
      </c>
      <c r="G21" s="328">
        <f>SUM(開始データ:未定!G21:G21)</f>
        <v>0</v>
      </c>
      <c r="H21" s="328">
        <f>SUM(開始データ:未定!H21:H21)</f>
        <v>0</v>
      </c>
      <c r="I21" s="328">
        <f>SUM(開始データ:未定!I21:I21)</f>
        <v>0</v>
      </c>
      <c r="J21" s="328">
        <f>SUM(開始データ:未定!J21:J21)</f>
        <v>0</v>
      </c>
      <c r="K21" s="328">
        <f>SUM(開始データ:未定!K21:K21)</f>
        <v>0</v>
      </c>
      <c r="L21" s="328">
        <f>SUM(開始データ:未定!L21:L21)</f>
        <v>0</v>
      </c>
      <c r="M21" s="330"/>
      <c r="N21" s="330"/>
      <c r="O21" s="330"/>
    </row>
    <row r="22" spans="1:15" ht="23.25" customHeight="1">
      <c r="A22" s="65">
        <v>2</v>
      </c>
      <c r="B22" s="66" t="s">
        <v>211</v>
      </c>
      <c r="C22" s="67">
        <f t="shared" si="0"/>
        <v>0</v>
      </c>
      <c r="D22" s="328">
        <f>SUM(開始データ:未定!D22:D22)</f>
        <v>0</v>
      </c>
      <c r="E22" s="328">
        <f>SUM(開始データ:未定!E22:E22)</f>
        <v>0</v>
      </c>
      <c r="F22" s="328">
        <f>SUM(開始データ:未定!F22:F22)</f>
        <v>0</v>
      </c>
      <c r="G22" s="328">
        <f>SUM(開始データ:未定!G22:G22)</f>
        <v>0</v>
      </c>
      <c r="H22" s="328">
        <f>SUM(開始データ:未定!H22:H22)</f>
        <v>0</v>
      </c>
      <c r="I22" s="328">
        <f>SUM(開始データ:未定!I22:I22)</f>
        <v>0</v>
      </c>
      <c r="J22" s="328">
        <f>SUM(開始データ:未定!J22:J22)</f>
        <v>0</v>
      </c>
      <c r="K22" s="328">
        <f>SUM(開始データ:未定!K22:K22)</f>
        <v>0</v>
      </c>
      <c r="L22" s="328">
        <f>SUM(開始データ:未定!L22:L22)</f>
        <v>0</v>
      </c>
      <c r="M22" s="330"/>
      <c r="N22" s="330"/>
      <c r="O22" s="330"/>
    </row>
    <row r="23" spans="1:15" ht="23.25" customHeight="1">
      <c r="A23" s="65">
        <v>3</v>
      </c>
      <c r="B23" s="66" t="s">
        <v>211</v>
      </c>
      <c r="C23" s="67">
        <f t="shared" si="0"/>
        <v>0</v>
      </c>
      <c r="D23" s="328">
        <f>SUM(開始データ:未定!D23:D23)</f>
        <v>0</v>
      </c>
      <c r="E23" s="328">
        <f>SUM(開始データ:未定!E23:E23)</f>
        <v>0</v>
      </c>
      <c r="F23" s="328">
        <f>SUM(開始データ:未定!F23:F23)</f>
        <v>0</v>
      </c>
      <c r="G23" s="328">
        <f>SUM(開始データ:未定!G23:G23)</f>
        <v>0</v>
      </c>
      <c r="H23" s="328">
        <f>SUM(開始データ:未定!H23:H23)</f>
        <v>0</v>
      </c>
      <c r="I23" s="328">
        <f>SUM(開始データ:未定!I23:I23)</f>
        <v>0</v>
      </c>
      <c r="J23" s="328">
        <f>SUM(開始データ:未定!J23:J23)</f>
        <v>0</v>
      </c>
      <c r="K23" s="328">
        <f>SUM(開始データ:未定!K23:K23)</f>
        <v>0</v>
      </c>
      <c r="L23" s="328">
        <f>SUM(開始データ:未定!L23:L23)</f>
        <v>0</v>
      </c>
      <c r="M23" s="330"/>
      <c r="N23" s="330"/>
      <c r="O23" s="330"/>
    </row>
    <row r="24" spans="1:15" ht="23.25" customHeight="1">
      <c r="A24" s="65">
        <v>4</v>
      </c>
      <c r="B24" s="66" t="s">
        <v>211</v>
      </c>
      <c r="C24" s="67">
        <f t="shared" si="0"/>
        <v>0</v>
      </c>
      <c r="D24" s="328">
        <f>SUM(開始データ:未定!D24:D24)</f>
        <v>0</v>
      </c>
      <c r="E24" s="328">
        <f>SUM(開始データ:未定!E24:E24)</f>
        <v>0</v>
      </c>
      <c r="F24" s="328">
        <f>SUM(開始データ:未定!F24:F24)</f>
        <v>0</v>
      </c>
      <c r="G24" s="328">
        <f>SUM(開始データ:未定!G24:G24)</f>
        <v>0</v>
      </c>
      <c r="H24" s="328">
        <f>SUM(開始データ:未定!H24:H24)</f>
        <v>0</v>
      </c>
      <c r="I24" s="328">
        <f>SUM(開始データ:未定!I24:I24)</f>
        <v>0</v>
      </c>
      <c r="J24" s="328">
        <f>SUM(開始データ:未定!J24:J24)</f>
        <v>0</v>
      </c>
      <c r="K24" s="328">
        <f>SUM(開始データ:未定!K24:K24)</f>
        <v>0</v>
      </c>
      <c r="L24" s="328">
        <f>SUM(開始データ:未定!L24:L24)</f>
        <v>0</v>
      </c>
      <c r="M24" s="330"/>
      <c r="N24" s="330"/>
      <c r="O24" s="330"/>
    </row>
    <row r="25" spans="1:15" ht="23.25" customHeight="1">
      <c r="A25" s="65">
        <v>5</v>
      </c>
      <c r="B25" s="66" t="s">
        <v>135</v>
      </c>
      <c r="C25" s="67">
        <f t="shared" si="0"/>
        <v>0</v>
      </c>
      <c r="D25" s="328">
        <f>SUM(開始データ:未定!D25:D25)</f>
        <v>0</v>
      </c>
      <c r="E25" s="328">
        <f>SUM(開始データ:未定!E25:E25)</f>
        <v>0</v>
      </c>
      <c r="F25" s="328">
        <f>SUM(開始データ:未定!F25:F25)</f>
        <v>0</v>
      </c>
      <c r="G25" s="328">
        <f>SUM(開始データ:未定!G25:G25)</f>
        <v>0</v>
      </c>
      <c r="H25" s="328">
        <f>SUM(開始データ:未定!H25:H25)</f>
        <v>0</v>
      </c>
      <c r="I25" s="328">
        <f>SUM(開始データ:未定!I25:I25)</f>
        <v>0</v>
      </c>
      <c r="J25" s="328">
        <f>SUM(開始データ:未定!J25:J25)</f>
        <v>0</v>
      </c>
      <c r="K25" s="328">
        <f>SUM(開始データ:未定!K25:K25)</f>
        <v>0</v>
      </c>
      <c r="L25" s="328">
        <f>SUM(開始データ:未定!L25:L25)</f>
        <v>0</v>
      </c>
      <c r="M25" s="330"/>
      <c r="N25" s="330"/>
      <c r="O25" s="330"/>
    </row>
    <row r="26" spans="1:15" ht="23.25" customHeight="1">
      <c r="A26" s="65">
        <v>6</v>
      </c>
      <c r="B26" s="66" t="s">
        <v>80</v>
      </c>
      <c r="C26" s="67">
        <f t="shared" si="0"/>
        <v>0</v>
      </c>
      <c r="D26" s="328">
        <f>SUM(開始データ:未定!D26:D26)</f>
        <v>0</v>
      </c>
      <c r="E26" s="328">
        <f>SUM(開始データ:未定!E26:E26)</f>
        <v>0</v>
      </c>
      <c r="F26" s="328">
        <f>SUM(開始データ:未定!F26:F26)</f>
        <v>0</v>
      </c>
      <c r="G26" s="328">
        <f>SUM(開始データ:未定!G26:G26)</f>
        <v>0</v>
      </c>
      <c r="H26" s="328">
        <f>SUM(開始データ:未定!H26:H26)</f>
        <v>0</v>
      </c>
      <c r="I26" s="328">
        <f>SUM(開始データ:未定!I26:I26)</f>
        <v>0</v>
      </c>
      <c r="J26" s="328">
        <f>SUM(開始データ:未定!J26:J26)</f>
        <v>0</v>
      </c>
      <c r="K26" s="328">
        <f>SUM(開始データ:未定!K26:K26)</f>
        <v>0</v>
      </c>
      <c r="L26" s="328">
        <f>SUM(開始データ:未定!L26:L26)</f>
        <v>0</v>
      </c>
      <c r="M26" s="330"/>
      <c r="N26" s="330"/>
      <c r="O26" s="330"/>
    </row>
    <row r="27" spans="1:15" ht="23.25" customHeight="1">
      <c r="A27" s="65">
        <v>7</v>
      </c>
      <c r="B27" s="66" t="s">
        <v>130</v>
      </c>
      <c r="C27" s="67">
        <f t="shared" si="0"/>
        <v>0.31249999999999994</v>
      </c>
      <c r="D27" s="328">
        <f>SUM(開始データ:未定!D27:D27)</f>
        <v>0.16666666666666666</v>
      </c>
      <c r="E27" s="328">
        <f>SUM(開始データ:未定!E27:E27)</f>
        <v>0.125</v>
      </c>
      <c r="F27" s="328">
        <f>SUM(開始データ:未定!F27:F27)</f>
        <v>0</v>
      </c>
      <c r="G27" s="328">
        <f>SUM(開始データ:未定!G27:G27)</f>
        <v>0</v>
      </c>
      <c r="H27" s="328">
        <f>SUM(開始データ:未定!H27:H27)</f>
        <v>0</v>
      </c>
      <c r="I27" s="328">
        <f>SUM(開始データ:未定!I27:I27)</f>
        <v>0</v>
      </c>
      <c r="J27" s="328">
        <f>SUM(開始データ:未定!J27:J27)</f>
        <v>0</v>
      </c>
      <c r="K27" s="328">
        <f>SUM(開始データ:未定!K27:K27)</f>
        <v>0</v>
      </c>
      <c r="L27" s="328">
        <f>SUM(開始データ:未定!L27:L27)</f>
        <v>2.0833333333333332E-2</v>
      </c>
      <c r="M27" s="330"/>
      <c r="N27" s="330"/>
      <c r="O27" s="330"/>
    </row>
    <row r="28" spans="1:15" ht="23.25" customHeight="1">
      <c r="A28" s="65">
        <v>8</v>
      </c>
      <c r="B28" s="66" t="s">
        <v>131</v>
      </c>
      <c r="C28" s="67">
        <f t="shared" si="0"/>
        <v>0.29166666666666669</v>
      </c>
      <c r="D28" s="328">
        <f>SUM(開始データ:未定!D28:D28)</f>
        <v>0.16666666666666666</v>
      </c>
      <c r="E28" s="328">
        <f>SUM(開始データ:未定!E28:E28)</f>
        <v>8.3333333333333329E-2</v>
      </c>
      <c r="F28" s="328">
        <f>SUM(開始データ:未定!F28:F28)</f>
        <v>0</v>
      </c>
      <c r="G28" s="328">
        <f>SUM(開始データ:未定!G28:G28)</f>
        <v>0</v>
      </c>
      <c r="H28" s="328">
        <f>SUM(開始データ:未定!H28:H28)</f>
        <v>0</v>
      </c>
      <c r="I28" s="328">
        <f>SUM(開始データ:未定!I28:I28)</f>
        <v>0</v>
      </c>
      <c r="J28" s="328">
        <f>SUM(開始データ:未定!J28:J28)</f>
        <v>0</v>
      </c>
      <c r="K28" s="328">
        <f>SUM(開始データ:未定!K28:K28)</f>
        <v>0</v>
      </c>
      <c r="L28" s="328">
        <f>SUM(開始データ:未定!L28:L28)</f>
        <v>4.1666666666666664E-2</v>
      </c>
      <c r="M28" s="330"/>
      <c r="N28" s="330"/>
      <c r="O28" s="330"/>
    </row>
    <row r="29" spans="1:15" ht="23.25" customHeight="1">
      <c r="A29" s="65">
        <v>9</v>
      </c>
      <c r="B29" s="66" t="s">
        <v>132</v>
      </c>
      <c r="C29" s="67">
        <f t="shared" si="0"/>
        <v>0.33333333333333331</v>
      </c>
      <c r="D29" s="328">
        <f>SUM(開始データ:未定!D29:D29)</f>
        <v>0.16666666666666666</v>
      </c>
      <c r="E29" s="328">
        <f>SUM(開始データ:未定!E29:E29)</f>
        <v>0</v>
      </c>
      <c r="F29" s="328">
        <f>SUM(開始データ:未定!F29:F29)</f>
        <v>0</v>
      </c>
      <c r="G29" s="328">
        <f>SUM(開始データ:未定!G29:G29)</f>
        <v>0</v>
      </c>
      <c r="H29" s="328">
        <f>SUM(開始データ:未定!H29:H29)</f>
        <v>0.16666666666666666</v>
      </c>
      <c r="I29" s="328">
        <f>SUM(開始データ:未定!I29:I29)</f>
        <v>0</v>
      </c>
      <c r="J29" s="328">
        <f>SUM(開始データ:未定!J29:J29)</f>
        <v>0</v>
      </c>
      <c r="K29" s="328">
        <f>SUM(開始データ:未定!K29:K29)</f>
        <v>0</v>
      </c>
      <c r="L29" s="328">
        <f>SUM(開始データ:未定!L29:L29)</f>
        <v>0</v>
      </c>
      <c r="M29" s="330"/>
      <c r="N29" s="330"/>
      <c r="O29" s="330"/>
    </row>
    <row r="30" spans="1:15" ht="23.25" customHeight="1">
      <c r="A30" s="65">
        <v>10</v>
      </c>
      <c r="B30" s="66" t="s">
        <v>133</v>
      </c>
      <c r="C30" s="67">
        <f t="shared" si="0"/>
        <v>0.16666666666666666</v>
      </c>
      <c r="D30" s="328">
        <f>SUM(開始データ:未定!D30:D30)</f>
        <v>0.16666666666666666</v>
      </c>
      <c r="E30" s="328">
        <f>SUM(開始データ:未定!E30:E30)</f>
        <v>0</v>
      </c>
      <c r="F30" s="328">
        <f>SUM(開始データ:未定!F30:F30)</f>
        <v>0</v>
      </c>
      <c r="G30" s="328">
        <f>SUM(開始データ:未定!G30:G30)</f>
        <v>0</v>
      </c>
      <c r="H30" s="328">
        <f>SUM(開始データ:未定!H30:H30)</f>
        <v>0</v>
      </c>
      <c r="I30" s="328">
        <f>SUM(開始データ:未定!I30:I30)</f>
        <v>0</v>
      </c>
      <c r="J30" s="328">
        <f>SUM(開始データ:未定!J30:J30)</f>
        <v>0</v>
      </c>
      <c r="K30" s="328">
        <f>SUM(開始データ:未定!K30:K30)</f>
        <v>0</v>
      </c>
      <c r="L30" s="328">
        <f>SUM(開始データ:未定!L30:L30)</f>
        <v>0</v>
      </c>
      <c r="M30" s="330"/>
      <c r="N30" s="330"/>
      <c r="O30" s="330"/>
    </row>
    <row r="31" spans="1:15" ht="23.25" customHeight="1">
      <c r="A31" s="65">
        <v>11</v>
      </c>
      <c r="B31" s="66" t="s">
        <v>134</v>
      </c>
      <c r="C31" s="67">
        <f t="shared" si="0"/>
        <v>0.18055555555555555</v>
      </c>
      <c r="D31" s="328">
        <f>SUM(開始データ:未定!D31:D31)</f>
        <v>0.16666666666666666</v>
      </c>
      <c r="E31" s="328">
        <f>SUM(開始データ:未定!E31:E31)</f>
        <v>0</v>
      </c>
      <c r="F31" s="328">
        <f>SUM(開始データ:未定!F31:F31)</f>
        <v>0</v>
      </c>
      <c r="G31" s="328">
        <f>SUM(開始データ:未定!G31:G31)</f>
        <v>0</v>
      </c>
      <c r="H31" s="328">
        <f>SUM(開始データ:未定!H31:H31)</f>
        <v>1.3888888888888888E-2</v>
      </c>
      <c r="I31" s="328">
        <f>SUM(開始データ:未定!I31:I31)</f>
        <v>0</v>
      </c>
      <c r="J31" s="328">
        <f>SUM(開始データ:未定!J31:J31)</f>
        <v>0</v>
      </c>
      <c r="K31" s="328">
        <f>SUM(開始データ:未定!K31:K31)</f>
        <v>0</v>
      </c>
      <c r="L31" s="328">
        <f>SUM(開始データ:未定!L31:L31)</f>
        <v>0</v>
      </c>
      <c r="M31" s="330"/>
      <c r="N31" s="330"/>
      <c r="O31" s="330"/>
    </row>
    <row r="32" spans="1:15" ht="23.25" customHeight="1">
      <c r="A32" s="65">
        <v>12</v>
      </c>
      <c r="B32" s="66" t="s">
        <v>135</v>
      </c>
      <c r="C32" s="67">
        <f t="shared" si="0"/>
        <v>0</v>
      </c>
      <c r="D32" s="328">
        <f>SUM(開始データ:未定!D32:D32)</f>
        <v>0</v>
      </c>
      <c r="E32" s="328">
        <f>SUM(開始データ:未定!E32:E32)</f>
        <v>0</v>
      </c>
      <c r="F32" s="328">
        <f>SUM(開始データ:未定!F32:F32)</f>
        <v>0</v>
      </c>
      <c r="G32" s="328">
        <f>SUM(開始データ:未定!G32:G32)</f>
        <v>0</v>
      </c>
      <c r="H32" s="328">
        <f>SUM(開始データ:未定!H32:H32)</f>
        <v>0</v>
      </c>
      <c r="I32" s="328">
        <f>SUM(開始データ:未定!I32:I32)</f>
        <v>0</v>
      </c>
      <c r="J32" s="328">
        <f>SUM(開始データ:未定!J32:J32)</f>
        <v>0</v>
      </c>
      <c r="K32" s="328">
        <f>SUM(開始データ:未定!K32:K32)</f>
        <v>0</v>
      </c>
      <c r="L32" s="328">
        <f>SUM(開始データ:未定!L32:L32)</f>
        <v>0</v>
      </c>
      <c r="M32" s="330"/>
      <c r="N32" s="330"/>
      <c r="O32" s="330"/>
    </row>
    <row r="33" spans="1:15" ht="23.25" customHeight="1">
      <c r="A33" s="65">
        <v>13</v>
      </c>
      <c r="B33" s="66" t="s">
        <v>80</v>
      </c>
      <c r="C33" s="67">
        <f t="shared" si="0"/>
        <v>0</v>
      </c>
      <c r="D33" s="328">
        <f>SUM(開始データ:未定!D33:D33)</f>
        <v>0</v>
      </c>
      <c r="E33" s="328">
        <f>SUM(開始データ:未定!E33:E33)</f>
        <v>0</v>
      </c>
      <c r="F33" s="328">
        <f>SUM(開始データ:未定!F33:F33)</f>
        <v>0</v>
      </c>
      <c r="G33" s="328">
        <f>SUM(開始データ:未定!G33:G33)</f>
        <v>0</v>
      </c>
      <c r="H33" s="328">
        <f>SUM(開始データ:未定!H33:H33)</f>
        <v>0</v>
      </c>
      <c r="I33" s="328">
        <f>SUM(開始データ:未定!I33:I33)</f>
        <v>0</v>
      </c>
      <c r="J33" s="328">
        <f>SUM(開始データ:未定!J33:J33)</f>
        <v>0</v>
      </c>
      <c r="K33" s="328">
        <f>SUM(開始データ:未定!K33:K33)</f>
        <v>0</v>
      </c>
      <c r="L33" s="328">
        <f>SUM(開始データ:未定!L33:L33)</f>
        <v>0</v>
      </c>
      <c r="M33" s="330"/>
      <c r="N33" s="330"/>
      <c r="O33" s="330"/>
    </row>
    <row r="34" spans="1:15" ht="23.25" customHeight="1">
      <c r="A34" s="65">
        <v>14</v>
      </c>
      <c r="B34" s="66" t="s">
        <v>210</v>
      </c>
      <c r="C34" s="67">
        <f>SUM(D34:L34)</f>
        <v>0</v>
      </c>
      <c r="D34" s="328">
        <f>SUM(開始データ:未定!D34:D34)</f>
        <v>0</v>
      </c>
      <c r="E34" s="328">
        <f>SUM(開始データ:未定!E34:E34)</f>
        <v>0</v>
      </c>
      <c r="F34" s="328">
        <f>SUM(開始データ:未定!F34:F34)</f>
        <v>0</v>
      </c>
      <c r="G34" s="328">
        <f>SUM(開始データ:未定!G34:G34)</f>
        <v>0</v>
      </c>
      <c r="H34" s="328">
        <f>SUM(開始データ:未定!H34:H34)</f>
        <v>0</v>
      </c>
      <c r="I34" s="328">
        <f>SUM(開始データ:未定!I34:I34)</f>
        <v>0</v>
      </c>
      <c r="J34" s="328">
        <f>SUM(開始データ:未定!J34:J34)</f>
        <v>0</v>
      </c>
      <c r="K34" s="328">
        <f>SUM(開始データ:未定!K34:K34)</f>
        <v>0</v>
      </c>
      <c r="L34" s="328">
        <f>SUM(開始データ:未定!L34:L34)</f>
        <v>0</v>
      </c>
      <c r="M34" s="330"/>
      <c r="N34" s="330"/>
      <c r="O34" s="330"/>
    </row>
    <row r="35" spans="1:15" ht="23.25" customHeight="1" thickBot="1">
      <c r="A35" s="65">
        <v>15</v>
      </c>
      <c r="B35" s="66" t="s">
        <v>131</v>
      </c>
      <c r="C35" s="67">
        <f>SUM(D35:L35)</f>
        <v>0</v>
      </c>
      <c r="D35" s="328">
        <f>SUM(開始データ:未定!D35:D35)</f>
        <v>0</v>
      </c>
      <c r="E35" s="328">
        <f>SUM(開始データ:未定!E35:E35)</f>
        <v>0</v>
      </c>
      <c r="F35" s="328">
        <f>SUM(開始データ:未定!F35:F35)</f>
        <v>0</v>
      </c>
      <c r="G35" s="328">
        <f>SUM(開始データ:未定!G35:G35)</f>
        <v>0</v>
      </c>
      <c r="H35" s="328">
        <f>SUM(開始データ:未定!H35:H35)</f>
        <v>0</v>
      </c>
      <c r="I35" s="328">
        <f>SUM(開始データ:未定!I35:I35)</f>
        <v>0</v>
      </c>
      <c r="J35" s="328">
        <f>SUM(開始データ:未定!J35:J35)</f>
        <v>0</v>
      </c>
      <c r="K35" s="328">
        <f>SUM(開始データ:未定!K35:K35)</f>
        <v>0</v>
      </c>
      <c r="L35" s="328">
        <f>SUM(開始データ:未定!L35:L35)</f>
        <v>0</v>
      </c>
      <c r="M35" s="331"/>
      <c r="N35" s="331"/>
      <c r="O35" s="331"/>
    </row>
    <row r="36" spans="1:15" ht="23.25" customHeight="1" thickBot="1">
      <c r="A36" s="68" t="s">
        <v>89</v>
      </c>
      <c r="B36" s="332"/>
      <c r="C36" s="84">
        <f t="shared" ref="C36:L36" si="1">SUM(C5:C35)</f>
        <v>2.9097222222222219</v>
      </c>
      <c r="D36" s="86">
        <f t="shared" si="1"/>
        <v>1.5</v>
      </c>
      <c r="E36" s="87">
        <f t="shared" si="1"/>
        <v>0.20833333333333331</v>
      </c>
      <c r="F36" s="87">
        <f t="shared" si="1"/>
        <v>0.41666666666666669</v>
      </c>
      <c r="G36" s="87">
        <f t="shared" si="1"/>
        <v>0</v>
      </c>
      <c r="H36" s="87">
        <f t="shared" si="1"/>
        <v>0.2638888888888889</v>
      </c>
      <c r="I36" s="87">
        <f t="shared" si="1"/>
        <v>0</v>
      </c>
      <c r="J36" s="87">
        <f t="shared" si="1"/>
        <v>0</v>
      </c>
      <c r="K36" s="87">
        <f t="shared" si="1"/>
        <v>0</v>
      </c>
      <c r="L36" s="333">
        <f t="shared" si="1"/>
        <v>0.52083333333333326</v>
      </c>
    </row>
    <row r="37" spans="1:15">
      <c r="C37" s="334" t="str">
        <f>IF(C36=SUM(開始データ:未定!C36:C36),"OK","ちがう")</f>
        <v>OK</v>
      </c>
      <c r="D37" s="334" t="str">
        <f>IF(D36=SUM(開始データ:未定!D36:D36),"OK","ちがう")</f>
        <v>OK</v>
      </c>
      <c r="E37" s="334" t="str">
        <f>IF(E36=SUM(開始データ:未定!E36:E36),"OK","ちがう")</f>
        <v>OK</v>
      </c>
      <c r="F37" s="334" t="str">
        <f>IF(F36=SUM(開始データ:未定!F36:F36),"OK","ちがう")</f>
        <v>OK</v>
      </c>
      <c r="G37" s="334" t="str">
        <f>IF(G36=SUM(開始データ:未定!G36:G36),"OK","ちがう")</f>
        <v>OK</v>
      </c>
      <c r="H37" s="334" t="str">
        <f>IF(H36=SUM(開始データ:未定!H36:H36),"OK","ちがう")</f>
        <v>OK</v>
      </c>
      <c r="I37" s="334" t="str">
        <f>IF(I36=SUM(開始データ:未定!I36:I36),"OK","ちがう")</f>
        <v>OK</v>
      </c>
      <c r="J37" s="334" t="str">
        <f>IF(J36=SUM(開始データ:未定!J36:J36),"OK","ちがう")</f>
        <v>OK</v>
      </c>
      <c r="K37" s="334" t="str">
        <f>IF(K36=SUM(開始データ:未定!K36:K36),"OK","ちがう")</f>
        <v>OK</v>
      </c>
      <c r="L37" s="334" t="str">
        <f>IF(L36=SUM(開始データ:未定!L36:L36),"OK","ちがう")</f>
        <v>OK</v>
      </c>
    </row>
  </sheetData>
  <mergeCells count="37">
    <mergeCell ref="M35:O35"/>
    <mergeCell ref="M29:O29"/>
    <mergeCell ref="M30:O30"/>
    <mergeCell ref="M31:O31"/>
    <mergeCell ref="M32:O32"/>
    <mergeCell ref="M33:O33"/>
    <mergeCell ref="M34:O34"/>
    <mergeCell ref="M28:O28"/>
    <mergeCell ref="M17:O17"/>
    <mergeCell ref="M18:O18"/>
    <mergeCell ref="M19:O19"/>
    <mergeCell ref="M20:O20"/>
    <mergeCell ref="M21:O21"/>
    <mergeCell ref="M22:O22"/>
    <mergeCell ref="M23:O23"/>
    <mergeCell ref="M24:O24"/>
    <mergeCell ref="M25:O25"/>
    <mergeCell ref="M26:O26"/>
    <mergeCell ref="M27:O27"/>
    <mergeCell ref="M16:O16"/>
    <mergeCell ref="M5:O5"/>
    <mergeCell ref="M6:O6"/>
    <mergeCell ref="M7:O7"/>
    <mergeCell ref="M8:O8"/>
    <mergeCell ref="M9:O9"/>
    <mergeCell ref="M10:O10"/>
    <mergeCell ref="M11:O11"/>
    <mergeCell ref="M12:O12"/>
    <mergeCell ref="M13:O13"/>
    <mergeCell ref="M14:O14"/>
    <mergeCell ref="M15:O15"/>
    <mergeCell ref="M3:O4"/>
    <mergeCell ref="A1:L1"/>
    <mergeCell ref="A3:A4"/>
    <mergeCell ref="B3:B4"/>
    <mergeCell ref="C3:C4"/>
    <mergeCell ref="D3:L3"/>
  </mergeCells>
  <phoneticPr fontId="2"/>
  <conditionalFormatting sqref="B5:B35">
    <cfRule type="cellIs" dxfId="6" priority="2" stopIfTrue="1" operator="equal">
      <formula>"土"</formula>
    </cfRule>
    <cfRule type="cellIs" dxfId="5" priority="3" stopIfTrue="1" operator="equal">
      <formula>"日"</formula>
    </cfRule>
    <cfRule type="cellIs" dxfId="4" priority="4" stopIfTrue="1" operator="equal">
      <formula>"祝日"</formula>
    </cfRule>
  </conditionalFormatting>
  <pageMargins left="0.39370078740157483" right="0.39370078740157483" top="0.47244094488188981" bottom="0.31496062992125984" header="0.23622047244094491" footer="0.51181102362204722"/>
  <pageSetup paperSize="9" scale="80" firstPageNumber="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373F1484-7481-4C3D-9FAF-59671C2C0F07}">
            <xm:f>NOT(ISERROR(SEARCH("休",B5)))</xm:f>
            <xm:f>"休"</xm:f>
            <x14:dxf>
              <font>
                <color rgb="FFFF0000"/>
              </font>
            </x14:dxf>
          </x14:cfRule>
          <xm:sqref>B5:B35</xm:sqref>
        </x14:conditionalFormatting>
      </x14:conditionalFormattings>
    </ext>
  </extLst>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2FEA-9048-4229-9787-143AC5053501}">
  <dimension ref="A1:AI106"/>
  <sheetViews>
    <sheetView showGridLines="0" tabSelected="1" zoomScale="80" zoomScaleNormal="80" workbookViewId="0">
      <pane xSplit="5" ySplit="4" topLeftCell="F5" activePane="bottomRight" state="frozen"/>
      <selection pane="topRight"/>
      <selection pane="bottomLeft"/>
      <selection pane="bottomRight"/>
    </sheetView>
  </sheetViews>
  <sheetFormatPr defaultRowHeight="13.5"/>
  <cols>
    <col min="1" max="1" width="11.875" style="313" customWidth="1"/>
    <col min="2" max="2" width="11.875" style="314" customWidth="1"/>
    <col min="3" max="5" width="8.75" style="315" customWidth="1"/>
    <col min="6" max="14" width="9.75" style="149" customWidth="1"/>
    <col min="15" max="22" width="9.75" style="313" customWidth="1"/>
    <col min="23" max="23" width="9.75" style="149" customWidth="1"/>
    <col min="24" max="31" width="9.75" style="313" customWidth="1"/>
    <col min="32" max="32" width="9.75" style="149" customWidth="1"/>
    <col min="33" max="35" width="9.25" style="165" customWidth="1"/>
    <col min="36" max="16384" width="9" style="149"/>
  </cols>
  <sheetData>
    <row r="1" spans="1:35" ht="22.5" customHeight="1">
      <c r="A1" s="126" t="s">
        <v>224</v>
      </c>
      <c r="B1" s="126"/>
      <c r="C1" s="126"/>
      <c r="D1" s="126"/>
      <c r="E1" s="126"/>
      <c r="O1" s="126"/>
      <c r="P1" s="126"/>
      <c r="Q1" s="126"/>
      <c r="R1" s="126"/>
      <c r="S1" s="126"/>
      <c r="T1" s="126"/>
      <c r="U1" s="126"/>
      <c r="V1" s="126"/>
      <c r="W1" s="126"/>
      <c r="X1" s="126"/>
      <c r="Y1" s="126"/>
      <c r="Z1" s="126"/>
      <c r="AA1" s="126"/>
      <c r="AB1" s="126"/>
      <c r="AC1" s="126"/>
      <c r="AD1" s="126"/>
      <c r="AE1" s="126"/>
      <c r="AF1" s="126"/>
    </row>
    <row r="2" spans="1:35" ht="30" customHeight="1" thickBot="1">
      <c r="A2" s="78">
        <f ca="1">INDIRECT("'" &amp; $AH51 &amp; "'" &amp; "!" &amp; ADDRESS(2,5))</f>
        <v>2019</v>
      </c>
      <c r="B2" s="79">
        <f ca="1">INDIRECT("'" &amp; $AH51 &amp; "'" &amp; "!" &amp; ADDRESS(2,6))</f>
        <v>1</v>
      </c>
      <c r="C2" s="79" t="str">
        <f ca="1">INDIRECT("'" &amp; $AH51 &amp; "'" &amp; "!" &amp; ADDRESS(2,7))</f>
        <v xml:space="preserve"> (12/16～1/15)</v>
      </c>
      <c r="D2" s="79"/>
      <c r="E2" s="59"/>
      <c r="F2" s="127" t="s">
        <v>225</v>
      </c>
      <c r="G2" s="127" t="s">
        <v>225</v>
      </c>
      <c r="H2" s="127" t="s">
        <v>225</v>
      </c>
      <c r="I2" s="127" t="s">
        <v>225</v>
      </c>
      <c r="J2" s="127" t="s">
        <v>225</v>
      </c>
      <c r="K2" s="127" t="s">
        <v>225</v>
      </c>
      <c r="L2" s="127" t="s">
        <v>225</v>
      </c>
      <c r="M2" s="127" t="s">
        <v>225</v>
      </c>
      <c r="N2" s="127" t="s">
        <v>225</v>
      </c>
      <c r="W2" s="53" t="s">
        <v>77</v>
      </c>
      <c r="AF2" s="53" t="s">
        <v>77</v>
      </c>
    </row>
    <row r="3" spans="1:35" ht="22.5" customHeight="1" thickBot="1">
      <c r="F3" s="316"/>
      <c r="G3" s="115"/>
      <c r="H3" s="115"/>
      <c r="I3" s="115"/>
      <c r="J3" s="124" t="s">
        <v>221</v>
      </c>
      <c r="K3" s="115"/>
      <c r="L3" s="115"/>
      <c r="M3" s="115"/>
      <c r="N3" s="115"/>
      <c r="O3" s="317"/>
      <c r="P3" s="116"/>
      <c r="Q3" s="116"/>
      <c r="R3" s="116"/>
      <c r="S3" s="124" t="str">
        <f>J3</f>
        <v>業務別作業時間</v>
      </c>
      <c r="T3" s="116"/>
      <c r="U3" s="116"/>
      <c r="V3" s="116"/>
      <c r="W3" s="117"/>
      <c r="X3" s="317"/>
      <c r="Y3" s="116"/>
      <c r="Z3" s="116"/>
      <c r="AA3" s="116"/>
      <c r="AB3" s="124" t="str">
        <f>S3</f>
        <v>業務別作業時間</v>
      </c>
      <c r="AC3" s="116"/>
      <c r="AD3" s="116"/>
      <c r="AE3" s="116"/>
      <c r="AF3" s="117"/>
    </row>
    <row r="4" spans="1:35" ht="41.25" thickBot="1">
      <c r="A4" s="151" t="s">
        <v>96</v>
      </c>
      <c r="B4" s="125" t="s">
        <v>218</v>
      </c>
      <c r="C4" s="159" t="s">
        <v>219</v>
      </c>
      <c r="D4" s="162" t="s">
        <v>223</v>
      </c>
      <c r="E4" s="160" t="s">
        <v>222</v>
      </c>
      <c r="F4" s="318" t="str">
        <f ca="1">INDIRECT("'" &amp; $AH51 &amp; "'" &amp; "!" &amp; ADDRESS(4,4))</f>
        <v>Pre Project</v>
      </c>
      <c r="G4" s="319" t="str">
        <f ca="1">INDIRECT("'" &amp; $AH51 &amp; "'" &amp; "!" &amp; ADDRESS(4,5))</f>
        <v>RedStar</v>
      </c>
      <c r="H4" s="319" t="str">
        <f ca="1">INDIRECT("'" &amp; $AH51 &amp; "'" &amp; "!" &amp; ADDRESS(4,6))</f>
        <v>KinopioC/S</v>
      </c>
      <c r="I4" s="319" t="str">
        <f ca="1">INDIRECT("'" &amp; $AH51 &amp; "'" &amp; "!" &amp; ADDRESS(4,7))</f>
        <v>Billy</v>
      </c>
      <c r="J4" s="319" t="str">
        <f ca="1">INDIRECT("'" &amp; $AH51 &amp; "'" &amp; "!" &amp; ADDRESS(4,8))</f>
        <v>SilverStar</v>
      </c>
      <c r="K4" s="319" t="str">
        <f ca="1">INDIRECT("'" &amp; $AH51 &amp; "'" &amp; "!" &amp; ADDRESS(4,9))</f>
        <v>試作協力</v>
      </c>
      <c r="L4" s="319" t="str">
        <f ca="1">INDIRECT("'" &amp; $AH51 &amp; "'" &amp; "!" &amp; ADDRESS(4,10))</f>
        <v>資料化S</v>
      </c>
      <c r="M4" s="319" t="str">
        <f ca="1">INDIRECT("'" &amp; $AH51 &amp; "'" &amp; "!" &amp; ADDRESS(4,11))</f>
        <v>資料化D</v>
      </c>
      <c r="N4" s="320" t="str">
        <f ca="1">INDIRECT("'" &amp; $AH51 &amp; "'" &amp; "!" &amp; ADDRESS(4,12))</f>
        <v>総務・採用</v>
      </c>
      <c r="O4" s="321" t="str">
        <f t="shared" ref="O4:V4" ca="1" si="0">F4</f>
        <v>Pre Project</v>
      </c>
      <c r="P4" s="322" t="str">
        <f t="shared" ca="1" si="0"/>
        <v>RedStar</v>
      </c>
      <c r="Q4" s="322" t="str">
        <f t="shared" ca="1" si="0"/>
        <v>KinopioC/S</v>
      </c>
      <c r="R4" s="322" t="str">
        <f t="shared" ca="1" si="0"/>
        <v>Billy</v>
      </c>
      <c r="S4" s="322" t="str">
        <f t="shared" ca="1" si="0"/>
        <v>SilverStar</v>
      </c>
      <c r="T4" s="322" t="str">
        <f t="shared" ca="1" si="0"/>
        <v>試作協力</v>
      </c>
      <c r="U4" s="322" t="str">
        <f t="shared" ca="1" si="0"/>
        <v>資料化S</v>
      </c>
      <c r="V4" s="322" t="str">
        <f t="shared" ca="1" si="0"/>
        <v>資料化D</v>
      </c>
      <c r="W4" s="323" t="str">
        <f ca="1">N4</f>
        <v>総務・採用</v>
      </c>
      <c r="X4" s="321" t="str">
        <f t="shared" ref="X4" ca="1" si="1">O4</f>
        <v>Pre Project</v>
      </c>
      <c r="Y4" s="322" t="str">
        <f t="shared" ref="Y4" ca="1" si="2">P4</f>
        <v>RedStar</v>
      </c>
      <c r="Z4" s="322" t="str">
        <f t="shared" ref="Z4" ca="1" si="3">Q4</f>
        <v>KinopioC/S</v>
      </c>
      <c r="AA4" s="322" t="str">
        <f t="shared" ref="AA4" ca="1" si="4">R4</f>
        <v>Billy</v>
      </c>
      <c r="AB4" s="322" t="str">
        <f t="shared" ref="AB4" ca="1" si="5">S4</f>
        <v>SilverStar</v>
      </c>
      <c r="AC4" s="322" t="str">
        <f t="shared" ref="AC4" ca="1" si="6">T4</f>
        <v>試作協力</v>
      </c>
      <c r="AD4" s="322" t="str">
        <f t="shared" ref="AD4" ca="1" si="7">U4</f>
        <v>資料化S</v>
      </c>
      <c r="AE4" s="322" t="str">
        <f t="shared" ref="AE4" ca="1" si="8">V4</f>
        <v>資料化D</v>
      </c>
      <c r="AF4" s="324" t="str">
        <f ca="1">W4</f>
        <v>総務・採用</v>
      </c>
    </row>
    <row r="5" spans="1:35" s="150" customFormat="1" ht="24" customHeight="1" thickTop="1">
      <c r="A5" s="152" t="str">
        <f t="shared" ref="A5:A50" ca="1" si="9">INDIRECT("'" &amp; $AH5 &amp; "'" &amp; "!" &amp; ADDRESS(2,10+AI5))</f>
        <v>門井元</v>
      </c>
      <c r="B5" s="155" t="s">
        <v>217</v>
      </c>
      <c r="C5" s="82">
        <v>5</v>
      </c>
      <c r="D5" s="163">
        <f ca="1">SUM(F5:N5)</f>
        <v>0</v>
      </c>
      <c r="E5" s="82">
        <f ca="1">IF($D5=0,$C5,$C5-$D5)</f>
        <v>5</v>
      </c>
      <c r="F5" s="118">
        <f t="shared" ref="F5:F50" ca="1" si="10">INDIRECT("'" &amp; $AH5 &amp; "'" &amp; "!" &amp; ADDRESS(36,4+AI5))</f>
        <v>0</v>
      </c>
      <c r="G5" s="83">
        <f t="shared" ref="G5:G50" ca="1" si="11">INDIRECT("'" &amp; $AH5 &amp; "'" &amp; "!" &amp; ADDRESS(36,5+AI5))</f>
        <v>0</v>
      </c>
      <c r="H5" s="83">
        <f t="shared" ref="H5:H50" ca="1" si="12">INDIRECT("'" &amp; $AH5 &amp; "'" &amp; "!" &amp; ADDRESS(36,6+AI5))</f>
        <v>0</v>
      </c>
      <c r="I5" s="83">
        <f t="shared" ref="I5:I50" ca="1" si="13">INDIRECT("'" &amp; $AH5 &amp; "'" &amp; "!" &amp; ADDRESS(36,7+AI5))</f>
        <v>0</v>
      </c>
      <c r="J5" s="83">
        <f t="shared" ref="J5:J50" ca="1" si="14">INDIRECT("'" &amp; $AH5 &amp; "'" &amp; "!" &amp; ADDRESS(36,8+AI5))</f>
        <v>0</v>
      </c>
      <c r="K5" s="83">
        <f t="shared" ref="K5:K50" ca="1" si="15">INDIRECT("'" &amp; $AH5 &amp; "'" &amp; "!" &amp; ADDRESS(36,9+AI5))</f>
        <v>0</v>
      </c>
      <c r="L5" s="83">
        <f t="shared" ref="L5:L50" ca="1" si="16">INDIRECT("'" &amp; $AH5 &amp; "'" &amp; "!" &amp; ADDRESS(36,10+AI5))</f>
        <v>0</v>
      </c>
      <c r="M5" s="83">
        <f t="shared" ref="M5:M50" ca="1" si="17">INDIRECT("'" &amp; $AH5 &amp; "'" &amp; "!" &amp; ADDRESS(36,11+AI5))</f>
        <v>0</v>
      </c>
      <c r="N5" s="122">
        <f t="shared" ref="N5:N50" ca="1" si="18">INDIRECT("'" &amp; $AH5 &amp; "'" &amp; "!" &amp; ADDRESS(36,12+AI5))</f>
        <v>0</v>
      </c>
      <c r="O5" s="118">
        <f ca="1">IF(AND($D5=0,$B5=$F$4),$E5,$F5)</f>
        <v>0</v>
      </c>
      <c r="P5" s="83">
        <f ca="1">IF($B5=$P$4,$E5,$G5)</f>
        <v>0</v>
      </c>
      <c r="Q5" s="83">
        <f ca="1">IF($B5=$Q$4,$E5,$H5)</f>
        <v>0</v>
      </c>
      <c r="R5" s="83">
        <f ca="1">IF($B5=$R$4,$E5,$I5)</f>
        <v>0</v>
      </c>
      <c r="S5" s="83">
        <f ca="1">IF($B5=$S$4,$E5,$J5)</f>
        <v>0</v>
      </c>
      <c r="T5" s="83">
        <f t="shared" ref="T5:T51" ca="1" si="19">IF($B5=$T$4,$E5,$K5)</f>
        <v>0</v>
      </c>
      <c r="U5" s="83">
        <f t="shared" ref="U5:U51" ca="1" si="20">IF($B5=$U$4,$E5,$L5)</f>
        <v>0</v>
      </c>
      <c r="V5" s="83">
        <f t="shared" ref="V5:V51" ca="1" si="21">IF($B5=$V$4,$E5,$M5)</f>
        <v>0</v>
      </c>
      <c r="W5" s="119">
        <f t="shared" ref="W5:W51" ca="1" si="22">IF($B5=$W$4,$E5,$N5)</f>
        <v>5</v>
      </c>
      <c r="X5" s="129">
        <f ca="1">IF($C5=0,0,ROUND(O5/$C5,4))</f>
        <v>0</v>
      </c>
      <c r="Y5" s="132">
        <f ca="1">IF($C5=0,0,ROUND(P5/$C5,4))</f>
        <v>0</v>
      </c>
      <c r="Z5" s="132">
        <f t="shared" ref="Z5:AF5" ca="1" si="23">IF($C5=0,0,ROUND(Q5/$C5,4))</f>
        <v>0</v>
      </c>
      <c r="AA5" s="132">
        <f t="shared" ca="1" si="23"/>
        <v>0</v>
      </c>
      <c r="AB5" s="133">
        <f t="shared" ca="1" si="23"/>
        <v>0</v>
      </c>
      <c r="AC5" s="132">
        <f t="shared" ca="1" si="23"/>
        <v>0</v>
      </c>
      <c r="AD5" s="133">
        <f t="shared" ca="1" si="23"/>
        <v>0</v>
      </c>
      <c r="AE5" s="132">
        <f t="shared" ca="1" si="23"/>
        <v>0</v>
      </c>
      <c r="AF5" s="134">
        <f t="shared" ca="1" si="23"/>
        <v>1</v>
      </c>
      <c r="AG5" s="166">
        <f ca="1">SUM(X5:AF5)</f>
        <v>1</v>
      </c>
      <c r="AH5" s="167" t="s">
        <v>110</v>
      </c>
      <c r="AI5" s="167">
        <v>0</v>
      </c>
    </row>
    <row r="6" spans="1:35" s="150" customFormat="1" ht="24" customHeight="1">
      <c r="A6" s="152" t="str">
        <f t="shared" ca="1" si="9"/>
        <v>平石有孝</v>
      </c>
      <c r="B6" s="155" t="s">
        <v>102</v>
      </c>
      <c r="C6" s="82">
        <v>5.2583333333333337</v>
      </c>
      <c r="D6" s="163">
        <f ca="1">SUM(F6:N6)</f>
        <v>0.33333333333333331</v>
      </c>
      <c r="E6" s="82">
        <f t="shared" ref="E6:E51" ca="1" si="24">IF($D6=0,$C6,$C6-$D6)</f>
        <v>4.9250000000000007</v>
      </c>
      <c r="F6" s="118">
        <f t="shared" ca="1" si="10"/>
        <v>0</v>
      </c>
      <c r="G6" s="83">
        <f t="shared" ca="1" si="11"/>
        <v>0</v>
      </c>
      <c r="H6" s="83">
        <f t="shared" ca="1" si="12"/>
        <v>0</v>
      </c>
      <c r="I6" s="83">
        <f t="shared" ca="1" si="13"/>
        <v>0</v>
      </c>
      <c r="J6" s="83">
        <f t="shared" ca="1" si="14"/>
        <v>0</v>
      </c>
      <c r="K6" s="83">
        <f t="shared" ca="1" si="15"/>
        <v>0</v>
      </c>
      <c r="L6" s="83">
        <f t="shared" ca="1" si="16"/>
        <v>0</v>
      </c>
      <c r="M6" s="83">
        <f t="shared" ca="1" si="17"/>
        <v>0</v>
      </c>
      <c r="N6" s="122">
        <f t="shared" ca="1" si="18"/>
        <v>0.33333333333333331</v>
      </c>
      <c r="O6" s="118">
        <f t="shared" ref="O6:O51" ca="1" si="25">IF(AND($D6=0,$B6=$F$4),$E6,$F6)</f>
        <v>0</v>
      </c>
      <c r="P6" s="83">
        <f t="shared" ref="P6:P51" ca="1" si="26">IF($B6=$P$4,$E6,$G6)</f>
        <v>0</v>
      </c>
      <c r="Q6" s="83">
        <f t="shared" ref="Q6:Q51" ca="1" si="27">IF($B6=$Q$4,$E6,$H6)</f>
        <v>0</v>
      </c>
      <c r="R6" s="83">
        <f t="shared" ref="R6:R51" ca="1" si="28">IF($B6=$R$4,$E6,$I6)</f>
        <v>4.9250000000000007</v>
      </c>
      <c r="S6" s="83">
        <f t="shared" ref="S6:S51" ca="1" si="29">IF($B6=$S$4,$E6,$J6)</f>
        <v>0</v>
      </c>
      <c r="T6" s="83">
        <f t="shared" ca="1" si="19"/>
        <v>0</v>
      </c>
      <c r="U6" s="83">
        <f t="shared" ca="1" si="20"/>
        <v>0</v>
      </c>
      <c r="V6" s="83">
        <f t="shared" ca="1" si="21"/>
        <v>0</v>
      </c>
      <c r="W6" s="119">
        <f t="shared" ca="1" si="22"/>
        <v>0.33333333333333331</v>
      </c>
      <c r="X6" s="129">
        <f ca="1">IF($C6=0,0,ROUND(O6/$C6,4))</f>
        <v>0</v>
      </c>
      <c r="Y6" s="130">
        <f ca="1">IF($C6=0,0,ROUND(P6/$C6,4))</f>
        <v>0</v>
      </c>
      <c r="Z6" s="130">
        <f t="shared" ref="Z6" ca="1" si="30">IF($C6=0,0,ROUND(Q6/$C6,4))</f>
        <v>0</v>
      </c>
      <c r="AA6" s="130">
        <f ca="1">IF($C6=0,0,ROUND(R6/$C6,4))</f>
        <v>0.93659999999999999</v>
      </c>
      <c r="AB6" s="131">
        <f t="shared" ref="AB6" ca="1" si="31">IF($C6=0,0,ROUND(S6/$C6,4))</f>
        <v>0</v>
      </c>
      <c r="AC6" s="130">
        <f t="shared" ref="AC6" ca="1" si="32">IF($C6=0,0,ROUND(T6/$C6,4))</f>
        <v>0</v>
      </c>
      <c r="AD6" s="131">
        <f t="shared" ref="AD6" ca="1" si="33">IF($C6=0,0,ROUND(U6/$C6,4))</f>
        <v>0</v>
      </c>
      <c r="AE6" s="130">
        <f t="shared" ref="AE6" ca="1" si="34">IF($C6=0,0,ROUND(V6/$C6,4))</f>
        <v>0</v>
      </c>
      <c r="AF6" s="128">
        <f t="shared" ref="AF6" ca="1" si="35">IF($C6=0,0,ROUND(W6/$C6,4))</f>
        <v>6.3399999999999998E-2</v>
      </c>
      <c r="AG6" s="166">
        <f t="shared" ref="AG6:AG52" ca="1" si="36">SUM(X6:AF6)</f>
        <v>1</v>
      </c>
      <c r="AH6" s="167" t="s">
        <v>114</v>
      </c>
      <c r="AI6" s="167">
        <v>0</v>
      </c>
    </row>
    <row r="7" spans="1:35" s="150" customFormat="1" ht="24" customHeight="1">
      <c r="A7" s="152" t="str">
        <f t="shared" ca="1" si="9"/>
        <v>荒谷裕己</v>
      </c>
      <c r="B7" s="155" t="s">
        <v>103</v>
      </c>
      <c r="C7" s="82">
        <v>5.3451388888888891</v>
      </c>
      <c r="D7" s="163">
        <f t="shared" ref="D7:D51" ca="1" si="37">SUM(F7:N7)</f>
        <v>0</v>
      </c>
      <c r="E7" s="82">
        <f t="shared" ca="1" si="24"/>
        <v>5.3451388888888891</v>
      </c>
      <c r="F7" s="118">
        <f t="shared" ca="1" si="10"/>
        <v>0</v>
      </c>
      <c r="G7" s="83">
        <f t="shared" ca="1" si="11"/>
        <v>0</v>
      </c>
      <c r="H7" s="83">
        <f t="shared" ca="1" si="12"/>
        <v>0</v>
      </c>
      <c r="I7" s="83">
        <f t="shared" ca="1" si="13"/>
        <v>0</v>
      </c>
      <c r="J7" s="83">
        <f t="shared" ca="1" si="14"/>
        <v>0</v>
      </c>
      <c r="K7" s="83">
        <f t="shared" ca="1" si="15"/>
        <v>0</v>
      </c>
      <c r="L7" s="83">
        <f t="shared" ca="1" si="16"/>
        <v>0</v>
      </c>
      <c r="M7" s="83">
        <f t="shared" ca="1" si="17"/>
        <v>0</v>
      </c>
      <c r="N7" s="122">
        <f t="shared" ca="1" si="18"/>
        <v>0</v>
      </c>
      <c r="O7" s="118">
        <f t="shared" ca="1" si="25"/>
        <v>0</v>
      </c>
      <c r="P7" s="83">
        <f t="shared" ca="1" si="26"/>
        <v>0</v>
      </c>
      <c r="Q7" s="83">
        <f t="shared" ca="1" si="27"/>
        <v>0</v>
      </c>
      <c r="R7" s="83">
        <f t="shared" ca="1" si="28"/>
        <v>0</v>
      </c>
      <c r="S7" s="83">
        <f t="shared" ca="1" si="29"/>
        <v>5.3451388888888891</v>
      </c>
      <c r="T7" s="83">
        <f t="shared" ca="1" si="19"/>
        <v>0</v>
      </c>
      <c r="U7" s="83">
        <f t="shared" ca="1" si="20"/>
        <v>0</v>
      </c>
      <c r="V7" s="83">
        <f t="shared" ca="1" si="21"/>
        <v>0</v>
      </c>
      <c r="W7" s="119">
        <f t="shared" ca="1" si="22"/>
        <v>0</v>
      </c>
      <c r="X7" s="129">
        <f t="shared" ref="X7:X12" ca="1" si="38">IF($C7=0,0,ROUND(O7/$C7,4))</f>
        <v>0</v>
      </c>
      <c r="Y7" s="130">
        <f t="shared" ref="Y7:Y12" ca="1" si="39">IF($C7=0,0,ROUND(P7/$C7,4))</f>
        <v>0</v>
      </c>
      <c r="Z7" s="130">
        <f t="shared" ref="Z7:Z12" ca="1" si="40">IF($C7=0,0,ROUND(Q7/$C7,4))</f>
        <v>0</v>
      </c>
      <c r="AA7" s="130">
        <f t="shared" ref="AA7:AA12" ca="1" si="41">IF($C7=0,0,ROUND(R7/$C7,4))</f>
        <v>0</v>
      </c>
      <c r="AB7" s="131">
        <f t="shared" ref="AB7:AB12" ca="1" si="42">IF($C7=0,0,ROUND(S7/$C7,4))</f>
        <v>1</v>
      </c>
      <c r="AC7" s="130">
        <f t="shared" ref="AC7:AC12" ca="1" si="43">IF($C7=0,0,ROUND(T7/$C7,4))</f>
        <v>0</v>
      </c>
      <c r="AD7" s="131">
        <f t="shared" ref="AD7:AD12" ca="1" si="44">IF($C7=0,0,ROUND(U7/$C7,4))</f>
        <v>0</v>
      </c>
      <c r="AE7" s="130">
        <f t="shared" ref="AE7:AE12" ca="1" si="45">IF($C7=0,0,ROUND(V7/$C7,4))</f>
        <v>0</v>
      </c>
      <c r="AF7" s="128">
        <f t="shared" ref="AF7:AF12" ca="1" si="46">IF($C7=0,0,ROUND(W7/$C7,4))</f>
        <v>0</v>
      </c>
      <c r="AG7" s="166">
        <f t="shared" ca="1" si="36"/>
        <v>1</v>
      </c>
      <c r="AH7" s="167" t="s">
        <v>116</v>
      </c>
      <c r="AI7" s="167">
        <v>0</v>
      </c>
    </row>
    <row r="8" spans="1:35" s="150" customFormat="1" ht="24" customHeight="1">
      <c r="A8" s="152" t="str">
        <f t="shared" ca="1" si="9"/>
        <v>井上麻美</v>
      </c>
      <c r="B8" s="155" t="s">
        <v>220</v>
      </c>
      <c r="C8" s="82">
        <v>5.1722222222222225</v>
      </c>
      <c r="D8" s="163">
        <f t="shared" ca="1" si="37"/>
        <v>0</v>
      </c>
      <c r="E8" s="82">
        <f t="shared" ca="1" si="24"/>
        <v>5.1722222222222225</v>
      </c>
      <c r="F8" s="118">
        <f t="shared" ca="1" si="10"/>
        <v>0</v>
      </c>
      <c r="G8" s="83">
        <f t="shared" ca="1" si="11"/>
        <v>0</v>
      </c>
      <c r="H8" s="83">
        <f t="shared" ca="1" si="12"/>
        <v>0</v>
      </c>
      <c r="I8" s="83">
        <f t="shared" ca="1" si="13"/>
        <v>0</v>
      </c>
      <c r="J8" s="83">
        <f t="shared" ca="1" si="14"/>
        <v>0</v>
      </c>
      <c r="K8" s="83">
        <f t="shared" ca="1" si="15"/>
        <v>0</v>
      </c>
      <c r="L8" s="83">
        <f t="shared" ca="1" si="16"/>
        <v>0</v>
      </c>
      <c r="M8" s="83">
        <f t="shared" ca="1" si="17"/>
        <v>0</v>
      </c>
      <c r="N8" s="122">
        <f t="shared" ca="1" si="18"/>
        <v>0</v>
      </c>
      <c r="O8" s="118">
        <f t="shared" ca="1" si="25"/>
        <v>0</v>
      </c>
      <c r="P8" s="83">
        <f t="shared" ca="1" si="26"/>
        <v>0</v>
      </c>
      <c r="Q8" s="83">
        <f t="shared" ca="1" si="27"/>
        <v>0</v>
      </c>
      <c r="R8" s="83">
        <f t="shared" ca="1" si="28"/>
        <v>0</v>
      </c>
      <c r="S8" s="83">
        <f t="shared" ca="1" si="29"/>
        <v>0</v>
      </c>
      <c r="T8" s="83">
        <f t="shared" ca="1" si="19"/>
        <v>0</v>
      </c>
      <c r="U8" s="83">
        <f t="shared" ca="1" si="20"/>
        <v>0</v>
      </c>
      <c r="V8" s="83">
        <f t="shared" ca="1" si="21"/>
        <v>0</v>
      </c>
      <c r="W8" s="119">
        <f t="shared" ca="1" si="22"/>
        <v>5.1722222222222225</v>
      </c>
      <c r="X8" s="129">
        <f t="shared" ca="1" si="38"/>
        <v>0</v>
      </c>
      <c r="Y8" s="130">
        <f t="shared" ca="1" si="39"/>
        <v>0</v>
      </c>
      <c r="Z8" s="130">
        <f t="shared" ca="1" si="40"/>
        <v>0</v>
      </c>
      <c r="AA8" s="130">
        <f t="shared" ca="1" si="41"/>
        <v>0</v>
      </c>
      <c r="AB8" s="131">
        <f t="shared" ca="1" si="42"/>
        <v>0</v>
      </c>
      <c r="AC8" s="130">
        <f t="shared" ca="1" si="43"/>
        <v>0</v>
      </c>
      <c r="AD8" s="131">
        <f t="shared" ca="1" si="44"/>
        <v>0</v>
      </c>
      <c r="AE8" s="130">
        <f t="shared" ca="1" si="45"/>
        <v>0</v>
      </c>
      <c r="AF8" s="128">
        <f t="shared" ca="1" si="46"/>
        <v>1</v>
      </c>
      <c r="AG8" s="166">
        <f t="shared" ca="1" si="36"/>
        <v>1</v>
      </c>
      <c r="AH8" s="167" t="s">
        <v>118</v>
      </c>
      <c r="AI8" s="167">
        <v>0</v>
      </c>
    </row>
    <row r="9" spans="1:35" s="150" customFormat="1" ht="24" customHeight="1">
      <c r="A9" s="152" t="str">
        <f t="shared" ca="1" si="9"/>
        <v>岩佐雄一</v>
      </c>
      <c r="B9" s="155" t="s">
        <v>102</v>
      </c>
      <c r="C9" s="82">
        <v>4.0548611111111112</v>
      </c>
      <c r="D9" s="163">
        <f t="shared" ca="1" si="37"/>
        <v>0</v>
      </c>
      <c r="E9" s="82">
        <f t="shared" ca="1" si="24"/>
        <v>4.0548611111111112</v>
      </c>
      <c r="F9" s="118">
        <f t="shared" ca="1" si="10"/>
        <v>0</v>
      </c>
      <c r="G9" s="83">
        <f t="shared" ca="1" si="11"/>
        <v>0</v>
      </c>
      <c r="H9" s="83">
        <f t="shared" ca="1" si="12"/>
        <v>0</v>
      </c>
      <c r="I9" s="83">
        <f t="shared" ca="1" si="13"/>
        <v>0</v>
      </c>
      <c r="J9" s="83">
        <f t="shared" ca="1" si="14"/>
        <v>0</v>
      </c>
      <c r="K9" s="83">
        <f t="shared" ca="1" si="15"/>
        <v>0</v>
      </c>
      <c r="L9" s="83">
        <f t="shared" ca="1" si="16"/>
        <v>0</v>
      </c>
      <c r="M9" s="83">
        <f t="shared" ca="1" si="17"/>
        <v>0</v>
      </c>
      <c r="N9" s="122">
        <f t="shared" ca="1" si="18"/>
        <v>0</v>
      </c>
      <c r="O9" s="118">
        <f t="shared" ca="1" si="25"/>
        <v>0</v>
      </c>
      <c r="P9" s="83">
        <f t="shared" ca="1" si="26"/>
        <v>0</v>
      </c>
      <c r="Q9" s="83">
        <f t="shared" ca="1" si="27"/>
        <v>0</v>
      </c>
      <c r="R9" s="83">
        <f t="shared" ca="1" si="28"/>
        <v>4.0548611111111112</v>
      </c>
      <c r="S9" s="83">
        <f t="shared" ca="1" si="29"/>
        <v>0</v>
      </c>
      <c r="T9" s="83">
        <f t="shared" ca="1" si="19"/>
        <v>0</v>
      </c>
      <c r="U9" s="83">
        <f t="shared" ca="1" si="20"/>
        <v>0</v>
      </c>
      <c r="V9" s="83">
        <f t="shared" ca="1" si="21"/>
        <v>0</v>
      </c>
      <c r="W9" s="119">
        <f t="shared" ca="1" si="22"/>
        <v>0</v>
      </c>
      <c r="X9" s="129">
        <f t="shared" ca="1" si="38"/>
        <v>0</v>
      </c>
      <c r="Y9" s="130">
        <f t="shared" ca="1" si="39"/>
        <v>0</v>
      </c>
      <c r="Z9" s="130">
        <f t="shared" ca="1" si="40"/>
        <v>0</v>
      </c>
      <c r="AA9" s="130">
        <f t="shared" ca="1" si="41"/>
        <v>1</v>
      </c>
      <c r="AB9" s="131">
        <f t="shared" ca="1" si="42"/>
        <v>0</v>
      </c>
      <c r="AC9" s="130">
        <f t="shared" ca="1" si="43"/>
        <v>0</v>
      </c>
      <c r="AD9" s="131">
        <f t="shared" ca="1" si="44"/>
        <v>0</v>
      </c>
      <c r="AE9" s="130">
        <f t="shared" ca="1" si="45"/>
        <v>0</v>
      </c>
      <c r="AF9" s="128">
        <f t="shared" ca="1" si="46"/>
        <v>0</v>
      </c>
      <c r="AG9" s="166">
        <f t="shared" ca="1" si="36"/>
        <v>1</v>
      </c>
      <c r="AH9" s="167" t="s">
        <v>120</v>
      </c>
      <c r="AI9" s="167">
        <v>0</v>
      </c>
    </row>
    <row r="10" spans="1:35" s="150" customFormat="1" ht="24" customHeight="1">
      <c r="A10" s="152" t="str">
        <f t="shared" ca="1" si="9"/>
        <v>倉田雄一</v>
      </c>
      <c r="B10" s="155" t="s">
        <v>102</v>
      </c>
      <c r="C10" s="82">
        <v>6.6875</v>
      </c>
      <c r="D10" s="163">
        <f t="shared" ca="1" si="37"/>
        <v>0</v>
      </c>
      <c r="E10" s="82">
        <f t="shared" ca="1" si="24"/>
        <v>6.6875</v>
      </c>
      <c r="F10" s="118">
        <f t="shared" ca="1" si="10"/>
        <v>0</v>
      </c>
      <c r="G10" s="83">
        <f t="shared" ca="1" si="11"/>
        <v>0</v>
      </c>
      <c r="H10" s="83">
        <f t="shared" ca="1" si="12"/>
        <v>0</v>
      </c>
      <c r="I10" s="83">
        <f t="shared" ca="1" si="13"/>
        <v>0</v>
      </c>
      <c r="J10" s="83">
        <f t="shared" ca="1" si="14"/>
        <v>0</v>
      </c>
      <c r="K10" s="83">
        <f t="shared" ca="1" si="15"/>
        <v>0</v>
      </c>
      <c r="L10" s="83">
        <f t="shared" ca="1" si="16"/>
        <v>0</v>
      </c>
      <c r="M10" s="83">
        <f t="shared" ca="1" si="17"/>
        <v>0</v>
      </c>
      <c r="N10" s="122">
        <f t="shared" ca="1" si="18"/>
        <v>0</v>
      </c>
      <c r="O10" s="118">
        <f t="shared" ca="1" si="25"/>
        <v>0</v>
      </c>
      <c r="P10" s="83">
        <f t="shared" ca="1" si="26"/>
        <v>0</v>
      </c>
      <c r="Q10" s="83">
        <f t="shared" ca="1" si="27"/>
        <v>0</v>
      </c>
      <c r="R10" s="83">
        <f t="shared" ca="1" si="28"/>
        <v>6.6875</v>
      </c>
      <c r="S10" s="83">
        <f t="shared" ca="1" si="29"/>
        <v>0</v>
      </c>
      <c r="T10" s="83">
        <f t="shared" ca="1" si="19"/>
        <v>0</v>
      </c>
      <c r="U10" s="83">
        <f t="shared" ca="1" si="20"/>
        <v>0</v>
      </c>
      <c r="V10" s="83">
        <f t="shared" ca="1" si="21"/>
        <v>0</v>
      </c>
      <c r="W10" s="119">
        <f t="shared" ca="1" si="22"/>
        <v>0</v>
      </c>
      <c r="X10" s="129">
        <f t="shared" ca="1" si="38"/>
        <v>0</v>
      </c>
      <c r="Y10" s="130">
        <f t="shared" ca="1" si="39"/>
        <v>0</v>
      </c>
      <c r="Z10" s="130">
        <f t="shared" ca="1" si="40"/>
        <v>0</v>
      </c>
      <c r="AA10" s="130">
        <f t="shared" ca="1" si="41"/>
        <v>1</v>
      </c>
      <c r="AB10" s="131">
        <f t="shared" ca="1" si="42"/>
        <v>0</v>
      </c>
      <c r="AC10" s="130">
        <f t="shared" ca="1" si="43"/>
        <v>0</v>
      </c>
      <c r="AD10" s="131">
        <f t="shared" ca="1" si="44"/>
        <v>0</v>
      </c>
      <c r="AE10" s="130">
        <f t="shared" ca="1" si="45"/>
        <v>0</v>
      </c>
      <c r="AF10" s="128">
        <f t="shared" ca="1" si="46"/>
        <v>0</v>
      </c>
      <c r="AG10" s="166">
        <f t="shared" ca="1" si="36"/>
        <v>1</v>
      </c>
      <c r="AH10" s="167" t="s">
        <v>122</v>
      </c>
      <c r="AI10" s="167">
        <v>0</v>
      </c>
    </row>
    <row r="11" spans="1:35" s="150" customFormat="1" ht="24" customHeight="1">
      <c r="A11" s="152" t="str">
        <f t="shared" ca="1" si="9"/>
        <v>二瓶直也</v>
      </c>
      <c r="B11" s="155" t="s">
        <v>102</v>
      </c>
      <c r="C11" s="82">
        <v>6.2222222222222223</v>
      </c>
      <c r="D11" s="163">
        <f t="shared" ca="1" si="37"/>
        <v>0</v>
      </c>
      <c r="E11" s="82">
        <f t="shared" ca="1" si="24"/>
        <v>6.2222222222222223</v>
      </c>
      <c r="F11" s="118">
        <f t="shared" ca="1" si="10"/>
        <v>0</v>
      </c>
      <c r="G11" s="83">
        <f t="shared" ca="1" si="11"/>
        <v>0</v>
      </c>
      <c r="H11" s="83">
        <f t="shared" ca="1" si="12"/>
        <v>0</v>
      </c>
      <c r="I11" s="83">
        <f t="shared" ca="1" si="13"/>
        <v>0</v>
      </c>
      <c r="J11" s="83">
        <f t="shared" ca="1" si="14"/>
        <v>0</v>
      </c>
      <c r="K11" s="83">
        <f t="shared" ca="1" si="15"/>
        <v>0</v>
      </c>
      <c r="L11" s="83">
        <f t="shared" ca="1" si="16"/>
        <v>0</v>
      </c>
      <c r="M11" s="83">
        <f t="shared" ca="1" si="17"/>
        <v>0</v>
      </c>
      <c r="N11" s="122">
        <f t="shared" ca="1" si="18"/>
        <v>0</v>
      </c>
      <c r="O11" s="118">
        <f t="shared" ca="1" si="25"/>
        <v>0</v>
      </c>
      <c r="P11" s="83">
        <f t="shared" ca="1" si="26"/>
        <v>0</v>
      </c>
      <c r="Q11" s="83">
        <f t="shared" ca="1" si="27"/>
        <v>0</v>
      </c>
      <c r="R11" s="83">
        <f t="shared" ca="1" si="28"/>
        <v>6.2222222222222223</v>
      </c>
      <c r="S11" s="83">
        <f t="shared" ca="1" si="29"/>
        <v>0</v>
      </c>
      <c r="T11" s="83">
        <f t="shared" ca="1" si="19"/>
        <v>0</v>
      </c>
      <c r="U11" s="83">
        <f t="shared" ca="1" si="20"/>
        <v>0</v>
      </c>
      <c r="V11" s="83">
        <f t="shared" ca="1" si="21"/>
        <v>0</v>
      </c>
      <c r="W11" s="119">
        <f t="shared" ca="1" si="22"/>
        <v>0</v>
      </c>
      <c r="X11" s="129">
        <f t="shared" ca="1" si="38"/>
        <v>0</v>
      </c>
      <c r="Y11" s="130">
        <f t="shared" ca="1" si="39"/>
        <v>0</v>
      </c>
      <c r="Z11" s="130">
        <f t="shared" ca="1" si="40"/>
        <v>0</v>
      </c>
      <c r="AA11" s="130">
        <f t="shared" ca="1" si="41"/>
        <v>1</v>
      </c>
      <c r="AB11" s="131">
        <f t="shared" ca="1" si="42"/>
        <v>0</v>
      </c>
      <c r="AC11" s="130">
        <f t="shared" ca="1" si="43"/>
        <v>0</v>
      </c>
      <c r="AD11" s="131">
        <f t="shared" ca="1" si="44"/>
        <v>0</v>
      </c>
      <c r="AE11" s="130">
        <f t="shared" ca="1" si="45"/>
        <v>0</v>
      </c>
      <c r="AF11" s="128">
        <f t="shared" ca="1" si="46"/>
        <v>0</v>
      </c>
      <c r="AG11" s="166">
        <f t="shared" ca="1" si="36"/>
        <v>1</v>
      </c>
      <c r="AH11" s="167" t="s">
        <v>124</v>
      </c>
      <c r="AI11" s="167">
        <v>0</v>
      </c>
    </row>
    <row r="12" spans="1:35" s="150" customFormat="1" ht="24" customHeight="1">
      <c r="A12" s="152" t="str">
        <f t="shared" ca="1" si="9"/>
        <v>土井陽太郎</v>
      </c>
      <c r="B12" s="155" t="s">
        <v>86</v>
      </c>
      <c r="C12" s="82">
        <v>5.6215277777777777</v>
      </c>
      <c r="D12" s="163">
        <f t="shared" ca="1" si="37"/>
        <v>1.5833333333333333</v>
      </c>
      <c r="E12" s="82">
        <f t="shared" ca="1" si="24"/>
        <v>4.0381944444444446</v>
      </c>
      <c r="F12" s="118">
        <f t="shared" ca="1" si="10"/>
        <v>1.5</v>
      </c>
      <c r="G12" s="83">
        <f t="shared" ca="1" si="11"/>
        <v>0</v>
      </c>
      <c r="H12" s="83">
        <f t="shared" ca="1" si="12"/>
        <v>0</v>
      </c>
      <c r="I12" s="83">
        <f t="shared" ca="1" si="13"/>
        <v>0</v>
      </c>
      <c r="J12" s="83">
        <f t="shared" ca="1" si="14"/>
        <v>0</v>
      </c>
      <c r="K12" s="83">
        <f t="shared" ca="1" si="15"/>
        <v>0</v>
      </c>
      <c r="L12" s="83">
        <f t="shared" ca="1" si="16"/>
        <v>0</v>
      </c>
      <c r="M12" s="83">
        <f t="shared" ca="1" si="17"/>
        <v>0</v>
      </c>
      <c r="N12" s="122">
        <f ca="1">INDIRECT("'" &amp; $AH12 &amp; "'" &amp; "!" &amp; ADDRESS(36,12+AI12))</f>
        <v>8.3333333333333329E-2</v>
      </c>
      <c r="O12" s="118">
        <f t="shared" ca="1" si="25"/>
        <v>1.5</v>
      </c>
      <c r="P12" s="83">
        <f t="shared" ca="1" si="26"/>
        <v>4.0381944444444446</v>
      </c>
      <c r="Q12" s="83">
        <f t="shared" ca="1" si="27"/>
        <v>0</v>
      </c>
      <c r="R12" s="83">
        <f t="shared" ca="1" si="28"/>
        <v>0</v>
      </c>
      <c r="S12" s="83">
        <f t="shared" ca="1" si="29"/>
        <v>0</v>
      </c>
      <c r="T12" s="83">
        <f t="shared" ca="1" si="19"/>
        <v>0</v>
      </c>
      <c r="U12" s="83">
        <f t="shared" ca="1" si="20"/>
        <v>0</v>
      </c>
      <c r="V12" s="83">
        <f t="shared" ca="1" si="21"/>
        <v>0</v>
      </c>
      <c r="W12" s="119">
        <f t="shared" ca="1" si="22"/>
        <v>8.3333333333333329E-2</v>
      </c>
      <c r="X12" s="129">
        <f t="shared" ref="X12:X51" ca="1" si="47">IF($C12=0,0,ROUND(O12/$C12,4))</f>
        <v>0.26679999999999998</v>
      </c>
      <c r="Y12" s="130">
        <f t="shared" ref="Y12:Y51" ca="1" si="48">IF($C12=0,0,ROUND(P12/$C12,4))</f>
        <v>0.71830000000000005</v>
      </c>
      <c r="Z12" s="130">
        <f t="shared" ref="Z12:Z51" ca="1" si="49">IF($C12=0,0,ROUND(Q12/$C12,4))</f>
        <v>0</v>
      </c>
      <c r="AA12" s="130">
        <f t="shared" ref="AA12:AA51" ca="1" si="50">IF($C12=0,0,ROUND(R12/$C12,4))</f>
        <v>0</v>
      </c>
      <c r="AB12" s="131">
        <f t="shared" ref="AB12:AB51" ca="1" si="51">IF($C12=0,0,ROUND(S12/$C12,4))</f>
        <v>0</v>
      </c>
      <c r="AC12" s="130">
        <f t="shared" ref="AC12:AC51" ca="1" si="52">IF($C12=0,0,ROUND(T12/$C12,4))</f>
        <v>0</v>
      </c>
      <c r="AD12" s="131">
        <f t="shared" ref="AD12:AD51" ca="1" si="53">IF($C12=0,0,ROUND(U12/$C12,4))</f>
        <v>0</v>
      </c>
      <c r="AE12" s="130">
        <f t="shared" ref="AE12:AE51" ca="1" si="54">IF($C12=0,0,ROUND(V12/$C12,4))</f>
        <v>0</v>
      </c>
      <c r="AF12" s="128">
        <f t="shared" ref="AF12:AF51" ca="1" si="55">IF($C12=0,0,ROUND(W12/$C12,4))</f>
        <v>1.4800000000000001E-2</v>
      </c>
      <c r="AG12" s="166">
        <f t="shared" ca="1" si="36"/>
        <v>0.99990000000000012</v>
      </c>
      <c r="AH12" s="167" t="s">
        <v>127</v>
      </c>
      <c r="AI12" s="167">
        <v>0</v>
      </c>
    </row>
    <row r="13" spans="1:35" s="150" customFormat="1" ht="24" customHeight="1">
      <c r="A13" s="152" t="str">
        <f t="shared" ca="1" si="9"/>
        <v>佐藤栄作</v>
      </c>
      <c r="B13" s="155" t="s">
        <v>103</v>
      </c>
      <c r="C13" s="82">
        <v>4.6048611111111111</v>
      </c>
      <c r="D13" s="163">
        <f t="shared" ca="1" si="37"/>
        <v>0.22916666666666666</v>
      </c>
      <c r="E13" s="82">
        <f t="shared" ca="1" si="24"/>
        <v>4.3756944444444441</v>
      </c>
      <c r="F13" s="118">
        <f t="shared" ca="1" si="10"/>
        <v>0</v>
      </c>
      <c r="G13" s="83">
        <f t="shared" ca="1" si="11"/>
        <v>0.20833333333333331</v>
      </c>
      <c r="H13" s="83">
        <f t="shared" ca="1" si="12"/>
        <v>0</v>
      </c>
      <c r="I13" s="83">
        <f t="shared" ca="1" si="13"/>
        <v>0</v>
      </c>
      <c r="J13" s="83">
        <f t="shared" ca="1" si="14"/>
        <v>0</v>
      </c>
      <c r="K13" s="83">
        <f t="shared" ca="1" si="15"/>
        <v>0</v>
      </c>
      <c r="L13" s="83">
        <f t="shared" ca="1" si="16"/>
        <v>0</v>
      </c>
      <c r="M13" s="83">
        <f t="shared" ca="1" si="17"/>
        <v>0</v>
      </c>
      <c r="N13" s="122">
        <f t="shared" ca="1" si="18"/>
        <v>2.0833333333333332E-2</v>
      </c>
      <c r="O13" s="118">
        <f t="shared" ca="1" si="25"/>
        <v>0</v>
      </c>
      <c r="P13" s="83">
        <f t="shared" ca="1" si="26"/>
        <v>0.20833333333333331</v>
      </c>
      <c r="Q13" s="83">
        <f t="shared" ca="1" si="27"/>
        <v>0</v>
      </c>
      <c r="R13" s="83">
        <f t="shared" ca="1" si="28"/>
        <v>0</v>
      </c>
      <c r="S13" s="83">
        <f t="shared" ca="1" si="29"/>
        <v>4.3756944444444441</v>
      </c>
      <c r="T13" s="83">
        <f t="shared" ca="1" si="19"/>
        <v>0</v>
      </c>
      <c r="U13" s="83">
        <f t="shared" ca="1" si="20"/>
        <v>0</v>
      </c>
      <c r="V13" s="83">
        <f t="shared" ca="1" si="21"/>
        <v>0</v>
      </c>
      <c r="W13" s="119">
        <f t="shared" ca="1" si="22"/>
        <v>2.0833333333333332E-2</v>
      </c>
      <c r="X13" s="129">
        <f t="shared" ca="1" si="47"/>
        <v>0</v>
      </c>
      <c r="Y13" s="130">
        <f t="shared" ca="1" si="48"/>
        <v>4.5199999999999997E-2</v>
      </c>
      <c r="Z13" s="130">
        <f t="shared" ca="1" si="49"/>
        <v>0</v>
      </c>
      <c r="AA13" s="130">
        <f t="shared" ca="1" si="50"/>
        <v>0</v>
      </c>
      <c r="AB13" s="131">
        <f t="shared" ca="1" si="51"/>
        <v>0.95020000000000004</v>
      </c>
      <c r="AC13" s="130">
        <f t="shared" ca="1" si="52"/>
        <v>0</v>
      </c>
      <c r="AD13" s="131">
        <f t="shared" ca="1" si="53"/>
        <v>0</v>
      </c>
      <c r="AE13" s="130">
        <f t="shared" ca="1" si="54"/>
        <v>0</v>
      </c>
      <c r="AF13" s="128">
        <f t="shared" ca="1" si="55"/>
        <v>4.4999999999999997E-3</v>
      </c>
      <c r="AG13" s="166">
        <f t="shared" ca="1" si="36"/>
        <v>0.99990000000000001</v>
      </c>
      <c r="AH13" s="167" t="s">
        <v>129</v>
      </c>
      <c r="AI13" s="167">
        <v>0</v>
      </c>
    </row>
    <row r="14" spans="1:35" s="150" customFormat="1" ht="24" customHeight="1">
      <c r="A14" s="152" t="str">
        <f t="shared" ca="1" si="9"/>
        <v>三上亘</v>
      </c>
      <c r="B14" s="155" t="s">
        <v>102</v>
      </c>
      <c r="C14" s="82">
        <v>3.6465277777777776</v>
      </c>
      <c r="D14" s="163">
        <f t="shared" ca="1" si="37"/>
        <v>0</v>
      </c>
      <c r="E14" s="82">
        <f t="shared" ca="1" si="24"/>
        <v>3.6465277777777776</v>
      </c>
      <c r="F14" s="118">
        <f t="shared" ca="1" si="10"/>
        <v>0</v>
      </c>
      <c r="G14" s="83">
        <f t="shared" ca="1" si="11"/>
        <v>0</v>
      </c>
      <c r="H14" s="83">
        <f t="shared" ca="1" si="12"/>
        <v>0</v>
      </c>
      <c r="I14" s="83">
        <f t="shared" ca="1" si="13"/>
        <v>0</v>
      </c>
      <c r="J14" s="83">
        <f t="shared" ca="1" si="14"/>
        <v>0</v>
      </c>
      <c r="K14" s="83">
        <f t="shared" ca="1" si="15"/>
        <v>0</v>
      </c>
      <c r="L14" s="83">
        <f t="shared" ca="1" si="16"/>
        <v>0</v>
      </c>
      <c r="M14" s="83">
        <f t="shared" ca="1" si="17"/>
        <v>0</v>
      </c>
      <c r="N14" s="122">
        <f t="shared" ca="1" si="18"/>
        <v>0</v>
      </c>
      <c r="O14" s="118">
        <f t="shared" ca="1" si="25"/>
        <v>0</v>
      </c>
      <c r="P14" s="83">
        <f t="shared" ca="1" si="26"/>
        <v>0</v>
      </c>
      <c r="Q14" s="83">
        <f t="shared" ca="1" si="27"/>
        <v>0</v>
      </c>
      <c r="R14" s="83">
        <f t="shared" ca="1" si="28"/>
        <v>3.6465277777777776</v>
      </c>
      <c r="S14" s="83">
        <f t="shared" ca="1" si="29"/>
        <v>0</v>
      </c>
      <c r="T14" s="83">
        <f t="shared" ca="1" si="19"/>
        <v>0</v>
      </c>
      <c r="U14" s="83">
        <f t="shared" ca="1" si="20"/>
        <v>0</v>
      </c>
      <c r="V14" s="83">
        <f t="shared" ca="1" si="21"/>
        <v>0</v>
      </c>
      <c r="W14" s="119">
        <f t="shared" ca="1" si="22"/>
        <v>0</v>
      </c>
      <c r="X14" s="129">
        <f t="shared" ca="1" si="47"/>
        <v>0</v>
      </c>
      <c r="Y14" s="130">
        <f t="shared" ca="1" si="48"/>
        <v>0</v>
      </c>
      <c r="Z14" s="130">
        <f t="shared" ca="1" si="49"/>
        <v>0</v>
      </c>
      <c r="AA14" s="130">
        <f t="shared" ca="1" si="50"/>
        <v>1</v>
      </c>
      <c r="AB14" s="131">
        <f t="shared" ca="1" si="51"/>
        <v>0</v>
      </c>
      <c r="AC14" s="130">
        <f t="shared" ca="1" si="52"/>
        <v>0</v>
      </c>
      <c r="AD14" s="131">
        <f t="shared" ca="1" si="53"/>
        <v>0</v>
      </c>
      <c r="AE14" s="130">
        <f t="shared" ca="1" si="54"/>
        <v>0</v>
      </c>
      <c r="AF14" s="128">
        <f t="shared" ca="1" si="55"/>
        <v>0</v>
      </c>
      <c r="AG14" s="166">
        <f t="shared" ca="1" si="36"/>
        <v>1</v>
      </c>
      <c r="AH14" s="167" t="s">
        <v>137</v>
      </c>
      <c r="AI14" s="167">
        <v>0</v>
      </c>
    </row>
    <row r="15" spans="1:35" s="150" customFormat="1" ht="24" customHeight="1">
      <c r="A15" s="152" t="str">
        <f t="shared" ca="1" si="9"/>
        <v>菊地美緒</v>
      </c>
      <c r="B15" s="155" t="s">
        <v>100</v>
      </c>
      <c r="C15" s="82">
        <v>4.5229166666666663</v>
      </c>
      <c r="D15" s="163">
        <f t="shared" ca="1" si="37"/>
        <v>0.59722222222222221</v>
      </c>
      <c r="E15" s="82">
        <f t="shared" ca="1" si="24"/>
        <v>3.9256944444444439</v>
      </c>
      <c r="F15" s="118">
        <f t="shared" ca="1" si="10"/>
        <v>0</v>
      </c>
      <c r="G15" s="83">
        <f t="shared" ca="1" si="11"/>
        <v>0</v>
      </c>
      <c r="H15" s="83">
        <f t="shared" ca="1" si="12"/>
        <v>0.41666666666666669</v>
      </c>
      <c r="I15" s="83">
        <f t="shared" ca="1" si="13"/>
        <v>0</v>
      </c>
      <c r="J15" s="83">
        <f t="shared" ca="1" si="14"/>
        <v>0.18055555555555555</v>
      </c>
      <c r="K15" s="83">
        <f t="shared" ca="1" si="15"/>
        <v>0</v>
      </c>
      <c r="L15" s="83">
        <f t="shared" ca="1" si="16"/>
        <v>0</v>
      </c>
      <c r="M15" s="83">
        <f t="shared" ca="1" si="17"/>
        <v>0</v>
      </c>
      <c r="N15" s="122">
        <f t="shared" ca="1" si="18"/>
        <v>0</v>
      </c>
      <c r="O15" s="118">
        <f t="shared" ca="1" si="25"/>
        <v>0</v>
      </c>
      <c r="P15" s="83">
        <f t="shared" ca="1" si="26"/>
        <v>3.9256944444444439</v>
      </c>
      <c r="Q15" s="83">
        <f t="shared" ca="1" si="27"/>
        <v>0.41666666666666669</v>
      </c>
      <c r="R15" s="83">
        <f t="shared" ca="1" si="28"/>
        <v>0</v>
      </c>
      <c r="S15" s="83">
        <f t="shared" ca="1" si="29"/>
        <v>0.18055555555555555</v>
      </c>
      <c r="T15" s="83">
        <f t="shared" ca="1" si="19"/>
        <v>0</v>
      </c>
      <c r="U15" s="83">
        <f t="shared" ca="1" si="20"/>
        <v>0</v>
      </c>
      <c r="V15" s="83">
        <f t="shared" ca="1" si="21"/>
        <v>0</v>
      </c>
      <c r="W15" s="119">
        <f t="shared" ca="1" si="22"/>
        <v>0</v>
      </c>
      <c r="X15" s="129">
        <f t="shared" ca="1" si="47"/>
        <v>0</v>
      </c>
      <c r="Y15" s="130">
        <f t="shared" ca="1" si="48"/>
        <v>0.86799999999999999</v>
      </c>
      <c r="Z15" s="130">
        <f t="shared" ca="1" si="49"/>
        <v>9.2100000000000001E-2</v>
      </c>
      <c r="AA15" s="130">
        <f t="shared" ca="1" si="50"/>
        <v>0</v>
      </c>
      <c r="AB15" s="131">
        <f t="shared" ca="1" si="51"/>
        <v>3.9899999999999998E-2</v>
      </c>
      <c r="AC15" s="130">
        <f t="shared" ca="1" si="52"/>
        <v>0</v>
      </c>
      <c r="AD15" s="131">
        <f t="shared" ca="1" si="53"/>
        <v>0</v>
      </c>
      <c r="AE15" s="130">
        <f t="shared" ca="1" si="54"/>
        <v>0</v>
      </c>
      <c r="AF15" s="128">
        <f t="shared" ca="1" si="55"/>
        <v>0</v>
      </c>
      <c r="AG15" s="166">
        <f t="shared" ca="1" si="36"/>
        <v>1</v>
      </c>
      <c r="AH15" s="167" t="s">
        <v>139</v>
      </c>
      <c r="AI15" s="167">
        <v>0</v>
      </c>
    </row>
    <row r="16" spans="1:35" s="150" customFormat="1" ht="24" customHeight="1">
      <c r="A16" s="152" t="str">
        <f t="shared" ca="1" si="9"/>
        <v>嶋田翔太</v>
      </c>
      <c r="B16" s="155" t="s">
        <v>102</v>
      </c>
      <c r="C16" s="82">
        <v>5.1520833333333336</v>
      </c>
      <c r="D16" s="163">
        <f t="shared" ca="1" si="37"/>
        <v>0</v>
      </c>
      <c r="E16" s="82">
        <f t="shared" ca="1" si="24"/>
        <v>5.1520833333333336</v>
      </c>
      <c r="F16" s="118">
        <f t="shared" ca="1" si="10"/>
        <v>0</v>
      </c>
      <c r="G16" s="83">
        <f t="shared" ca="1" si="11"/>
        <v>0</v>
      </c>
      <c r="H16" s="83">
        <f t="shared" ca="1" si="12"/>
        <v>0</v>
      </c>
      <c r="I16" s="83">
        <f t="shared" ca="1" si="13"/>
        <v>0</v>
      </c>
      <c r="J16" s="83">
        <f t="shared" ca="1" si="14"/>
        <v>0</v>
      </c>
      <c r="K16" s="83">
        <f t="shared" ca="1" si="15"/>
        <v>0</v>
      </c>
      <c r="L16" s="83">
        <f t="shared" ca="1" si="16"/>
        <v>0</v>
      </c>
      <c r="M16" s="83">
        <f t="shared" ca="1" si="17"/>
        <v>0</v>
      </c>
      <c r="N16" s="122">
        <f t="shared" ca="1" si="18"/>
        <v>0</v>
      </c>
      <c r="O16" s="118">
        <f t="shared" ca="1" si="25"/>
        <v>0</v>
      </c>
      <c r="P16" s="83">
        <f t="shared" ca="1" si="26"/>
        <v>0</v>
      </c>
      <c r="Q16" s="83">
        <f t="shared" ca="1" si="27"/>
        <v>0</v>
      </c>
      <c r="R16" s="83">
        <f t="shared" ca="1" si="28"/>
        <v>5.1520833333333336</v>
      </c>
      <c r="S16" s="83">
        <f t="shared" ca="1" si="29"/>
        <v>0</v>
      </c>
      <c r="T16" s="83">
        <f t="shared" ca="1" si="19"/>
        <v>0</v>
      </c>
      <c r="U16" s="83">
        <f t="shared" ca="1" si="20"/>
        <v>0</v>
      </c>
      <c r="V16" s="83">
        <f t="shared" ca="1" si="21"/>
        <v>0</v>
      </c>
      <c r="W16" s="119">
        <f t="shared" ca="1" si="22"/>
        <v>0</v>
      </c>
      <c r="X16" s="129">
        <f t="shared" ca="1" si="47"/>
        <v>0</v>
      </c>
      <c r="Y16" s="130">
        <f t="shared" ca="1" si="48"/>
        <v>0</v>
      </c>
      <c r="Z16" s="130">
        <f t="shared" ca="1" si="49"/>
        <v>0</v>
      </c>
      <c r="AA16" s="130">
        <f t="shared" ca="1" si="50"/>
        <v>1</v>
      </c>
      <c r="AB16" s="131">
        <f t="shared" ca="1" si="51"/>
        <v>0</v>
      </c>
      <c r="AC16" s="130">
        <f t="shared" ca="1" si="52"/>
        <v>0</v>
      </c>
      <c r="AD16" s="131">
        <f t="shared" ca="1" si="53"/>
        <v>0</v>
      </c>
      <c r="AE16" s="130">
        <f t="shared" ca="1" si="54"/>
        <v>0</v>
      </c>
      <c r="AF16" s="128">
        <f t="shared" ca="1" si="55"/>
        <v>0</v>
      </c>
      <c r="AG16" s="166">
        <f t="shared" ca="1" si="36"/>
        <v>1</v>
      </c>
      <c r="AH16" s="167" t="s">
        <v>141</v>
      </c>
      <c r="AI16" s="167">
        <v>0</v>
      </c>
    </row>
    <row r="17" spans="1:35" s="150" customFormat="1" ht="24" customHeight="1">
      <c r="A17" s="152" t="str">
        <f t="shared" ca="1" si="9"/>
        <v>石岡純</v>
      </c>
      <c r="B17" s="156" t="s">
        <v>86</v>
      </c>
      <c r="C17" s="82">
        <v>4.9020833333333336</v>
      </c>
      <c r="D17" s="163">
        <f t="shared" ca="1" si="37"/>
        <v>0</v>
      </c>
      <c r="E17" s="82">
        <f t="shared" ca="1" si="24"/>
        <v>4.9020833333333336</v>
      </c>
      <c r="F17" s="118">
        <f t="shared" ca="1" si="10"/>
        <v>0</v>
      </c>
      <c r="G17" s="83">
        <f t="shared" ca="1" si="11"/>
        <v>0</v>
      </c>
      <c r="H17" s="83">
        <f t="shared" ca="1" si="12"/>
        <v>0</v>
      </c>
      <c r="I17" s="83">
        <f t="shared" ca="1" si="13"/>
        <v>0</v>
      </c>
      <c r="J17" s="83">
        <f t="shared" ca="1" si="14"/>
        <v>0</v>
      </c>
      <c r="K17" s="83">
        <f t="shared" ca="1" si="15"/>
        <v>0</v>
      </c>
      <c r="L17" s="83">
        <f t="shared" ca="1" si="16"/>
        <v>0</v>
      </c>
      <c r="M17" s="83">
        <f t="shared" ca="1" si="17"/>
        <v>0</v>
      </c>
      <c r="N17" s="122">
        <f t="shared" ca="1" si="18"/>
        <v>0</v>
      </c>
      <c r="O17" s="118">
        <f t="shared" ca="1" si="25"/>
        <v>0</v>
      </c>
      <c r="P17" s="83">
        <f t="shared" ca="1" si="26"/>
        <v>4.9020833333333336</v>
      </c>
      <c r="Q17" s="83">
        <f t="shared" ca="1" si="27"/>
        <v>0</v>
      </c>
      <c r="R17" s="83">
        <f t="shared" ca="1" si="28"/>
        <v>0</v>
      </c>
      <c r="S17" s="83">
        <f t="shared" ca="1" si="29"/>
        <v>0</v>
      </c>
      <c r="T17" s="83">
        <f t="shared" ca="1" si="19"/>
        <v>0</v>
      </c>
      <c r="U17" s="83">
        <f t="shared" ca="1" si="20"/>
        <v>0</v>
      </c>
      <c r="V17" s="83">
        <f t="shared" ca="1" si="21"/>
        <v>0</v>
      </c>
      <c r="W17" s="119">
        <f t="shared" ca="1" si="22"/>
        <v>0</v>
      </c>
      <c r="X17" s="129">
        <f t="shared" ca="1" si="47"/>
        <v>0</v>
      </c>
      <c r="Y17" s="130">
        <f t="shared" ca="1" si="48"/>
        <v>1</v>
      </c>
      <c r="Z17" s="130">
        <f t="shared" ca="1" si="49"/>
        <v>0</v>
      </c>
      <c r="AA17" s="130">
        <f t="shared" ca="1" si="50"/>
        <v>0</v>
      </c>
      <c r="AB17" s="131">
        <f t="shared" ca="1" si="51"/>
        <v>0</v>
      </c>
      <c r="AC17" s="130">
        <f t="shared" ca="1" si="52"/>
        <v>0</v>
      </c>
      <c r="AD17" s="131">
        <f t="shared" ca="1" si="53"/>
        <v>0</v>
      </c>
      <c r="AE17" s="130">
        <f t="shared" ca="1" si="54"/>
        <v>0</v>
      </c>
      <c r="AF17" s="128">
        <f t="shared" ca="1" si="55"/>
        <v>0</v>
      </c>
      <c r="AG17" s="166">
        <f t="shared" ca="1" si="36"/>
        <v>1</v>
      </c>
      <c r="AH17" s="167" t="s">
        <v>143</v>
      </c>
      <c r="AI17" s="167">
        <v>0</v>
      </c>
    </row>
    <row r="18" spans="1:35" s="150" customFormat="1" ht="24" customHeight="1">
      <c r="A18" s="152" t="str">
        <f t="shared" ca="1" si="9"/>
        <v>八重野隆之</v>
      </c>
      <c r="B18" s="155" t="s">
        <v>86</v>
      </c>
      <c r="C18" s="82">
        <v>4.5041666666666664</v>
      </c>
      <c r="D18" s="163">
        <f t="shared" ca="1" si="37"/>
        <v>0</v>
      </c>
      <c r="E18" s="82">
        <f t="shared" ca="1" si="24"/>
        <v>4.5041666666666664</v>
      </c>
      <c r="F18" s="118">
        <f t="shared" ca="1" si="10"/>
        <v>0</v>
      </c>
      <c r="G18" s="83">
        <f t="shared" ca="1" si="11"/>
        <v>0</v>
      </c>
      <c r="H18" s="83">
        <f t="shared" ca="1" si="12"/>
        <v>0</v>
      </c>
      <c r="I18" s="83">
        <f t="shared" ca="1" si="13"/>
        <v>0</v>
      </c>
      <c r="J18" s="83">
        <f t="shared" ca="1" si="14"/>
        <v>0</v>
      </c>
      <c r="K18" s="83">
        <f t="shared" ca="1" si="15"/>
        <v>0</v>
      </c>
      <c r="L18" s="83">
        <f t="shared" ca="1" si="16"/>
        <v>0</v>
      </c>
      <c r="M18" s="83">
        <f t="shared" ca="1" si="17"/>
        <v>0</v>
      </c>
      <c r="N18" s="122">
        <f t="shared" ca="1" si="18"/>
        <v>0</v>
      </c>
      <c r="O18" s="118">
        <f t="shared" ca="1" si="25"/>
        <v>0</v>
      </c>
      <c r="P18" s="83">
        <f t="shared" ca="1" si="26"/>
        <v>4.5041666666666664</v>
      </c>
      <c r="Q18" s="83">
        <f t="shared" ca="1" si="27"/>
        <v>0</v>
      </c>
      <c r="R18" s="83">
        <f t="shared" ca="1" si="28"/>
        <v>0</v>
      </c>
      <c r="S18" s="83">
        <f t="shared" ca="1" si="29"/>
        <v>0</v>
      </c>
      <c r="T18" s="83">
        <f t="shared" ca="1" si="19"/>
        <v>0</v>
      </c>
      <c r="U18" s="83">
        <f t="shared" ca="1" si="20"/>
        <v>0</v>
      </c>
      <c r="V18" s="83">
        <f t="shared" ca="1" si="21"/>
        <v>0</v>
      </c>
      <c r="W18" s="119">
        <f t="shared" ca="1" si="22"/>
        <v>0</v>
      </c>
      <c r="X18" s="129">
        <f t="shared" ca="1" si="47"/>
        <v>0</v>
      </c>
      <c r="Y18" s="130">
        <f t="shared" ca="1" si="48"/>
        <v>1</v>
      </c>
      <c r="Z18" s="130">
        <f t="shared" ca="1" si="49"/>
        <v>0</v>
      </c>
      <c r="AA18" s="130">
        <f t="shared" ca="1" si="50"/>
        <v>0</v>
      </c>
      <c r="AB18" s="131">
        <f t="shared" ca="1" si="51"/>
        <v>0</v>
      </c>
      <c r="AC18" s="130">
        <f t="shared" ca="1" si="52"/>
        <v>0</v>
      </c>
      <c r="AD18" s="131">
        <f t="shared" ca="1" si="53"/>
        <v>0</v>
      </c>
      <c r="AE18" s="130">
        <f t="shared" ca="1" si="54"/>
        <v>0</v>
      </c>
      <c r="AF18" s="128">
        <f t="shared" ca="1" si="55"/>
        <v>0</v>
      </c>
      <c r="AG18" s="166">
        <f t="shared" ca="1" si="36"/>
        <v>1</v>
      </c>
      <c r="AH18" s="167" t="s">
        <v>145</v>
      </c>
      <c r="AI18" s="167">
        <v>0</v>
      </c>
    </row>
    <row r="19" spans="1:35" s="150" customFormat="1" ht="24" customHeight="1">
      <c r="A19" s="152" t="str">
        <f t="shared" ca="1" si="9"/>
        <v>佐々木幸希</v>
      </c>
      <c r="B19" s="155" t="s">
        <v>102</v>
      </c>
      <c r="C19" s="82">
        <v>8.6534722222222218</v>
      </c>
      <c r="D19" s="163">
        <f t="shared" ca="1" si="37"/>
        <v>8.3333333333333329E-2</v>
      </c>
      <c r="E19" s="82">
        <f t="shared" ca="1" si="24"/>
        <v>8.5701388888888879</v>
      </c>
      <c r="F19" s="118">
        <f t="shared" ca="1" si="10"/>
        <v>0</v>
      </c>
      <c r="G19" s="83">
        <f t="shared" ca="1" si="11"/>
        <v>0</v>
      </c>
      <c r="H19" s="83">
        <f t="shared" ca="1" si="12"/>
        <v>0</v>
      </c>
      <c r="I19" s="83">
        <f t="shared" ca="1" si="13"/>
        <v>0</v>
      </c>
      <c r="J19" s="83">
        <f t="shared" ca="1" si="14"/>
        <v>0</v>
      </c>
      <c r="K19" s="83">
        <f t="shared" ca="1" si="15"/>
        <v>0</v>
      </c>
      <c r="L19" s="83">
        <f t="shared" ca="1" si="16"/>
        <v>0</v>
      </c>
      <c r="M19" s="83">
        <f t="shared" ca="1" si="17"/>
        <v>0</v>
      </c>
      <c r="N19" s="122">
        <f t="shared" ca="1" si="18"/>
        <v>8.3333333333333329E-2</v>
      </c>
      <c r="O19" s="118">
        <f t="shared" ca="1" si="25"/>
        <v>0</v>
      </c>
      <c r="P19" s="83">
        <f t="shared" ca="1" si="26"/>
        <v>0</v>
      </c>
      <c r="Q19" s="83">
        <f t="shared" ca="1" si="27"/>
        <v>0</v>
      </c>
      <c r="R19" s="83">
        <f t="shared" ca="1" si="28"/>
        <v>8.5701388888888879</v>
      </c>
      <c r="S19" s="83">
        <f t="shared" ca="1" si="29"/>
        <v>0</v>
      </c>
      <c r="T19" s="83">
        <f t="shared" ca="1" si="19"/>
        <v>0</v>
      </c>
      <c r="U19" s="83">
        <f t="shared" ca="1" si="20"/>
        <v>0</v>
      </c>
      <c r="V19" s="83">
        <f t="shared" ca="1" si="21"/>
        <v>0</v>
      </c>
      <c r="W19" s="119">
        <f t="shared" ca="1" si="22"/>
        <v>8.3333333333333329E-2</v>
      </c>
      <c r="X19" s="129">
        <f t="shared" ca="1" si="47"/>
        <v>0</v>
      </c>
      <c r="Y19" s="130">
        <f t="shared" ca="1" si="48"/>
        <v>0</v>
      </c>
      <c r="Z19" s="130">
        <f t="shared" ca="1" si="49"/>
        <v>0</v>
      </c>
      <c r="AA19" s="130">
        <f t="shared" ca="1" si="50"/>
        <v>0.99039999999999995</v>
      </c>
      <c r="AB19" s="131">
        <f t="shared" ca="1" si="51"/>
        <v>0</v>
      </c>
      <c r="AC19" s="130">
        <f t="shared" ca="1" si="52"/>
        <v>0</v>
      </c>
      <c r="AD19" s="131">
        <f t="shared" ca="1" si="53"/>
        <v>0</v>
      </c>
      <c r="AE19" s="130">
        <f t="shared" ca="1" si="54"/>
        <v>0</v>
      </c>
      <c r="AF19" s="128">
        <f t="shared" ca="1" si="55"/>
        <v>9.5999999999999992E-3</v>
      </c>
      <c r="AG19" s="166">
        <f t="shared" ca="1" si="36"/>
        <v>1</v>
      </c>
      <c r="AH19" s="167" t="s">
        <v>147</v>
      </c>
      <c r="AI19" s="167">
        <v>0</v>
      </c>
    </row>
    <row r="20" spans="1:35" s="150" customFormat="1" ht="24" customHeight="1">
      <c r="A20" s="152" t="str">
        <f t="shared" ca="1" si="9"/>
        <v>上久保杏子</v>
      </c>
      <c r="B20" s="155" t="s">
        <v>102</v>
      </c>
      <c r="C20" s="82">
        <v>7.011111111111112</v>
      </c>
      <c r="D20" s="163">
        <f t="shared" ca="1" si="37"/>
        <v>0</v>
      </c>
      <c r="E20" s="82">
        <f t="shared" ca="1" si="24"/>
        <v>7.011111111111112</v>
      </c>
      <c r="F20" s="118">
        <f t="shared" ca="1" si="10"/>
        <v>0</v>
      </c>
      <c r="G20" s="83">
        <f t="shared" ca="1" si="11"/>
        <v>0</v>
      </c>
      <c r="H20" s="83">
        <f t="shared" ca="1" si="12"/>
        <v>0</v>
      </c>
      <c r="I20" s="83">
        <f t="shared" ca="1" si="13"/>
        <v>0</v>
      </c>
      <c r="J20" s="83">
        <f t="shared" ca="1" si="14"/>
        <v>0</v>
      </c>
      <c r="K20" s="83">
        <f t="shared" ca="1" si="15"/>
        <v>0</v>
      </c>
      <c r="L20" s="83">
        <f t="shared" ca="1" si="16"/>
        <v>0</v>
      </c>
      <c r="M20" s="83">
        <f t="shared" ca="1" si="17"/>
        <v>0</v>
      </c>
      <c r="N20" s="122">
        <f t="shared" ca="1" si="18"/>
        <v>0</v>
      </c>
      <c r="O20" s="118">
        <f t="shared" ca="1" si="25"/>
        <v>0</v>
      </c>
      <c r="P20" s="83">
        <f t="shared" ca="1" si="26"/>
        <v>0</v>
      </c>
      <c r="Q20" s="83">
        <f t="shared" ca="1" si="27"/>
        <v>0</v>
      </c>
      <c r="R20" s="83">
        <f t="shared" ca="1" si="28"/>
        <v>7.011111111111112</v>
      </c>
      <c r="S20" s="83">
        <f t="shared" ca="1" si="29"/>
        <v>0</v>
      </c>
      <c r="T20" s="83">
        <f t="shared" ca="1" si="19"/>
        <v>0</v>
      </c>
      <c r="U20" s="83">
        <f t="shared" ca="1" si="20"/>
        <v>0</v>
      </c>
      <c r="V20" s="83">
        <f t="shared" ca="1" si="21"/>
        <v>0</v>
      </c>
      <c r="W20" s="119">
        <f t="shared" ca="1" si="22"/>
        <v>0</v>
      </c>
      <c r="X20" s="129">
        <f t="shared" ca="1" si="47"/>
        <v>0</v>
      </c>
      <c r="Y20" s="130">
        <f t="shared" ca="1" si="48"/>
        <v>0</v>
      </c>
      <c r="Z20" s="130">
        <f t="shared" ca="1" si="49"/>
        <v>0</v>
      </c>
      <c r="AA20" s="130">
        <f t="shared" ca="1" si="50"/>
        <v>1</v>
      </c>
      <c r="AB20" s="131">
        <f t="shared" ca="1" si="51"/>
        <v>0</v>
      </c>
      <c r="AC20" s="130">
        <f t="shared" ca="1" si="52"/>
        <v>0</v>
      </c>
      <c r="AD20" s="131">
        <f t="shared" ca="1" si="53"/>
        <v>0</v>
      </c>
      <c r="AE20" s="130">
        <f t="shared" ca="1" si="54"/>
        <v>0</v>
      </c>
      <c r="AF20" s="128">
        <f t="shared" ca="1" si="55"/>
        <v>0</v>
      </c>
      <c r="AG20" s="166">
        <f t="shared" ca="1" si="36"/>
        <v>1</v>
      </c>
      <c r="AH20" s="167" t="s">
        <v>149</v>
      </c>
      <c r="AI20" s="167">
        <v>0</v>
      </c>
    </row>
    <row r="21" spans="1:35" s="150" customFormat="1" ht="24" customHeight="1">
      <c r="A21" s="152" t="str">
        <f t="shared" ca="1" si="9"/>
        <v>吉尾亨</v>
      </c>
      <c r="B21" s="155" t="s">
        <v>102</v>
      </c>
      <c r="C21" s="82">
        <v>4.78125</v>
      </c>
      <c r="D21" s="163">
        <f t="shared" ca="1" si="37"/>
        <v>0</v>
      </c>
      <c r="E21" s="82">
        <f t="shared" ca="1" si="24"/>
        <v>4.78125</v>
      </c>
      <c r="F21" s="118">
        <f t="shared" ca="1" si="10"/>
        <v>0</v>
      </c>
      <c r="G21" s="83">
        <f t="shared" ca="1" si="11"/>
        <v>0</v>
      </c>
      <c r="H21" s="83">
        <f t="shared" ca="1" si="12"/>
        <v>0</v>
      </c>
      <c r="I21" s="83">
        <f t="shared" ca="1" si="13"/>
        <v>0</v>
      </c>
      <c r="J21" s="83">
        <f t="shared" ca="1" si="14"/>
        <v>0</v>
      </c>
      <c r="K21" s="83">
        <f t="shared" ca="1" si="15"/>
        <v>0</v>
      </c>
      <c r="L21" s="83">
        <f t="shared" ca="1" si="16"/>
        <v>0</v>
      </c>
      <c r="M21" s="83">
        <f t="shared" ca="1" si="17"/>
        <v>0</v>
      </c>
      <c r="N21" s="122">
        <f t="shared" ca="1" si="18"/>
        <v>0</v>
      </c>
      <c r="O21" s="118">
        <f t="shared" ca="1" si="25"/>
        <v>0</v>
      </c>
      <c r="P21" s="83">
        <f t="shared" ca="1" si="26"/>
        <v>0</v>
      </c>
      <c r="Q21" s="83">
        <f t="shared" ca="1" si="27"/>
        <v>0</v>
      </c>
      <c r="R21" s="83">
        <f t="shared" ca="1" si="28"/>
        <v>4.78125</v>
      </c>
      <c r="S21" s="83">
        <f t="shared" ca="1" si="29"/>
        <v>0</v>
      </c>
      <c r="T21" s="83">
        <f t="shared" ca="1" si="19"/>
        <v>0</v>
      </c>
      <c r="U21" s="83">
        <f t="shared" ca="1" si="20"/>
        <v>0</v>
      </c>
      <c r="V21" s="83">
        <f t="shared" ca="1" si="21"/>
        <v>0</v>
      </c>
      <c r="W21" s="119">
        <f t="shared" ca="1" si="22"/>
        <v>0</v>
      </c>
      <c r="X21" s="129">
        <f t="shared" ca="1" si="47"/>
        <v>0</v>
      </c>
      <c r="Y21" s="130">
        <f t="shared" ca="1" si="48"/>
        <v>0</v>
      </c>
      <c r="Z21" s="130">
        <f t="shared" ca="1" si="49"/>
        <v>0</v>
      </c>
      <c r="AA21" s="130">
        <f t="shared" ca="1" si="50"/>
        <v>1</v>
      </c>
      <c r="AB21" s="131">
        <f t="shared" ca="1" si="51"/>
        <v>0</v>
      </c>
      <c r="AC21" s="130">
        <f t="shared" ca="1" si="52"/>
        <v>0</v>
      </c>
      <c r="AD21" s="131">
        <f t="shared" ca="1" si="53"/>
        <v>0</v>
      </c>
      <c r="AE21" s="130">
        <f t="shared" ca="1" si="54"/>
        <v>0</v>
      </c>
      <c r="AF21" s="128">
        <f t="shared" ca="1" si="55"/>
        <v>0</v>
      </c>
      <c r="AG21" s="166">
        <f t="shared" ca="1" si="36"/>
        <v>1</v>
      </c>
      <c r="AH21" s="167" t="s">
        <v>151</v>
      </c>
      <c r="AI21" s="167">
        <v>0</v>
      </c>
    </row>
    <row r="22" spans="1:35" s="150" customFormat="1" ht="24" customHeight="1">
      <c r="A22" s="152" t="str">
        <f t="shared" ca="1" si="9"/>
        <v>村山早紀</v>
      </c>
      <c r="B22" s="155" t="s">
        <v>217</v>
      </c>
      <c r="C22" s="82">
        <v>5.0048611111111105</v>
      </c>
      <c r="D22" s="163">
        <f t="shared" ca="1" si="37"/>
        <v>0</v>
      </c>
      <c r="E22" s="82">
        <f t="shared" ca="1" si="24"/>
        <v>5.0048611111111105</v>
      </c>
      <c r="F22" s="118">
        <f t="shared" ca="1" si="10"/>
        <v>0</v>
      </c>
      <c r="G22" s="83">
        <f t="shared" ca="1" si="11"/>
        <v>0</v>
      </c>
      <c r="H22" s="83">
        <f t="shared" ca="1" si="12"/>
        <v>0</v>
      </c>
      <c r="I22" s="83">
        <f t="shared" ca="1" si="13"/>
        <v>0</v>
      </c>
      <c r="J22" s="83">
        <f t="shared" ca="1" si="14"/>
        <v>0</v>
      </c>
      <c r="K22" s="83">
        <f t="shared" ca="1" si="15"/>
        <v>0</v>
      </c>
      <c r="L22" s="83">
        <f t="shared" ca="1" si="16"/>
        <v>0</v>
      </c>
      <c r="M22" s="83">
        <f t="shared" ca="1" si="17"/>
        <v>0</v>
      </c>
      <c r="N22" s="122">
        <f t="shared" ca="1" si="18"/>
        <v>0</v>
      </c>
      <c r="O22" s="118">
        <f t="shared" ca="1" si="25"/>
        <v>0</v>
      </c>
      <c r="P22" s="83">
        <f t="shared" ca="1" si="26"/>
        <v>0</v>
      </c>
      <c r="Q22" s="83">
        <f t="shared" ca="1" si="27"/>
        <v>0</v>
      </c>
      <c r="R22" s="83">
        <f t="shared" ca="1" si="28"/>
        <v>0</v>
      </c>
      <c r="S22" s="83">
        <f t="shared" ca="1" si="29"/>
        <v>0</v>
      </c>
      <c r="T22" s="83">
        <f t="shared" ca="1" si="19"/>
        <v>0</v>
      </c>
      <c r="U22" s="83">
        <f t="shared" ca="1" si="20"/>
        <v>0</v>
      </c>
      <c r="V22" s="83">
        <f t="shared" ca="1" si="21"/>
        <v>0</v>
      </c>
      <c r="W22" s="119">
        <f t="shared" ca="1" si="22"/>
        <v>5.0048611111111105</v>
      </c>
      <c r="X22" s="129">
        <f t="shared" ca="1" si="47"/>
        <v>0</v>
      </c>
      <c r="Y22" s="130">
        <f t="shared" ca="1" si="48"/>
        <v>0</v>
      </c>
      <c r="Z22" s="130">
        <f t="shared" ca="1" si="49"/>
        <v>0</v>
      </c>
      <c r="AA22" s="130">
        <f t="shared" ca="1" si="50"/>
        <v>0</v>
      </c>
      <c r="AB22" s="131">
        <f t="shared" ca="1" si="51"/>
        <v>0</v>
      </c>
      <c r="AC22" s="130">
        <f t="shared" ca="1" si="52"/>
        <v>0</v>
      </c>
      <c r="AD22" s="131">
        <f t="shared" ca="1" si="53"/>
        <v>0</v>
      </c>
      <c r="AE22" s="130">
        <f t="shared" ca="1" si="54"/>
        <v>0</v>
      </c>
      <c r="AF22" s="128">
        <f t="shared" ca="1" si="55"/>
        <v>1</v>
      </c>
      <c r="AG22" s="166">
        <f t="shared" ca="1" si="36"/>
        <v>1</v>
      </c>
      <c r="AH22" s="167" t="s">
        <v>153</v>
      </c>
      <c r="AI22" s="167">
        <v>0</v>
      </c>
    </row>
    <row r="23" spans="1:35" s="150" customFormat="1" ht="24" customHeight="1">
      <c r="A23" s="152" t="str">
        <f t="shared" ca="1" si="9"/>
        <v>青山孔士</v>
      </c>
      <c r="B23" s="155" t="s">
        <v>102</v>
      </c>
      <c r="C23" s="82">
        <v>4.3638888888888889</v>
      </c>
      <c r="D23" s="163">
        <f t="shared" ca="1" si="37"/>
        <v>0</v>
      </c>
      <c r="E23" s="82">
        <f t="shared" ca="1" si="24"/>
        <v>4.3638888888888889</v>
      </c>
      <c r="F23" s="118">
        <f t="shared" ca="1" si="10"/>
        <v>0</v>
      </c>
      <c r="G23" s="83">
        <f t="shared" ca="1" si="11"/>
        <v>0</v>
      </c>
      <c r="H23" s="83">
        <f t="shared" ca="1" si="12"/>
        <v>0</v>
      </c>
      <c r="I23" s="83">
        <f t="shared" ca="1" si="13"/>
        <v>0</v>
      </c>
      <c r="J23" s="83">
        <f t="shared" ca="1" si="14"/>
        <v>0</v>
      </c>
      <c r="K23" s="83">
        <f t="shared" ca="1" si="15"/>
        <v>0</v>
      </c>
      <c r="L23" s="83">
        <f t="shared" ca="1" si="16"/>
        <v>0</v>
      </c>
      <c r="M23" s="83">
        <f t="shared" ca="1" si="17"/>
        <v>0</v>
      </c>
      <c r="N23" s="122">
        <f t="shared" ca="1" si="18"/>
        <v>0</v>
      </c>
      <c r="O23" s="118">
        <f t="shared" ca="1" si="25"/>
        <v>0</v>
      </c>
      <c r="P23" s="83">
        <f t="shared" ca="1" si="26"/>
        <v>0</v>
      </c>
      <c r="Q23" s="83">
        <f t="shared" ca="1" si="27"/>
        <v>0</v>
      </c>
      <c r="R23" s="83">
        <f t="shared" ca="1" si="28"/>
        <v>4.3638888888888889</v>
      </c>
      <c r="S23" s="83">
        <f t="shared" ca="1" si="29"/>
        <v>0</v>
      </c>
      <c r="T23" s="83">
        <f t="shared" ca="1" si="19"/>
        <v>0</v>
      </c>
      <c r="U23" s="83">
        <f t="shared" ca="1" si="20"/>
        <v>0</v>
      </c>
      <c r="V23" s="83">
        <f t="shared" ca="1" si="21"/>
        <v>0</v>
      </c>
      <c r="W23" s="119">
        <f t="shared" ca="1" si="22"/>
        <v>0</v>
      </c>
      <c r="X23" s="129">
        <f t="shared" ca="1" si="47"/>
        <v>0</v>
      </c>
      <c r="Y23" s="130">
        <f t="shared" ca="1" si="48"/>
        <v>0</v>
      </c>
      <c r="Z23" s="130">
        <f t="shared" ca="1" si="49"/>
        <v>0</v>
      </c>
      <c r="AA23" s="130">
        <f t="shared" ca="1" si="50"/>
        <v>1</v>
      </c>
      <c r="AB23" s="131">
        <f t="shared" ca="1" si="51"/>
        <v>0</v>
      </c>
      <c r="AC23" s="130">
        <f t="shared" ca="1" si="52"/>
        <v>0</v>
      </c>
      <c r="AD23" s="131">
        <f t="shared" ca="1" si="53"/>
        <v>0</v>
      </c>
      <c r="AE23" s="130">
        <f t="shared" ca="1" si="54"/>
        <v>0</v>
      </c>
      <c r="AF23" s="128">
        <f t="shared" ca="1" si="55"/>
        <v>0</v>
      </c>
      <c r="AG23" s="166">
        <f t="shared" ca="1" si="36"/>
        <v>1</v>
      </c>
      <c r="AH23" s="167" t="s">
        <v>155</v>
      </c>
      <c r="AI23" s="167">
        <v>0</v>
      </c>
    </row>
    <row r="24" spans="1:35" s="150" customFormat="1" ht="24" customHeight="1">
      <c r="A24" s="152" t="str">
        <f t="shared" ca="1" si="9"/>
        <v>安部峻</v>
      </c>
      <c r="B24" s="155" t="s">
        <v>102</v>
      </c>
      <c r="C24" s="82">
        <v>6.2520833333333341</v>
      </c>
      <c r="D24" s="163">
        <f t="shared" ca="1" si="37"/>
        <v>0</v>
      </c>
      <c r="E24" s="82">
        <f t="shared" ca="1" si="24"/>
        <v>6.2520833333333341</v>
      </c>
      <c r="F24" s="118">
        <f t="shared" ca="1" si="10"/>
        <v>0</v>
      </c>
      <c r="G24" s="83">
        <f t="shared" ca="1" si="11"/>
        <v>0</v>
      </c>
      <c r="H24" s="83">
        <f t="shared" ca="1" si="12"/>
        <v>0</v>
      </c>
      <c r="I24" s="83">
        <f t="shared" ca="1" si="13"/>
        <v>0</v>
      </c>
      <c r="J24" s="83">
        <f t="shared" ca="1" si="14"/>
        <v>0</v>
      </c>
      <c r="K24" s="83">
        <f t="shared" ca="1" si="15"/>
        <v>0</v>
      </c>
      <c r="L24" s="83">
        <f t="shared" ca="1" si="16"/>
        <v>0</v>
      </c>
      <c r="M24" s="83">
        <f t="shared" ca="1" si="17"/>
        <v>0</v>
      </c>
      <c r="N24" s="122">
        <f t="shared" ca="1" si="18"/>
        <v>0</v>
      </c>
      <c r="O24" s="118">
        <f t="shared" ca="1" si="25"/>
        <v>0</v>
      </c>
      <c r="P24" s="83">
        <f t="shared" ca="1" si="26"/>
        <v>0</v>
      </c>
      <c r="Q24" s="83">
        <f t="shared" ca="1" si="27"/>
        <v>0</v>
      </c>
      <c r="R24" s="83">
        <f t="shared" ca="1" si="28"/>
        <v>6.2520833333333341</v>
      </c>
      <c r="S24" s="83">
        <f t="shared" ca="1" si="29"/>
        <v>0</v>
      </c>
      <c r="T24" s="83">
        <f t="shared" ca="1" si="19"/>
        <v>0</v>
      </c>
      <c r="U24" s="83">
        <f t="shared" ca="1" si="20"/>
        <v>0</v>
      </c>
      <c r="V24" s="83">
        <f t="shared" ca="1" si="21"/>
        <v>0</v>
      </c>
      <c r="W24" s="119">
        <f t="shared" ca="1" si="22"/>
        <v>0</v>
      </c>
      <c r="X24" s="129">
        <f t="shared" ca="1" si="47"/>
        <v>0</v>
      </c>
      <c r="Y24" s="130">
        <f t="shared" ca="1" si="48"/>
        <v>0</v>
      </c>
      <c r="Z24" s="130">
        <f t="shared" ca="1" si="49"/>
        <v>0</v>
      </c>
      <c r="AA24" s="130">
        <f t="shared" ca="1" si="50"/>
        <v>1</v>
      </c>
      <c r="AB24" s="131">
        <f t="shared" ca="1" si="51"/>
        <v>0</v>
      </c>
      <c r="AC24" s="130">
        <f t="shared" ca="1" si="52"/>
        <v>0</v>
      </c>
      <c r="AD24" s="131">
        <f t="shared" ca="1" si="53"/>
        <v>0</v>
      </c>
      <c r="AE24" s="130">
        <f t="shared" ca="1" si="54"/>
        <v>0</v>
      </c>
      <c r="AF24" s="128">
        <f t="shared" ca="1" si="55"/>
        <v>0</v>
      </c>
      <c r="AG24" s="166">
        <f t="shared" ca="1" si="36"/>
        <v>1</v>
      </c>
      <c r="AH24" s="167" t="s">
        <v>157</v>
      </c>
      <c r="AI24" s="167">
        <v>0</v>
      </c>
    </row>
    <row r="25" spans="1:35" s="150" customFormat="1" ht="24" customHeight="1">
      <c r="A25" s="152" t="str">
        <f t="shared" ca="1" si="9"/>
        <v>杉本麻也子</v>
      </c>
      <c r="B25" s="156" t="s">
        <v>100</v>
      </c>
      <c r="C25" s="82">
        <v>4.8152777777777773</v>
      </c>
      <c r="D25" s="163">
        <f t="shared" ca="1" si="37"/>
        <v>0</v>
      </c>
      <c r="E25" s="82">
        <f t="shared" ca="1" si="24"/>
        <v>4.8152777777777773</v>
      </c>
      <c r="F25" s="118">
        <f t="shared" ca="1" si="10"/>
        <v>0</v>
      </c>
      <c r="G25" s="83">
        <f t="shared" ca="1" si="11"/>
        <v>0</v>
      </c>
      <c r="H25" s="83">
        <f t="shared" ca="1" si="12"/>
        <v>0</v>
      </c>
      <c r="I25" s="83">
        <f t="shared" ca="1" si="13"/>
        <v>0</v>
      </c>
      <c r="J25" s="83">
        <f t="shared" ca="1" si="14"/>
        <v>0</v>
      </c>
      <c r="K25" s="83">
        <f t="shared" ca="1" si="15"/>
        <v>0</v>
      </c>
      <c r="L25" s="83">
        <f t="shared" ca="1" si="16"/>
        <v>0</v>
      </c>
      <c r="M25" s="83">
        <f t="shared" ca="1" si="17"/>
        <v>0</v>
      </c>
      <c r="N25" s="122">
        <f t="shared" ca="1" si="18"/>
        <v>0</v>
      </c>
      <c r="O25" s="118">
        <f t="shared" ca="1" si="25"/>
        <v>0</v>
      </c>
      <c r="P25" s="83">
        <f t="shared" ca="1" si="26"/>
        <v>4.8152777777777773</v>
      </c>
      <c r="Q25" s="83">
        <f t="shared" ca="1" si="27"/>
        <v>0</v>
      </c>
      <c r="R25" s="83">
        <f t="shared" ca="1" si="28"/>
        <v>0</v>
      </c>
      <c r="S25" s="83">
        <f t="shared" ca="1" si="29"/>
        <v>0</v>
      </c>
      <c r="T25" s="83">
        <f t="shared" ca="1" si="19"/>
        <v>0</v>
      </c>
      <c r="U25" s="83">
        <f t="shared" ca="1" si="20"/>
        <v>0</v>
      </c>
      <c r="V25" s="83">
        <f t="shared" ca="1" si="21"/>
        <v>0</v>
      </c>
      <c r="W25" s="119">
        <f t="shared" ca="1" si="22"/>
        <v>0</v>
      </c>
      <c r="X25" s="129">
        <f t="shared" ca="1" si="47"/>
        <v>0</v>
      </c>
      <c r="Y25" s="130">
        <f t="shared" ca="1" si="48"/>
        <v>1</v>
      </c>
      <c r="Z25" s="130">
        <f t="shared" ca="1" si="49"/>
        <v>0</v>
      </c>
      <c r="AA25" s="130">
        <f t="shared" ca="1" si="50"/>
        <v>0</v>
      </c>
      <c r="AB25" s="131">
        <f t="shared" ca="1" si="51"/>
        <v>0</v>
      </c>
      <c r="AC25" s="130">
        <f t="shared" ca="1" si="52"/>
        <v>0</v>
      </c>
      <c r="AD25" s="131">
        <f t="shared" ca="1" si="53"/>
        <v>0</v>
      </c>
      <c r="AE25" s="130">
        <f t="shared" ca="1" si="54"/>
        <v>0</v>
      </c>
      <c r="AF25" s="128">
        <f t="shared" ca="1" si="55"/>
        <v>0</v>
      </c>
      <c r="AG25" s="166">
        <f t="shared" ca="1" si="36"/>
        <v>1</v>
      </c>
      <c r="AH25" s="167" t="s">
        <v>159</v>
      </c>
      <c r="AI25" s="167">
        <v>0</v>
      </c>
    </row>
    <row r="26" spans="1:35" s="150" customFormat="1" ht="24" customHeight="1">
      <c r="A26" s="152" t="str">
        <f t="shared" ca="1" si="9"/>
        <v>茂呂隆史</v>
      </c>
      <c r="B26" s="155" t="s">
        <v>103</v>
      </c>
      <c r="C26" s="82">
        <v>4.572222222222222</v>
      </c>
      <c r="D26" s="163">
        <f t="shared" ca="1" si="37"/>
        <v>0</v>
      </c>
      <c r="E26" s="82">
        <f t="shared" ca="1" si="24"/>
        <v>4.572222222222222</v>
      </c>
      <c r="F26" s="118">
        <f t="shared" ca="1" si="10"/>
        <v>0</v>
      </c>
      <c r="G26" s="83">
        <f t="shared" ca="1" si="11"/>
        <v>0</v>
      </c>
      <c r="H26" s="83">
        <f t="shared" ca="1" si="12"/>
        <v>0</v>
      </c>
      <c r="I26" s="83">
        <f t="shared" ca="1" si="13"/>
        <v>0</v>
      </c>
      <c r="J26" s="83">
        <f t="shared" ca="1" si="14"/>
        <v>0</v>
      </c>
      <c r="K26" s="83">
        <f t="shared" ca="1" si="15"/>
        <v>0</v>
      </c>
      <c r="L26" s="83">
        <f t="shared" ca="1" si="16"/>
        <v>0</v>
      </c>
      <c r="M26" s="83">
        <f t="shared" ca="1" si="17"/>
        <v>0</v>
      </c>
      <c r="N26" s="122">
        <f t="shared" ca="1" si="18"/>
        <v>0</v>
      </c>
      <c r="O26" s="118">
        <f t="shared" ca="1" si="25"/>
        <v>0</v>
      </c>
      <c r="P26" s="83">
        <f t="shared" ca="1" si="26"/>
        <v>0</v>
      </c>
      <c r="Q26" s="83">
        <f t="shared" ca="1" si="27"/>
        <v>0</v>
      </c>
      <c r="R26" s="83">
        <f t="shared" ca="1" si="28"/>
        <v>0</v>
      </c>
      <c r="S26" s="83">
        <f t="shared" ca="1" si="29"/>
        <v>4.572222222222222</v>
      </c>
      <c r="T26" s="83">
        <f t="shared" ca="1" si="19"/>
        <v>0</v>
      </c>
      <c r="U26" s="83">
        <f t="shared" ca="1" si="20"/>
        <v>0</v>
      </c>
      <c r="V26" s="83">
        <f t="shared" ca="1" si="21"/>
        <v>0</v>
      </c>
      <c r="W26" s="119">
        <f t="shared" ca="1" si="22"/>
        <v>0</v>
      </c>
      <c r="X26" s="129">
        <f t="shared" ca="1" si="47"/>
        <v>0</v>
      </c>
      <c r="Y26" s="130">
        <f t="shared" ca="1" si="48"/>
        <v>0</v>
      </c>
      <c r="Z26" s="130">
        <f t="shared" ca="1" si="49"/>
        <v>0</v>
      </c>
      <c r="AA26" s="130">
        <f t="shared" ca="1" si="50"/>
        <v>0</v>
      </c>
      <c r="AB26" s="131">
        <f t="shared" ca="1" si="51"/>
        <v>1</v>
      </c>
      <c r="AC26" s="130">
        <f t="shared" ca="1" si="52"/>
        <v>0</v>
      </c>
      <c r="AD26" s="131">
        <f t="shared" ca="1" si="53"/>
        <v>0</v>
      </c>
      <c r="AE26" s="130">
        <f t="shared" ca="1" si="54"/>
        <v>0</v>
      </c>
      <c r="AF26" s="128">
        <f t="shared" ca="1" si="55"/>
        <v>0</v>
      </c>
      <c r="AG26" s="166">
        <f t="shared" ca="1" si="36"/>
        <v>1</v>
      </c>
      <c r="AH26" s="167" t="s">
        <v>161</v>
      </c>
      <c r="AI26" s="167">
        <v>0</v>
      </c>
    </row>
    <row r="27" spans="1:35" s="150" customFormat="1" ht="24" customHeight="1">
      <c r="A27" s="152" t="str">
        <f t="shared" ca="1" si="9"/>
        <v>川北昌幸</v>
      </c>
      <c r="B27" s="155" t="s">
        <v>102</v>
      </c>
      <c r="C27" s="82">
        <v>6.9597222222222221</v>
      </c>
      <c r="D27" s="163">
        <f t="shared" ca="1" si="37"/>
        <v>0</v>
      </c>
      <c r="E27" s="82">
        <f t="shared" ca="1" si="24"/>
        <v>6.9597222222222221</v>
      </c>
      <c r="F27" s="118">
        <f t="shared" ca="1" si="10"/>
        <v>0</v>
      </c>
      <c r="G27" s="83">
        <f t="shared" ca="1" si="11"/>
        <v>0</v>
      </c>
      <c r="H27" s="83">
        <f t="shared" ca="1" si="12"/>
        <v>0</v>
      </c>
      <c r="I27" s="83">
        <f t="shared" ca="1" si="13"/>
        <v>0</v>
      </c>
      <c r="J27" s="83">
        <f t="shared" ca="1" si="14"/>
        <v>0</v>
      </c>
      <c r="K27" s="83">
        <f t="shared" ca="1" si="15"/>
        <v>0</v>
      </c>
      <c r="L27" s="83">
        <f t="shared" ca="1" si="16"/>
        <v>0</v>
      </c>
      <c r="M27" s="83">
        <f t="shared" ca="1" si="17"/>
        <v>0</v>
      </c>
      <c r="N27" s="122">
        <f t="shared" ca="1" si="18"/>
        <v>0</v>
      </c>
      <c r="O27" s="118">
        <f t="shared" ca="1" si="25"/>
        <v>0</v>
      </c>
      <c r="P27" s="83">
        <f t="shared" ca="1" si="26"/>
        <v>0</v>
      </c>
      <c r="Q27" s="83">
        <f t="shared" ca="1" si="27"/>
        <v>0</v>
      </c>
      <c r="R27" s="83">
        <f t="shared" ca="1" si="28"/>
        <v>6.9597222222222221</v>
      </c>
      <c r="S27" s="83">
        <f t="shared" ca="1" si="29"/>
        <v>0</v>
      </c>
      <c r="T27" s="83">
        <f t="shared" ca="1" si="19"/>
        <v>0</v>
      </c>
      <c r="U27" s="83">
        <f t="shared" ca="1" si="20"/>
        <v>0</v>
      </c>
      <c r="V27" s="83">
        <f t="shared" ca="1" si="21"/>
        <v>0</v>
      </c>
      <c r="W27" s="119">
        <f t="shared" ca="1" si="22"/>
        <v>0</v>
      </c>
      <c r="X27" s="129">
        <f t="shared" ca="1" si="47"/>
        <v>0</v>
      </c>
      <c r="Y27" s="130">
        <f t="shared" ca="1" si="48"/>
        <v>0</v>
      </c>
      <c r="Z27" s="130">
        <f t="shared" ca="1" si="49"/>
        <v>0</v>
      </c>
      <c r="AA27" s="130">
        <f t="shared" ca="1" si="50"/>
        <v>1</v>
      </c>
      <c r="AB27" s="131">
        <f t="shared" ca="1" si="51"/>
        <v>0</v>
      </c>
      <c r="AC27" s="130">
        <f t="shared" ca="1" si="52"/>
        <v>0</v>
      </c>
      <c r="AD27" s="131">
        <f t="shared" ca="1" si="53"/>
        <v>0</v>
      </c>
      <c r="AE27" s="130">
        <f t="shared" ca="1" si="54"/>
        <v>0</v>
      </c>
      <c r="AF27" s="128">
        <f t="shared" ca="1" si="55"/>
        <v>0</v>
      </c>
      <c r="AG27" s="166">
        <f t="shared" ca="1" si="36"/>
        <v>1</v>
      </c>
      <c r="AH27" s="167" t="s">
        <v>163</v>
      </c>
      <c r="AI27" s="167">
        <v>0</v>
      </c>
    </row>
    <row r="28" spans="1:35" s="150" customFormat="1" ht="24" customHeight="1">
      <c r="A28" s="152" t="str">
        <f t="shared" ca="1" si="9"/>
        <v>杉本梨沙</v>
      </c>
      <c r="B28" s="155" t="s">
        <v>102</v>
      </c>
      <c r="C28" s="82">
        <v>5.947222222222222</v>
      </c>
      <c r="D28" s="163">
        <f t="shared" ca="1" si="37"/>
        <v>0</v>
      </c>
      <c r="E28" s="82">
        <f t="shared" ca="1" si="24"/>
        <v>5.947222222222222</v>
      </c>
      <c r="F28" s="118">
        <f t="shared" ca="1" si="10"/>
        <v>0</v>
      </c>
      <c r="G28" s="83">
        <f t="shared" ca="1" si="11"/>
        <v>0</v>
      </c>
      <c r="H28" s="83">
        <f t="shared" ca="1" si="12"/>
        <v>0</v>
      </c>
      <c r="I28" s="83">
        <f t="shared" ca="1" si="13"/>
        <v>0</v>
      </c>
      <c r="J28" s="83">
        <f t="shared" ca="1" si="14"/>
        <v>0</v>
      </c>
      <c r="K28" s="83">
        <f t="shared" ca="1" si="15"/>
        <v>0</v>
      </c>
      <c r="L28" s="83">
        <f t="shared" ca="1" si="16"/>
        <v>0</v>
      </c>
      <c r="M28" s="83">
        <f t="shared" ca="1" si="17"/>
        <v>0</v>
      </c>
      <c r="N28" s="122">
        <f t="shared" ca="1" si="18"/>
        <v>0</v>
      </c>
      <c r="O28" s="118">
        <f t="shared" ca="1" si="25"/>
        <v>0</v>
      </c>
      <c r="P28" s="83">
        <f t="shared" ca="1" si="26"/>
        <v>0</v>
      </c>
      <c r="Q28" s="83">
        <f t="shared" ca="1" si="27"/>
        <v>0</v>
      </c>
      <c r="R28" s="83">
        <f t="shared" ca="1" si="28"/>
        <v>5.947222222222222</v>
      </c>
      <c r="S28" s="83">
        <f t="shared" ca="1" si="29"/>
        <v>0</v>
      </c>
      <c r="T28" s="83">
        <f t="shared" ca="1" si="19"/>
        <v>0</v>
      </c>
      <c r="U28" s="83">
        <f t="shared" ca="1" si="20"/>
        <v>0</v>
      </c>
      <c r="V28" s="83">
        <f t="shared" ca="1" si="21"/>
        <v>0</v>
      </c>
      <c r="W28" s="119">
        <f t="shared" ca="1" si="22"/>
        <v>0</v>
      </c>
      <c r="X28" s="129">
        <f t="shared" ca="1" si="47"/>
        <v>0</v>
      </c>
      <c r="Y28" s="130">
        <f t="shared" ca="1" si="48"/>
        <v>0</v>
      </c>
      <c r="Z28" s="130">
        <f t="shared" ca="1" si="49"/>
        <v>0</v>
      </c>
      <c r="AA28" s="130">
        <f t="shared" ca="1" si="50"/>
        <v>1</v>
      </c>
      <c r="AB28" s="131">
        <f t="shared" ca="1" si="51"/>
        <v>0</v>
      </c>
      <c r="AC28" s="130">
        <f t="shared" ca="1" si="52"/>
        <v>0</v>
      </c>
      <c r="AD28" s="131">
        <f t="shared" ca="1" si="53"/>
        <v>0</v>
      </c>
      <c r="AE28" s="130">
        <f t="shared" ca="1" si="54"/>
        <v>0</v>
      </c>
      <c r="AF28" s="128">
        <f t="shared" ca="1" si="55"/>
        <v>0</v>
      </c>
      <c r="AG28" s="166">
        <f t="shared" ca="1" si="36"/>
        <v>1</v>
      </c>
      <c r="AH28" s="167" t="s">
        <v>165</v>
      </c>
      <c r="AI28" s="167">
        <v>0</v>
      </c>
    </row>
    <row r="29" spans="1:35" s="150" customFormat="1" ht="24" customHeight="1">
      <c r="A29" s="152" t="str">
        <f t="shared" ca="1" si="9"/>
        <v>及川一輝</v>
      </c>
      <c r="B29" s="155" t="s">
        <v>103</v>
      </c>
      <c r="C29" s="82">
        <v>4.8479166666666664</v>
      </c>
      <c r="D29" s="163">
        <f t="shared" ca="1" si="37"/>
        <v>0</v>
      </c>
      <c r="E29" s="82">
        <f t="shared" ca="1" si="24"/>
        <v>4.8479166666666664</v>
      </c>
      <c r="F29" s="118">
        <f t="shared" ca="1" si="10"/>
        <v>0</v>
      </c>
      <c r="G29" s="83">
        <f t="shared" ca="1" si="11"/>
        <v>0</v>
      </c>
      <c r="H29" s="83">
        <f t="shared" ca="1" si="12"/>
        <v>0</v>
      </c>
      <c r="I29" s="83">
        <f t="shared" ca="1" si="13"/>
        <v>0</v>
      </c>
      <c r="J29" s="83">
        <f t="shared" ca="1" si="14"/>
        <v>0</v>
      </c>
      <c r="K29" s="83">
        <f t="shared" ca="1" si="15"/>
        <v>0</v>
      </c>
      <c r="L29" s="83">
        <f t="shared" ca="1" si="16"/>
        <v>0</v>
      </c>
      <c r="M29" s="83">
        <f t="shared" ca="1" si="17"/>
        <v>0</v>
      </c>
      <c r="N29" s="122">
        <f t="shared" ca="1" si="18"/>
        <v>0</v>
      </c>
      <c r="O29" s="118">
        <f t="shared" ca="1" si="25"/>
        <v>0</v>
      </c>
      <c r="P29" s="83">
        <f t="shared" ca="1" si="26"/>
        <v>0</v>
      </c>
      <c r="Q29" s="83">
        <f t="shared" ca="1" si="27"/>
        <v>0</v>
      </c>
      <c r="R29" s="83">
        <f t="shared" ca="1" si="28"/>
        <v>0</v>
      </c>
      <c r="S29" s="83">
        <f t="shared" ca="1" si="29"/>
        <v>4.8479166666666664</v>
      </c>
      <c r="T29" s="83">
        <f t="shared" ca="1" si="19"/>
        <v>0</v>
      </c>
      <c r="U29" s="83">
        <f t="shared" ca="1" si="20"/>
        <v>0</v>
      </c>
      <c r="V29" s="83">
        <f t="shared" ca="1" si="21"/>
        <v>0</v>
      </c>
      <c r="W29" s="119">
        <f t="shared" ca="1" si="22"/>
        <v>0</v>
      </c>
      <c r="X29" s="129">
        <f t="shared" ca="1" si="47"/>
        <v>0</v>
      </c>
      <c r="Y29" s="130">
        <f t="shared" ca="1" si="48"/>
        <v>0</v>
      </c>
      <c r="Z29" s="130">
        <f t="shared" ca="1" si="49"/>
        <v>0</v>
      </c>
      <c r="AA29" s="130">
        <f t="shared" ca="1" si="50"/>
        <v>0</v>
      </c>
      <c r="AB29" s="131">
        <f t="shared" ca="1" si="51"/>
        <v>1</v>
      </c>
      <c r="AC29" s="130">
        <f t="shared" ca="1" si="52"/>
        <v>0</v>
      </c>
      <c r="AD29" s="131">
        <f t="shared" ca="1" si="53"/>
        <v>0</v>
      </c>
      <c r="AE29" s="130">
        <f t="shared" ca="1" si="54"/>
        <v>0</v>
      </c>
      <c r="AF29" s="128">
        <f t="shared" ca="1" si="55"/>
        <v>0</v>
      </c>
      <c r="AG29" s="166">
        <f t="shared" ca="1" si="36"/>
        <v>1</v>
      </c>
      <c r="AH29" s="167" t="s">
        <v>167</v>
      </c>
      <c r="AI29" s="167">
        <v>0</v>
      </c>
    </row>
    <row r="30" spans="1:35" s="150" customFormat="1" ht="24" customHeight="1">
      <c r="A30" s="152" t="str">
        <f t="shared" ca="1" si="9"/>
        <v xml:space="preserve">高屋緑 </v>
      </c>
      <c r="B30" s="155" t="s">
        <v>102</v>
      </c>
      <c r="C30" s="82">
        <v>4.8388888888888895</v>
      </c>
      <c r="D30" s="163">
        <f t="shared" ca="1" si="37"/>
        <v>0</v>
      </c>
      <c r="E30" s="82">
        <f t="shared" ca="1" si="24"/>
        <v>4.8388888888888895</v>
      </c>
      <c r="F30" s="118">
        <f t="shared" ca="1" si="10"/>
        <v>0</v>
      </c>
      <c r="G30" s="83">
        <f t="shared" ca="1" si="11"/>
        <v>0</v>
      </c>
      <c r="H30" s="83">
        <f t="shared" ca="1" si="12"/>
        <v>0</v>
      </c>
      <c r="I30" s="83">
        <f t="shared" ca="1" si="13"/>
        <v>0</v>
      </c>
      <c r="J30" s="83">
        <f t="shared" ca="1" si="14"/>
        <v>0</v>
      </c>
      <c r="K30" s="83">
        <f t="shared" ca="1" si="15"/>
        <v>0</v>
      </c>
      <c r="L30" s="83">
        <f t="shared" ca="1" si="16"/>
        <v>0</v>
      </c>
      <c r="M30" s="83">
        <f t="shared" ca="1" si="17"/>
        <v>0</v>
      </c>
      <c r="N30" s="122">
        <f t="shared" ca="1" si="18"/>
        <v>0</v>
      </c>
      <c r="O30" s="118">
        <f t="shared" ca="1" si="25"/>
        <v>0</v>
      </c>
      <c r="P30" s="83">
        <f t="shared" ca="1" si="26"/>
        <v>0</v>
      </c>
      <c r="Q30" s="83">
        <f t="shared" ca="1" si="27"/>
        <v>0</v>
      </c>
      <c r="R30" s="83">
        <f t="shared" ca="1" si="28"/>
        <v>4.8388888888888895</v>
      </c>
      <c r="S30" s="83">
        <f t="shared" ca="1" si="29"/>
        <v>0</v>
      </c>
      <c r="T30" s="83">
        <f t="shared" ca="1" si="19"/>
        <v>0</v>
      </c>
      <c r="U30" s="83">
        <f t="shared" ca="1" si="20"/>
        <v>0</v>
      </c>
      <c r="V30" s="83">
        <f t="shared" ca="1" si="21"/>
        <v>0</v>
      </c>
      <c r="W30" s="119">
        <f t="shared" ca="1" si="22"/>
        <v>0</v>
      </c>
      <c r="X30" s="129">
        <f t="shared" ca="1" si="47"/>
        <v>0</v>
      </c>
      <c r="Y30" s="130">
        <f t="shared" ca="1" si="48"/>
        <v>0</v>
      </c>
      <c r="Z30" s="130">
        <f t="shared" ca="1" si="49"/>
        <v>0</v>
      </c>
      <c r="AA30" s="130">
        <f t="shared" ca="1" si="50"/>
        <v>1</v>
      </c>
      <c r="AB30" s="131">
        <f t="shared" ca="1" si="51"/>
        <v>0</v>
      </c>
      <c r="AC30" s="130">
        <f t="shared" ca="1" si="52"/>
        <v>0</v>
      </c>
      <c r="AD30" s="131">
        <f t="shared" ca="1" si="53"/>
        <v>0</v>
      </c>
      <c r="AE30" s="130">
        <f t="shared" ca="1" si="54"/>
        <v>0</v>
      </c>
      <c r="AF30" s="128">
        <f t="shared" ca="1" si="55"/>
        <v>0</v>
      </c>
      <c r="AG30" s="166">
        <f t="shared" ca="1" si="36"/>
        <v>1</v>
      </c>
      <c r="AH30" s="167" t="s">
        <v>169</v>
      </c>
      <c r="AI30" s="167">
        <v>0</v>
      </c>
    </row>
    <row r="31" spans="1:35" s="150" customFormat="1" ht="24" customHeight="1">
      <c r="A31" s="152" t="str">
        <f t="shared" ca="1" si="9"/>
        <v xml:space="preserve">瀨古春香 </v>
      </c>
      <c r="B31" s="155" t="s">
        <v>102</v>
      </c>
      <c r="C31" s="82">
        <v>6.374305555555555</v>
      </c>
      <c r="D31" s="163">
        <f t="shared" ca="1" si="37"/>
        <v>0</v>
      </c>
      <c r="E31" s="82">
        <f t="shared" ca="1" si="24"/>
        <v>6.374305555555555</v>
      </c>
      <c r="F31" s="118">
        <f t="shared" ca="1" si="10"/>
        <v>0</v>
      </c>
      <c r="G31" s="83">
        <f t="shared" ca="1" si="11"/>
        <v>0</v>
      </c>
      <c r="H31" s="83">
        <f t="shared" ca="1" si="12"/>
        <v>0</v>
      </c>
      <c r="I31" s="83">
        <f t="shared" ca="1" si="13"/>
        <v>0</v>
      </c>
      <c r="J31" s="83">
        <f t="shared" ca="1" si="14"/>
        <v>0</v>
      </c>
      <c r="K31" s="83">
        <f t="shared" ca="1" si="15"/>
        <v>0</v>
      </c>
      <c r="L31" s="83">
        <f t="shared" ca="1" si="16"/>
        <v>0</v>
      </c>
      <c r="M31" s="83">
        <f t="shared" ca="1" si="17"/>
        <v>0</v>
      </c>
      <c r="N31" s="122">
        <f t="shared" ca="1" si="18"/>
        <v>0</v>
      </c>
      <c r="O31" s="118">
        <f t="shared" ca="1" si="25"/>
        <v>0</v>
      </c>
      <c r="P31" s="83">
        <f t="shared" ca="1" si="26"/>
        <v>0</v>
      </c>
      <c r="Q31" s="83">
        <f t="shared" ca="1" si="27"/>
        <v>0</v>
      </c>
      <c r="R31" s="83">
        <f t="shared" ca="1" si="28"/>
        <v>6.374305555555555</v>
      </c>
      <c r="S31" s="83">
        <f t="shared" ca="1" si="29"/>
        <v>0</v>
      </c>
      <c r="T31" s="83">
        <f t="shared" ca="1" si="19"/>
        <v>0</v>
      </c>
      <c r="U31" s="83">
        <f t="shared" ca="1" si="20"/>
        <v>0</v>
      </c>
      <c r="V31" s="83">
        <f t="shared" ca="1" si="21"/>
        <v>0</v>
      </c>
      <c r="W31" s="119">
        <f t="shared" ca="1" si="22"/>
        <v>0</v>
      </c>
      <c r="X31" s="129">
        <f t="shared" ca="1" si="47"/>
        <v>0</v>
      </c>
      <c r="Y31" s="130">
        <f t="shared" ca="1" si="48"/>
        <v>0</v>
      </c>
      <c r="Z31" s="130">
        <f t="shared" ca="1" si="49"/>
        <v>0</v>
      </c>
      <c r="AA31" s="130">
        <f t="shared" ca="1" si="50"/>
        <v>1</v>
      </c>
      <c r="AB31" s="131">
        <f t="shared" ca="1" si="51"/>
        <v>0</v>
      </c>
      <c r="AC31" s="130">
        <f t="shared" ca="1" si="52"/>
        <v>0</v>
      </c>
      <c r="AD31" s="131">
        <f t="shared" ca="1" si="53"/>
        <v>0</v>
      </c>
      <c r="AE31" s="130">
        <f t="shared" ca="1" si="54"/>
        <v>0</v>
      </c>
      <c r="AF31" s="128">
        <f t="shared" ca="1" si="55"/>
        <v>0</v>
      </c>
      <c r="AG31" s="166">
        <f t="shared" ca="1" si="36"/>
        <v>1</v>
      </c>
      <c r="AH31" s="167" t="s">
        <v>171</v>
      </c>
      <c r="AI31" s="167">
        <v>0</v>
      </c>
    </row>
    <row r="32" spans="1:35" s="150" customFormat="1" ht="24" customHeight="1">
      <c r="A32" s="152" t="str">
        <f t="shared" ca="1" si="9"/>
        <v xml:space="preserve">本田宗介 </v>
      </c>
      <c r="B32" s="155" t="s">
        <v>102</v>
      </c>
      <c r="C32" s="82">
        <v>5.3972222222222221</v>
      </c>
      <c r="D32" s="163">
        <f t="shared" ca="1" si="37"/>
        <v>0</v>
      </c>
      <c r="E32" s="82">
        <f t="shared" ca="1" si="24"/>
        <v>5.3972222222222221</v>
      </c>
      <c r="F32" s="118">
        <f t="shared" ca="1" si="10"/>
        <v>0</v>
      </c>
      <c r="G32" s="83">
        <f t="shared" ca="1" si="11"/>
        <v>0</v>
      </c>
      <c r="H32" s="83">
        <f t="shared" ca="1" si="12"/>
        <v>0</v>
      </c>
      <c r="I32" s="83">
        <f t="shared" ca="1" si="13"/>
        <v>0</v>
      </c>
      <c r="J32" s="83">
        <f t="shared" ca="1" si="14"/>
        <v>0</v>
      </c>
      <c r="K32" s="83">
        <f t="shared" ca="1" si="15"/>
        <v>0</v>
      </c>
      <c r="L32" s="83">
        <f t="shared" ca="1" si="16"/>
        <v>0</v>
      </c>
      <c r="M32" s="83">
        <f t="shared" ca="1" si="17"/>
        <v>0</v>
      </c>
      <c r="N32" s="122">
        <f t="shared" ca="1" si="18"/>
        <v>0</v>
      </c>
      <c r="O32" s="118">
        <f t="shared" ca="1" si="25"/>
        <v>0</v>
      </c>
      <c r="P32" s="83">
        <f t="shared" ca="1" si="26"/>
        <v>0</v>
      </c>
      <c r="Q32" s="83">
        <f t="shared" ca="1" si="27"/>
        <v>0</v>
      </c>
      <c r="R32" s="83">
        <f t="shared" ca="1" si="28"/>
        <v>5.3972222222222221</v>
      </c>
      <c r="S32" s="83">
        <f t="shared" ca="1" si="29"/>
        <v>0</v>
      </c>
      <c r="T32" s="83">
        <f t="shared" ca="1" si="19"/>
        <v>0</v>
      </c>
      <c r="U32" s="83">
        <f t="shared" ca="1" si="20"/>
        <v>0</v>
      </c>
      <c r="V32" s="83">
        <f t="shared" ca="1" si="21"/>
        <v>0</v>
      </c>
      <c r="W32" s="119">
        <f t="shared" ca="1" si="22"/>
        <v>0</v>
      </c>
      <c r="X32" s="129">
        <f t="shared" ca="1" si="47"/>
        <v>0</v>
      </c>
      <c r="Y32" s="130">
        <f t="shared" ca="1" si="48"/>
        <v>0</v>
      </c>
      <c r="Z32" s="130">
        <f t="shared" ca="1" si="49"/>
        <v>0</v>
      </c>
      <c r="AA32" s="130">
        <f t="shared" ca="1" si="50"/>
        <v>1</v>
      </c>
      <c r="AB32" s="131">
        <f t="shared" ca="1" si="51"/>
        <v>0</v>
      </c>
      <c r="AC32" s="130">
        <f t="shared" ca="1" si="52"/>
        <v>0</v>
      </c>
      <c r="AD32" s="131">
        <f t="shared" ca="1" si="53"/>
        <v>0</v>
      </c>
      <c r="AE32" s="130">
        <f t="shared" ca="1" si="54"/>
        <v>0</v>
      </c>
      <c r="AF32" s="128">
        <f t="shared" ca="1" si="55"/>
        <v>0</v>
      </c>
      <c r="AG32" s="166">
        <f t="shared" ca="1" si="36"/>
        <v>1</v>
      </c>
      <c r="AH32" s="167" t="s">
        <v>173</v>
      </c>
      <c r="AI32" s="167">
        <v>0</v>
      </c>
    </row>
    <row r="33" spans="1:35" s="150" customFormat="1" ht="24" customHeight="1">
      <c r="A33" s="152" t="str">
        <f t="shared" ca="1" si="9"/>
        <v xml:space="preserve">那須美咲 </v>
      </c>
      <c r="B33" s="155" t="s">
        <v>100</v>
      </c>
      <c r="C33" s="82">
        <v>4.9048611111111109</v>
      </c>
      <c r="D33" s="163">
        <f t="shared" ca="1" si="37"/>
        <v>0</v>
      </c>
      <c r="E33" s="82">
        <f t="shared" ca="1" si="24"/>
        <v>4.9048611111111109</v>
      </c>
      <c r="F33" s="118">
        <f t="shared" ca="1" si="10"/>
        <v>0</v>
      </c>
      <c r="G33" s="83">
        <f t="shared" ca="1" si="11"/>
        <v>0</v>
      </c>
      <c r="H33" s="83">
        <f t="shared" ca="1" si="12"/>
        <v>0</v>
      </c>
      <c r="I33" s="83">
        <f t="shared" ca="1" si="13"/>
        <v>0</v>
      </c>
      <c r="J33" s="83">
        <f t="shared" ca="1" si="14"/>
        <v>0</v>
      </c>
      <c r="K33" s="83">
        <f t="shared" ca="1" si="15"/>
        <v>0</v>
      </c>
      <c r="L33" s="83">
        <f t="shared" ca="1" si="16"/>
        <v>0</v>
      </c>
      <c r="M33" s="83">
        <f t="shared" ca="1" si="17"/>
        <v>0</v>
      </c>
      <c r="N33" s="122">
        <f t="shared" ca="1" si="18"/>
        <v>0</v>
      </c>
      <c r="O33" s="118">
        <f t="shared" ca="1" si="25"/>
        <v>0</v>
      </c>
      <c r="P33" s="83">
        <f t="shared" ca="1" si="26"/>
        <v>4.9048611111111109</v>
      </c>
      <c r="Q33" s="83">
        <f t="shared" ca="1" si="27"/>
        <v>0</v>
      </c>
      <c r="R33" s="83">
        <f t="shared" ca="1" si="28"/>
        <v>0</v>
      </c>
      <c r="S33" s="83">
        <f t="shared" ca="1" si="29"/>
        <v>0</v>
      </c>
      <c r="T33" s="83">
        <f t="shared" ca="1" si="19"/>
        <v>0</v>
      </c>
      <c r="U33" s="83">
        <f t="shared" ca="1" si="20"/>
        <v>0</v>
      </c>
      <c r="V33" s="83">
        <f t="shared" ca="1" si="21"/>
        <v>0</v>
      </c>
      <c r="W33" s="119">
        <f t="shared" ca="1" si="22"/>
        <v>0</v>
      </c>
      <c r="X33" s="129">
        <f t="shared" ca="1" si="47"/>
        <v>0</v>
      </c>
      <c r="Y33" s="130">
        <f t="shared" ca="1" si="48"/>
        <v>1</v>
      </c>
      <c r="Z33" s="130">
        <f t="shared" ca="1" si="49"/>
        <v>0</v>
      </c>
      <c r="AA33" s="130">
        <f t="shared" ca="1" si="50"/>
        <v>0</v>
      </c>
      <c r="AB33" s="131">
        <f t="shared" ca="1" si="51"/>
        <v>0</v>
      </c>
      <c r="AC33" s="130">
        <f t="shared" ca="1" si="52"/>
        <v>0</v>
      </c>
      <c r="AD33" s="131">
        <f t="shared" ca="1" si="53"/>
        <v>0</v>
      </c>
      <c r="AE33" s="130">
        <f t="shared" ca="1" si="54"/>
        <v>0</v>
      </c>
      <c r="AF33" s="128">
        <f t="shared" ca="1" si="55"/>
        <v>0</v>
      </c>
      <c r="AG33" s="166">
        <f t="shared" ca="1" si="36"/>
        <v>1</v>
      </c>
      <c r="AH33" s="167" t="s">
        <v>175</v>
      </c>
      <c r="AI33" s="167">
        <v>0</v>
      </c>
    </row>
    <row r="34" spans="1:35" s="150" customFormat="1" ht="24" customHeight="1">
      <c r="A34" s="152" t="str">
        <f t="shared" ca="1" si="9"/>
        <v>加藤紗世</v>
      </c>
      <c r="B34" s="155" t="s">
        <v>217</v>
      </c>
      <c r="C34" s="82">
        <v>0</v>
      </c>
      <c r="D34" s="163">
        <f t="shared" ca="1" si="37"/>
        <v>0</v>
      </c>
      <c r="E34" s="82">
        <f t="shared" ca="1" si="24"/>
        <v>0</v>
      </c>
      <c r="F34" s="118">
        <f t="shared" ca="1" si="10"/>
        <v>0</v>
      </c>
      <c r="G34" s="83">
        <f t="shared" ca="1" si="11"/>
        <v>0</v>
      </c>
      <c r="H34" s="83">
        <f t="shared" ca="1" si="12"/>
        <v>0</v>
      </c>
      <c r="I34" s="83">
        <f t="shared" ca="1" si="13"/>
        <v>0</v>
      </c>
      <c r="J34" s="83">
        <f t="shared" ca="1" si="14"/>
        <v>0</v>
      </c>
      <c r="K34" s="83">
        <f t="shared" ca="1" si="15"/>
        <v>0</v>
      </c>
      <c r="L34" s="83">
        <f t="shared" ca="1" si="16"/>
        <v>0</v>
      </c>
      <c r="M34" s="83">
        <f t="shared" ca="1" si="17"/>
        <v>0</v>
      </c>
      <c r="N34" s="122">
        <f t="shared" ca="1" si="18"/>
        <v>0</v>
      </c>
      <c r="O34" s="118">
        <f t="shared" ca="1" si="25"/>
        <v>0</v>
      </c>
      <c r="P34" s="83">
        <f t="shared" ca="1" si="26"/>
        <v>0</v>
      </c>
      <c r="Q34" s="83">
        <f t="shared" ca="1" si="27"/>
        <v>0</v>
      </c>
      <c r="R34" s="83">
        <f t="shared" ca="1" si="28"/>
        <v>0</v>
      </c>
      <c r="S34" s="83">
        <f t="shared" ca="1" si="29"/>
        <v>0</v>
      </c>
      <c r="T34" s="83">
        <f t="shared" ca="1" si="19"/>
        <v>0</v>
      </c>
      <c r="U34" s="83">
        <f t="shared" ca="1" si="20"/>
        <v>0</v>
      </c>
      <c r="V34" s="83">
        <f t="shared" ca="1" si="21"/>
        <v>0</v>
      </c>
      <c r="W34" s="119">
        <f t="shared" ca="1" si="22"/>
        <v>0</v>
      </c>
      <c r="X34" s="129">
        <f t="shared" si="47"/>
        <v>0</v>
      </c>
      <c r="Y34" s="130">
        <f t="shared" si="48"/>
        <v>0</v>
      </c>
      <c r="Z34" s="130">
        <f t="shared" si="49"/>
        <v>0</v>
      </c>
      <c r="AA34" s="130">
        <f t="shared" si="50"/>
        <v>0</v>
      </c>
      <c r="AB34" s="131">
        <f t="shared" si="51"/>
        <v>0</v>
      </c>
      <c r="AC34" s="130">
        <f t="shared" si="52"/>
        <v>0</v>
      </c>
      <c r="AD34" s="131">
        <f t="shared" si="53"/>
        <v>0</v>
      </c>
      <c r="AE34" s="130">
        <f t="shared" si="54"/>
        <v>0</v>
      </c>
      <c r="AF34" s="128">
        <f t="shared" si="55"/>
        <v>0</v>
      </c>
      <c r="AG34" s="166">
        <f t="shared" si="36"/>
        <v>0</v>
      </c>
      <c r="AH34" s="167" t="s">
        <v>177</v>
      </c>
      <c r="AI34" s="167">
        <v>0</v>
      </c>
    </row>
    <row r="35" spans="1:35" s="150" customFormat="1" ht="24" customHeight="1">
      <c r="A35" s="152" t="str">
        <f t="shared" ca="1" si="9"/>
        <v>佐野弘樹</v>
      </c>
      <c r="B35" s="155" t="s">
        <v>103</v>
      </c>
      <c r="C35" s="82">
        <v>4.9097222222222223</v>
      </c>
      <c r="D35" s="163">
        <f t="shared" ca="1" si="37"/>
        <v>0</v>
      </c>
      <c r="E35" s="82">
        <f t="shared" ca="1" si="24"/>
        <v>4.9097222222222223</v>
      </c>
      <c r="F35" s="118">
        <f t="shared" ca="1" si="10"/>
        <v>0</v>
      </c>
      <c r="G35" s="83">
        <f t="shared" ca="1" si="11"/>
        <v>0</v>
      </c>
      <c r="H35" s="83">
        <f t="shared" ca="1" si="12"/>
        <v>0</v>
      </c>
      <c r="I35" s="83">
        <f t="shared" ca="1" si="13"/>
        <v>0</v>
      </c>
      <c r="J35" s="83">
        <f t="shared" ca="1" si="14"/>
        <v>0</v>
      </c>
      <c r="K35" s="83">
        <f t="shared" ca="1" si="15"/>
        <v>0</v>
      </c>
      <c r="L35" s="83">
        <f t="shared" ca="1" si="16"/>
        <v>0</v>
      </c>
      <c r="M35" s="83">
        <f t="shared" ca="1" si="17"/>
        <v>0</v>
      </c>
      <c r="N35" s="122">
        <f t="shared" ca="1" si="18"/>
        <v>0</v>
      </c>
      <c r="O35" s="118">
        <f t="shared" ca="1" si="25"/>
        <v>0</v>
      </c>
      <c r="P35" s="83">
        <f t="shared" ca="1" si="26"/>
        <v>0</v>
      </c>
      <c r="Q35" s="83">
        <f t="shared" ca="1" si="27"/>
        <v>0</v>
      </c>
      <c r="R35" s="83">
        <f t="shared" ca="1" si="28"/>
        <v>0</v>
      </c>
      <c r="S35" s="83">
        <f t="shared" ca="1" si="29"/>
        <v>4.9097222222222223</v>
      </c>
      <c r="T35" s="83">
        <f t="shared" ca="1" si="19"/>
        <v>0</v>
      </c>
      <c r="U35" s="83">
        <f t="shared" ca="1" si="20"/>
        <v>0</v>
      </c>
      <c r="V35" s="83">
        <f t="shared" ca="1" si="21"/>
        <v>0</v>
      </c>
      <c r="W35" s="119">
        <f t="shared" ca="1" si="22"/>
        <v>0</v>
      </c>
      <c r="X35" s="129">
        <f t="shared" ca="1" si="47"/>
        <v>0</v>
      </c>
      <c r="Y35" s="130">
        <f t="shared" ca="1" si="48"/>
        <v>0</v>
      </c>
      <c r="Z35" s="130">
        <f t="shared" ca="1" si="49"/>
        <v>0</v>
      </c>
      <c r="AA35" s="130">
        <f t="shared" ca="1" si="50"/>
        <v>0</v>
      </c>
      <c r="AB35" s="131">
        <f t="shared" ca="1" si="51"/>
        <v>1</v>
      </c>
      <c r="AC35" s="130">
        <f t="shared" ca="1" si="52"/>
        <v>0</v>
      </c>
      <c r="AD35" s="131">
        <f t="shared" ca="1" si="53"/>
        <v>0</v>
      </c>
      <c r="AE35" s="130">
        <f t="shared" ca="1" si="54"/>
        <v>0</v>
      </c>
      <c r="AF35" s="128">
        <f t="shared" ca="1" si="55"/>
        <v>0</v>
      </c>
      <c r="AG35" s="166">
        <f t="shared" ca="1" si="36"/>
        <v>1</v>
      </c>
      <c r="AH35" s="167" t="s">
        <v>179</v>
      </c>
      <c r="AI35" s="167">
        <v>0</v>
      </c>
    </row>
    <row r="36" spans="1:35" s="150" customFormat="1" ht="24" customHeight="1">
      <c r="A36" s="152" t="str">
        <f t="shared" ca="1" si="9"/>
        <v>渡辺麻友美</v>
      </c>
      <c r="B36" s="155" t="s">
        <v>102</v>
      </c>
      <c r="C36" s="82">
        <v>4.7020833333333334</v>
      </c>
      <c r="D36" s="163">
        <f t="shared" ca="1" si="37"/>
        <v>0</v>
      </c>
      <c r="E36" s="82">
        <f t="shared" ca="1" si="24"/>
        <v>4.7020833333333334</v>
      </c>
      <c r="F36" s="118">
        <f t="shared" ca="1" si="10"/>
        <v>0</v>
      </c>
      <c r="G36" s="83">
        <f t="shared" ca="1" si="11"/>
        <v>0</v>
      </c>
      <c r="H36" s="83">
        <f t="shared" ca="1" si="12"/>
        <v>0</v>
      </c>
      <c r="I36" s="83">
        <f t="shared" ca="1" si="13"/>
        <v>0</v>
      </c>
      <c r="J36" s="83">
        <f t="shared" ca="1" si="14"/>
        <v>0</v>
      </c>
      <c r="K36" s="83">
        <f t="shared" ca="1" si="15"/>
        <v>0</v>
      </c>
      <c r="L36" s="83">
        <f t="shared" ca="1" si="16"/>
        <v>0</v>
      </c>
      <c r="M36" s="83">
        <f t="shared" ca="1" si="17"/>
        <v>0</v>
      </c>
      <c r="N36" s="122">
        <f t="shared" ca="1" si="18"/>
        <v>0</v>
      </c>
      <c r="O36" s="118">
        <f t="shared" ca="1" si="25"/>
        <v>0</v>
      </c>
      <c r="P36" s="83">
        <f t="shared" ca="1" si="26"/>
        <v>0</v>
      </c>
      <c r="Q36" s="83">
        <f t="shared" ca="1" si="27"/>
        <v>0</v>
      </c>
      <c r="R36" s="83">
        <f t="shared" ca="1" si="28"/>
        <v>4.7020833333333334</v>
      </c>
      <c r="S36" s="83">
        <f t="shared" ca="1" si="29"/>
        <v>0</v>
      </c>
      <c r="T36" s="83">
        <f t="shared" ca="1" si="19"/>
        <v>0</v>
      </c>
      <c r="U36" s="83">
        <f t="shared" ca="1" si="20"/>
        <v>0</v>
      </c>
      <c r="V36" s="83">
        <f t="shared" ca="1" si="21"/>
        <v>0</v>
      </c>
      <c r="W36" s="119">
        <f t="shared" ca="1" si="22"/>
        <v>0</v>
      </c>
      <c r="X36" s="129">
        <f t="shared" ca="1" si="47"/>
        <v>0</v>
      </c>
      <c r="Y36" s="130">
        <f t="shared" ca="1" si="48"/>
        <v>0</v>
      </c>
      <c r="Z36" s="130">
        <f t="shared" ca="1" si="49"/>
        <v>0</v>
      </c>
      <c r="AA36" s="130">
        <f t="shared" ca="1" si="50"/>
        <v>1</v>
      </c>
      <c r="AB36" s="131">
        <f t="shared" ca="1" si="51"/>
        <v>0</v>
      </c>
      <c r="AC36" s="130">
        <f t="shared" ca="1" si="52"/>
        <v>0</v>
      </c>
      <c r="AD36" s="131">
        <f t="shared" ca="1" si="53"/>
        <v>0</v>
      </c>
      <c r="AE36" s="130">
        <f t="shared" ca="1" si="54"/>
        <v>0</v>
      </c>
      <c r="AF36" s="128">
        <f t="shared" ca="1" si="55"/>
        <v>0</v>
      </c>
      <c r="AG36" s="166">
        <f t="shared" ca="1" si="36"/>
        <v>1</v>
      </c>
      <c r="AH36" s="167" t="s">
        <v>181</v>
      </c>
      <c r="AI36" s="167">
        <v>0</v>
      </c>
    </row>
    <row r="37" spans="1:35" s="150" customFormat="1" ht="24" customHeight="1">
      <c r="A37" s="152" t="str">
        <f t="shared" ca="1" si="9"/>
        <v>西島理七</v>
      </c>
      <c r="B37" s="155" t="s">
        <v>102</v>
      </c>
      <c r="C37" s="82">
        <v>5.0666666666666664</v>
      </c>
      <c r="D37" s="163">
        <f t="shared" ca="1" si="37"/>
        <v>0</v>
      </c>
      <c r="E37" s="82">
        <f t="shared" ca="1" si="24"/>
        <v>5.0666666666666664</v>
      </c>
      <c r="F37" s="118">
        <f t="shared" ca="1" si="10"/>
        <v>0</v>
      </c>
      <c r="G37" s="83">
        <f t="shared" ca="1" si="11"/>
        <v>0</v>
      </c>
      <c r="H37" s="83">
        <f t="shared" ca="1" si="12"/>
        <v>0</v>
      </c>
      <c r="I37" s="83">
        <f t="shared" ca="1" si="13"/>
        <v>0</v>
      </c>
      <c r="J37" s="83">
        <f t="shared" ca="1" si="14"/>
        <v>0</v>
      </c>
      <c r="K37" s="83">
        <f t="shared" ca="1" si="15"/>
        <v>0</v>
      </c>
      <c r="L37" s="83">
        <f t="shared" ca="1" si="16"/>
        <v>0</v>
      </c>
      <c r="M37" s="83">
        <f t="shared" ca="1" si="17"/>
        <v>0</v>
      </c>
      <c r="N37" s="122">
        <f t="shared" ca="1" si="18"/>
        <v>0</v>
      </c>
      <c r="O37" s="118">
        <f t="shared" ca="1" si="25"/>
        <v>0</v>
      </c>
      <c r="P37" s="83">
        <f t="shared" ca="1" si="26"/>
        <v>0</v>
      </c>
      <c r="Q37" s="83">
        <f t="shared" ca="1" si="27"/>
        <v>0</v>
      </c>
      <c r="R37" s="83">
        <f t="shared" ca="1" si="28"/>
        <v>5.0666666666666664</v>
      </c>
      <c r="S37" s="83">
        <f t="shared" ca="1" si="29"/>
        <v>0</v>
      </c>
      <c r="T37" s="83">
        <f t="shared" ca="1" si="19"/>
        <v>0</v>
      </c>
      <c r="U37" s="83">
        <f t="shared" ca="1" si="20"/>
        <v>0</v>
      </c>
      <c r="V37" s="83">
        <f t="shared" ca="1" si="21"/>
        <v>0</v>
      </c>
      <c r="W37" s="119">
        <f t="shared" ca="1" si="22"/>
        <v>0</v>
      </c>
      <c r="X37" s="129">
        <f t="shared" ca="1" si="47"/>
        <v>0</v>
      </c>
      <c r="Y37" s="130">
        <f t="shared" ca="1" si="48"/>
        <v>0</v>
      </c>
      <c r="Z37" s="130">
        <f t="shared" ca="1" si="49"/>
        <v>0</v>
      </c>
      <c r="AA37" s="130">
        <f t="shared" ca="1" si="50"/>
        <v>1</v>
      </c>
      <c r="AB37" s="131">
        <f t="shared" ca="1" si="51"/>
        <v>0</v>
      </c>
      <c r="AC37" s="130">
        <f t="shared" ca="1" si="52"/>
        <v>0</v>
      </c>
      <c r="AD37" s="131">
        <f t="shared" ca="1" si="53"/>
        <v>0</v>
      </c>
      <c r="AE37" s="130">
        <f t="shared" ca="1" si="54"/>
        <v>0</v>
      </c>
      <c r="AF37" s="128">
        <f t="shared" ca="1" si="55"/>
        <v>0</v>
      </c>
      <c r="AG37" s="166">
        <f t="shared" ca="1" si="36"/>
        <v>1</v>
      </c>
      <c r="AH37" s="167" t="s">
        <v>183</v>
      </c>
      <c r="AI37" s="167">
        <v>0</v>
      </c>
    </row>
    <row r="38" spans="1:35" s="150" customFormat="1" ht="24" customHeight="1">
      <c r="A38" s="152" t="str">
        <f t="shared" ca="1" si="9"/>
        <v>石井修平</v>
      </c>
      <c r="B38" s="156" t="s">
        <v>213</v>
      </c>
      <c r="C38" s="82">
        <v>4.5131944444444443</v>
      </c>
      <c r="D38" s="163">
        <f t="shared" ca="1" si="37"/>
        <v>8.3333333333333329E-2</v>
      </c>
      <c r="E38" s="82">
        <f t="shared" ca="1" si="24"/>
        <v>4.4298611111111112</v>
      </c>
      <c r="F38" s="118">
        <f t="shared" ca="1" si="10"/>
        <v>0</v>
      </c>
      <c r="G38" s="83">
        <f t="shared" ca="1" si="11"/>
        <v>0</v>
      </c>
      <c r="H38" s="83">
        <f t="shared" ca="1" si="12"/>
        <v>0</v>
      </c>
      <c r="I38" s="83">
        <f t="shared" ca="1" si="13"/>
        <v>0</v>
      </c>
      <c r="J38" s="83">
        <f t="shared" ca="1" si="14"/>
        <v>8.3333333333333329E-2</v>
      </c>
      <c r="K38" s="83">
        <f t="shared" ca="1" si="15"/>
        <v>0</v>
      </c>
      <c r="L38" s="83">
        <f t="shared" ca="1" si="16"/>
        <v>0</v>
      </c>
      <c r="M38" s="83">
        <f t="shared" ca="1" si="17"/>
        <v>0</v>
      </c>
      <c r="N38" s="122">
        <f t="shared" ca="1" si="18"/>
        <v>0</v>
      </c>
      <c r="O38" s="118">
        <f t="shared" ca="1" si="25"/>
        <v>0</v>
      </c>
      <c r="P38" s="83">
        <f t="shared" ca="1" si="26"/>
        <v>0</v>
      </c>
      <c r="Q38" s="83">
        <f t="shared" ca="1" si="27"/>
        <v>0</v>
      </c>
      <c r="R38" s="83">
        <f t="shared" ca="1" si="28"/>
        <v>0</v>
      </c>
      <c r="S38" s="83">
        <f t="shared" ca="1" si="29"/>
        <v>4.4298611111111112</v>
      </c>
      <c r="T38" s="83">
        <f t="shared" ca="1" si="19"/>
        <v>0</v>
      </c>
      <c r="U38" s="83">
        <f t="shared" ca="1" si="20"/>
        <v>0</v>
      </c>
      <c r="V38" s="83">
        <f t="shared" ca="1" si="21"/>
        <v>0</v>
      </c>
      <c r="W38" s="119">
        <f t="shared" ca="1" si="22"/>
        <v>0</v>
      </c>
      <c r="X38" s="129">
        <f t="shared" ca="1" si="47"/>
        <v>0</v>
      </c>
      <c r="Y38" s="130">
        <f t="shared" ca="1" si="48"/>
        <v>0</v>
      </c>
      <c r="Z38" s="130">
        <f t="shared" ca="1" si="49"/>
        <v>0</v>
      </c>
      <c r="AA38" s="130">
        <f t="shared" ca="1" si="50"/>
        <v>0</v>
      </c>
      <c r="AB38" s="131">
        <f t="shared" ca="1" si="51"/>
        <v>0.98150000000000004</v>
      </c>
      <c r="AC38" s="130">
        <f t="shared" ca="1" si="52"/>
        <v>0</v>
      </c>
      <c r="AD38" s="131">
        <f t="shared" ca="1" si="53"/>
        <v>0</v>
      </c>
      <c r="AE38" s="130">
        <f t="shared" ca="1" si="54"/>
        <v>0</v>
      </c>
      <c r="AF38" s="128">
        <f t="shared" ca="1" si="55"/>
        <v>0</v>
      </c>
      <c r="AG38" s="166">
        <f t="shared" ca="1" si="36"/>
        <v>0.98150000000000004</v>
      </c>
      <c r="AH38" s="167" t="s">
        <v>185</v>
      </c>
      <c r="AI38" s="167">
        <v>0</v>
      </c>
    </row>
    <row r="39" spans="1:35" s="150" customFormat="1" ht="24" customHeight="1">
      <c r="A39" s="152" t="str">
        <f t="shared" ca="1" si="9"/>
        <v>黒田史明</v>
      </c>
      <c r="B39" s="155" t="s">
        <v>102</v>
      </c>
      <c r="C39" s="82">
        <v>4.9888888888888889</v>
      </c>
      <c r="D39" s="163">
        <f t="shared" ca="1" si="37"/>
        <v>0</v>
      </c>
      <c r="E39" s="82">
        <f t="shared" ca="1" si="24"/>
        <v>4.9888888888888889</v>
      </c>
      <c r="F39" s="118">
        <f t="shared" ca="1" si="10"/>
        <v>0</v>
      </c>
      <c r="G39" s="83">
        <f t="shared" ca="1" si="11"/>
        <v>0</v>
      </c>
      <c r="H39" s="83">
        <f t="shared" ca="1" si="12"/>
        <v>0</v>
      </c>
      <c r="I39" s="83">
        <f t="shared" ca="1" si="13"/>
        <v>0</v>
      </c>
      <c r="J39" s="83">
        <f t="shared" ca="1" si="14"/>
        <v>0</v>
      </c>
      <c r="K39" s="83">
        <f t="shared" ca="1" si="15"/>
        <v>0</v>
      </c>
      <c r="L39" s="83">
        <f t="shared" ca="1" si="16"/>
        <v>0</v>
      </c>
      <c r="M39" s="83">
        <f t="shared" ca="1" si="17"/>
        <v>0</v>
      </c>
      <c r="N39" s="122">
        <f t="shared" ca="1" si="18"/>
        <v>0</v>
      </c>
      <c r="O39" s="118">
        <f t="shared" ca="1" si="25"/>
        <v>0</v>
      </c>
      <c r="P39" s="83">
        <f t="shared" ca="1" si="26"/>
        <v>0</v>
      </c>
      <c r="Q39" s="83">
        <f t="shared" ca="1" si="27"/>
        <v>0</v>
      </c>
      <c r="R39" s="83">
        <f t="shared" ca="1" si="28"/>
        <v>4.9888888888888889</v>
      </c>
      <c r="S39" s="83">
        <f t="shared" ca="1" si="29"/>
        <v>0</v>
      </c>
      <c r="T39" s="83">
        <f t="shared" ca="1" si="19"/>
        <v>0</v>
      </c>
      <c r="U39" s="83">
        <f t="shared" ca="1" si="20"/>
        <v>0</v>
      </c>
      <c r="V39" s="83">
        <f t="shared" ca="1" si="21"/>
        <v>0</v>
      </c>
      <c r="W39" s="119">
        <f t="shared" ca="1" si="22"/>
        <v>0</v>
      </c>
      <c r="X39" s="129">
        <f t="shared" ca="1" si="47"/>
        <v>0</v>
      </c>
      <c r="Y39" s="130">
        <f t="shared" ca="1" si="48"/>
        <v>0</v>
      </c>
      <c r="Z39" s="130">
        <f t="shared" ca="1" si="49"/>
        <v>0</v>
      </c>
      <c r="AA39" s="130">
        <f t="shared" ca="1" si="50"/>
        <v>1</v>
      </c>
      <c r="AB39" s="131">
        <f t="shared" ca="1" si="51"/>
        <v>0</v>
      </c>
      <c r="AC39" s="130">
        <f t="shared" ca="1" si="52"/>
        <v>0</v>
      </c>
      <c r="AD39" s="131">
        <f t="shared" ca="1" si="53"/>
        <v>0</v>
      </c>
      <c r="AE39" s="130">
        <f t="shared" ca="1" si="54"/>
        <v>0</v>
      </c>
      <c r="AF39" s="128">
        <f t="shared" ca="1" si="55"/>
        <v>0</v>
      </c>
      <c r="AG39" s="166">
        <f t="shared" ca="1" si="36"/>
        <v>1</v>
      </c>
      <c r="AH39" s="167" t="s">
        <v>187</v>
      </c>
      <c r="AI39" s="167">
        <v>0</v>
      </c>
    </row>
    <row r="40" spans="1:35" s="150" customFormat="1" ht="24" customHeight="1">
      <c r="A40" s="152" t="str">
        <f t="shared" ca="1" si="9"/>
        <v>鎌田哲平</v>
      </c>
      <c r="B40" s="155" t="s">
        <v>102</v>
      </c>
      <c r="C40" s="82">
        <v>4.3875000000000002</v>
      </c>
      <c r="D40" s="163">
        <f t="shared" ca="1" si="37"/>
        <v>0</v>
      </c>
      <c r="E40" s="82">
        <f t="shared" ca="1" si="24"/>
        <v>4.3875000000000002</v>
      </c>
      <c r="F40" s="118">
        <f t="shared" ca="1" si="10"/>
        <v>0</v>
      </c>
      <c r="G40" s="83">
        <f t="shared" ca="1" si="11"/>
        <v>0</v>
      </c>
      <c r="H40" s="83">
        <f t="shared" ca="1" si="12"/>
        <v>0</v>
      </c>
      <c r="I40" s="83">
        <f t="shared" ca="1" si="13"/>
        <v>0</v>
      </c>
      <c r="J40" s="83">
        <f t="shared" ca="1" si="14"/>
        <v>0</v>
      </c>
      <c r="K40" s="83">
        <f t="shared" ca="1" si="15"/>
        <v>0</v>
      </c>
      <c r="L40" s="83">
        <f t="shared" ca="1" si="16"/>
        <v>0</v>
      </c>
      <c r="M40" s="83">
        <f t="shared" ca="1" si="17"/>
        <v>0</v>
      </c>
      <c r="N40" s="122">
        <f t="shared" ca="1" si="18"/>
        <v>0</v>
      </c>
      <c r="O40" s="118">
        <f t="shared" ca="1" si="25"/>
        <v>0</v>
      </c>
      <c r="P40" s="83">
        <f t="shared" ca="1" si="26"/>
        <v>0</v>
      </c>
      <c r="Q40" s="83">
        <f t="shared" ca="1" si="27"/>
        <v>0</v>
      </c>
      <c r="R40" s="83">
        <f t="shared" ca="1" si="28"/>
        <v>4.3875000000000002</v>
      </c>
      <c r="S40" s="83">
        <f t="shared" ca="1" si="29"/>
        <v>0</v>
      </c>
      <c r="T40" s="83">
        <f t="shared" ca="1" si="19"/>
        <v>0</v>
      </c>
      <c r="U40" s="83">
        <f t="shared" ca="1" si="20"/>
        <v>0</v>
      </c>
      <c r="V40" s="83">
        <f t="shared" ca="1" si="21"/>
        <v>0</v>
      </c>
      <c r="W40" s="119">
        <f t="shared" ca="1" si="22"/>
        <v>0</v>
      </c>
      <c r="X40" s="129">
        <f t="shared" ca="1" si="47"/>
        <v>0</v>
      </c>
      <c r="Y40" s="130">
        <f t="shared" ca="1" si="48"/>
        <v>0</v>
      </c>
      <c r="Z40" s="130">
        <f t="shared" ca="1" si="49"/>
        <v>0</v>
      </c>
      <c r="AA40" s="130">
        <f t="shared" ca="1" si="50"/>
        <v>1</v>
      </c>
      <c r="AB40" s="131">
        <f t="shared" ca="1" si="51"/>
        <v>0</v>
      </c>
      <c r="AC40" s="130">
        <f t="shared" ca="1" si="52"/>
        <v>0</v>
      </c>
      <c r="AD40" s="131">
        <f t="shared" ca="1" si="53"/>
        <v>0</v>
      </c>
      <c r="AE40" s="130">
        <f t="shared" ca="1" si="54"/>
        <v>0</v>
      </c>
      <c r="AF40" s="128">
        <f t="shared" ca="1" si="55"/>
        <v>0</v>
      </c>
      <c r="AG40" s="166">
        <f t="shared" ca="1" si="36"/>
        <v>1</v>
      </c>
      <c r="AH40" s="167" t="s">
        <v>189</v>
      </c>
      <c r="AI40" s="167">
        <v>0</v>
      </c>
    </row>
    <row r="41" spans="1:35" s="150" customFormat="1" ht="24" customHeight="1">
      <c r="A41" s="152" t="str">
        <f t="shared" ca="1" si="9"/>
        <v>宮澤路彰</v>
      </c>
      <c r="B41" s="155" t="s">
        <v>213</v>
      </c>
      <c r="C41" s="82">
        <v>4.8993055555555554</v>
      </c>
      <c r="D41" s="163">
        <f t="shared" ca="1" si="37"/>
        <v>0</v>
      </c>
      <c r="E41" s="82">
        <f t="shared" ca="1" si="24"/>
        <v>4.8993055555555554</v>
      </c>
      <c r="F41" s="118">
        <f t="shared" ca="1" si="10"/>
        <v>0</v>
      </c>
      <c r="G41" s="83">
        <f t="shared" ca="1" si="11"/>
        <v>0</v>
      </c>
      <c r="H41" s="83">
        <f t="shared" ca="1" si="12"/>
        <v>0</v>
      </c>
      <c r="I41" s="83">
        <f t="shared" ca="1" si="13"/>
        <v>0</v>
      </c>
      <c r="J41" s="83">
        <f t="shared" ca="1" si="14"/>
        <v>0</v>
      </c>
      <c r="K41" s="83">
        <f t="shared" ca="1" si="15"/>
        <v>0</v>
      </c>
      <c r="L41" s="83">
        <f t="shared" ca="1" si="16"/>
        <v>0</v>
      </c>
      <c r="M41" s="83">
        <f t="shared" ca="1" si="17"/>
        <v>0</v>
      </c>
      <c r="N41" s="122">
        <f t="shared" ca="1" si="18"/>
        <v>0</v>
      </c>
      <c r="O41" s="118">
        <f t="shared" ca="1" si="25"/>
        <v>0</v>
      </c>
      <c r="P41" s="83">
        <f t="shared" ca="1" si="26"/>
        <v>0</v>
      </c>
      <c r="Q41" s="83">
        <f t="shared" ca="1" si="27"/>
        <v>0</v>
      </c>
      <c r="R41" s="83">
        <f t="shared" ca="1" si="28"/>
        <v>0</v>
      </c>
      <c r="S41" s="83">
        <f t="shared" ca="1" si="29"/>
        <v>4.8993055555555554</v>
      </c>
      <c r="T41" s="83">
        <f t="shared" ca="1" si="19"/>
        <v>0</v>
      </c>
      <c r="U41" s="83">
        <f t="shared" ca="1" si="20"/>
        <v>0</v>
      </c>
      <c r="V41" s="83">
        <f t="shared" ca="1" si="21"/>
        <v>0</v>
      </c>
      <c r="W41" s="119">
        <f t="shared" ca="1" si="22"/>
        <v>0</v>
      </c>
      <c r="X41" s="129">
        <f t="shared" ca="1" si="47"/>
        <v>0</v>
      </c>
      <c r="Y41" s="130">
        <f t="shared" ca="1" si="48"/>
        <v>0</v>
      </c>
      <c r="Z41" s="130">
        <f t="shared" ca="1" si="49"/>
        <v>0</v>
      </c>
      <c r="AA41" s="130">
        <f t="shared" ca="1" si="50"/>
        <v>0</v>
      </c>
      <c r="AB41" s="131">
        <f t="shared" ca="1" si="51"/>
        <v>1</v>
      </c>
      <c r="AC41" s="130">
        <f t="shared" ca="1" si="52"/>
        <v>0</v>
      </c>
      <c r="AD41" s="131">
        <f t="shared" ca="1" si="53"/>
        <v>0</v>
      </c>
      <c r="AE41" s="130">
        <f t="shared" ca="1" si="54"/>
        <v>0</v>
      </c>
      <c r="AF41" s="128">
        <f t="shared" ca="1" si="55"/>
        <v>0</v>
      </c>
      <c r="AG41" s="166">
        <f t="shared" ca="1" si="36"/>
        <v>1</v>
      </c>
      <c r="AH41" s="167" t="s">
        <v>191</v>
      </c>
      <c r="AI41" s="167">
        <v>0</v>
      </c>
    </row>
    <row r="42" spans="1:35" s="150" customFormat="1" ht="24" customHeight="1">
      <c r="A42" s="152" t="str">
        <f t="shared" ca="1" si="9"/>
        <v>高田真紀子</v>
      </c>
      <c r="B42" s="155" t="s">
        <v>217</v>
      </c>
      <c r="C42" s="82">
        <v>5</v>
      </c>
      <c r="D42" s="163">
        <f t="shared" ca="1" si="37"/>
        <v>0</v>
      </c>
      <c r="E42" s="82">
        <f t="shared" ca="1" si="24"/>
        <v>5</v>
      </c>
      <c r="F42" s="118">
        <f t="shared" ca="1" si="10"/>
        <v>0</v>
      </c>
      <c r="G42" s="83">
        <f t="shared" ca="1" si="11"/>
        <v>0</v>
      </c>
      <c r="H42" s="83">
        <f t="shared" ca="1" si="12"/>
        <v>0</v>
      </c>
      <c r="I42" s="83">
        <f t="shared" ca="1" si="13"/>
        <v>0</v>
      </c>
      <c r="J42" s="83">
        <f t="shared" ca="1" si="14"/>
        <v>0</v>
      </c>
      <c r="K42" s="83">
        <f t="shared" ca="1" si="15"/>
        <v>0</v>
      </c>
      <c r="L42" s="83">
        <f t="shared" ca="1" si="16"/>
        <v>0</v>
      </c>
      <c r="M42" s="83">
        <f t="shared" ca="1" si="17"/>
        <v>0</v>
      </c>
      <c r="N42" s="122">
        <f t="shared" ca="1" si="18"/>
        <v>0</v>
      </c>
      <c r="O42" s="118">
        <f t="shared" ca="1" si="25"/>
        <v>0</v>
      </c>
      <c r="P42" s="83">
        <f t="shared" ca="1" si="26"/>
        <v>0</v>
      </c>
      <c r="Q42" s="83">
        <f t="shared" ca="1" si="27"/>
        <v>0</v>
      </c>
      <c r="R42" s="83">
        <f t="shared" ca="1" si="28"/>
        <v>0</v>
      </c>
      <c r="S42" s="83">
        <f t="shared" ca="1" si="29"/>
        <v>0</v>
      </c>
      <c r="T42" s="83">
        <f t="shared" ca="1" si="19"/>
        <v>0</v>
      </c>
      <c r="U42" s="83">
        <f t="shared" ca="1" si="20"/>
        <v>0</v>
      </c>
      <c r="V42" s="83">
        <f t="shared" ca="1" si="21"/>
        <v>0</v>
      </c>
      <c r="W42" s="119">
        <f t="shared" ca="1" si="22"/>
        <v>5</v>
      </c>
      <c r="X42" s="129">
        <f t="shared" ca="1" si="47"/>
        <v>0</v>
      </c>
      <c r="Y42" s="130">
        <f t="shared" ca="1" si="48"/>
        <v>0</v>
      </c>
      <c r="Z42" s="130">
        <f t="shared" ca="1" si="49"/>
        <v>0</v>
      </c>
      <c r="AA42" s="130">
        <f t="shared" ca="1" si="50"/>
        <v>0</v>
      </c>
      <c r="AB42" s="131">
        <f t="shared" ca="1" si="51"/>
        <v>0</v>
      </c>
      <c r="AC42" s="130">
        <f t="shared" ca="1" si="52"/>
        <v>0</v>
      </c>
      <c r="AD42" s="131">
        <f t="shared" ca="1" si="53"/>
        <v>0</v>
      </c>
      <c r="AE42" s="130">
        <f t="shared" ca="1" si="54"/>
        <v>0</v>
      </c>
      <c r="AF42" s="128">
        <f t="shared" ca="1" si="55"/>
        <v>1</v>
      </c>
      <c r="AG42" s="166">
        <f t="shared" ca="1" si="36"/>
        <v>1</v>
      </c>
      <c r="AH42" s="167" t="s">
        <v>193</v>
      </c>
      <c r="AI42" s="167">
        <v>0</v>
      </c>
    </row>
    <row r="43" spans="1:35" s="150" customFormat="1" ht="24" customHeight="1">
      <c r="A43" s="152" t="str">
        <f t="shared" ca="1" si="9"/>
        <v>盛裕二朗</v>
      </c>
      <c r="B43" s="155" t="s">
        <v>102</v>
      </c>
      <c r="C43" s="82">
        <v>4.8055555555555554</v>
      </c>
      <c r="D43" s="163">
        <f t="shared" ca="1" si="37"/>
        <v>0</v>
      </c>
      <c r="E43" s="82">
        <f t="shared" ca="1" si="24"/>
        <v>4.8055555555555554</v>
      </c>
      <c r="F43" s="118">
        <f t="shared" ca="1" si="10"/>
        <v>0</v>
      </c>
      <c r="G43" s="83">
        <f t="shared" ca="1" si="11"/>
        <v>0</v>
      </c>
      <c r="H43" s="83">
        <f t="shared" ca="1" si="12"/>
        <v>0</v>
      </c>
      <c r="I43" s="83">
        <f t="shared" ca="1" si="13"/>
        <v>0</v>
      </c>
      <c r="J43" s="83">
        <f t="shared" ca="1" si="14"/>
        <v>0</v>
      </c>
      <c r="K43" s="83">
        <f t="shared" ca="1" si="15"/>
        <v>0</v>
      </c>
      <c r="L43" s="83">
        <f t="shared" ca="1" si="16"/>
        <v>0</v>
      </c>
      <c r="M43" s="83">
        <f t="shared" ca="1" si="17"/>
        <v>0</v>
      </c>
      <c r="N43" s="122">
        <f t="shared" ca="1" si="18"/>
        <v>0</v>
      </c>
      <c r="O43" s="118">
        <f t="shared" ca="1" si="25"/>
        <v>0</v>
      </c>
      <c r="P43" s="83">
        <f t="shared" ca="1" si="26"/>
        <v>0</v>
      </c>
      <c r="Q43" s="83">
        <f t="shared" ca="1" si="27"/>
        <v>0</v>
      </c>
      <c r="R43" s="83">
        <f t="shared" ca="1" si="28"/>
        <v>4.8055555555555554</v>
      </c>
      <c r="S43" s="83">
        <f t="shared" ca="1" si="29"/>
        <v>0</v>
      </c>
      <c r="T43" s="83">
        <f t="shared" ca="1" si="19"/>
        <v>0</v>
      </c>
      <c r="U43" s="83">
        <f t="shared" ca="1" si="20"/>
        <v>0</v>
      </c>
      <c r="V43" s="83">
        <f t="shared" ca="1" si="21"/>
        <v>0</v>
      </c>
      <c r="W43" s="119">
        <f t="shared" ca="1" si="22"/>
        <v>0</v>
      </c>
      <c r="X43" s="129">
        <f t="shared" ca="1" si="47"/>
        <v>0</v>
      </c>
      <c r="Y43" s="130">
        <f t="shared" ca="1" si="48"/>
        <v>0</v>
      </c>
      <c r="Z43" s="130">
        <f t="shared" ca="1" si="49"/>
        <v>0</v>
      </c>
      <c r="AA43" s="130">
        <f t="shared" ca="1" si="50"/>
        <v>1</v>
      </c>
      <c r="AB43" s="131">
        <f t="shared" ca="1" si="51"/>
        <v>0</v>
      </c>
      <c r="AC43" s="130">
        <f t="shared" ca="1" si="52"/>
        <v>0</v>
      </c>
      <c r="AD43" s="131">
        <f t="shared" ca="1" si="53"/>
        <v>0</v>
      </c>
      <c r="AE43" s="130">
        <f t="shared" ca="1" si="54"/>
        <v>0</v>
      </c>
      <c r="AF43" s="128">
        <f t="shared" ca="1" si="55"/>
        <v>0</v>
      </c>
      <c r="AG43" s="166">
        <f t="shared" ca="1" si="36"/>
        <v>1</v>
      </c>
      <c r="AH43" s="167" t="s">
        <v>195</v>
      </c>
      <c r="AI43" s="167">
        <v>0</v>
      </c>
    </row>
    <row r="44" spans="1:35" s="150" customFormat="1" ht="24" customHeight="1">
      <c r="A44" s="152" t="str">
        <f t="shared" ca="1" si="9"/>
        <v>磯田希実</v>
      </c>
      <c r="B44" s="155" t="s">
        <v>102</v>
      </c>
      <c r="C44" s="82">
        <v>5.3875000000000002</v>
      </c>
      <c r="D44" s="163">
        <f t="shared" ca="1" si="37"/>
        <v>0</v>
      </c>
      <c r="E44" s="82">
        <f ca="1">IF($D44=0,$C44,$C44-$D44)</f>
        <v>5.3875000000000002</v>
      </c>
      <c r="F44" s="118">
        <f t="shared" ca="1" si="10"/>
        <v>0</v>
      </c>
      <c r="G44" s="83">
        <f t="shared" ca="1" si="11"/>
        <v>0</v>
      </c>
      <c r="H44" s="83">
        <f t="shared" ca="1" si="12"/>
        <v>0</v>
      </c>
      <c r="I44" s="83">
        <f t="shared" ca="1" si="13"/>
        <v>0</v>
      </c>
      <c r="J44" s="83">
        <f t="shared" ca="1" si="14"/>
        <v>0</v>
      </c>
      <c r="K44" s="83">
        <f t="shared" ca="1" si="15"/>
        <v>0</v>
      </c>
      <c r="L44" s="83">
        <f t="shared" ca="1" si="16"/>
        <v>0</v>
      </c>
      <c r="M44" s="83">
        <f t="shared" ca="1" si="17"/>
        <v>0</v>
      </c>
      <c r="N44" s="122">
        <f t="shared" ca="1" si="18"/>
        <v>0</v>
      </c>
      <c r="O44" s="118">
        <f t="shared" ca="1" si="25"/>
        <v>0</v>
      </c>
      <c r="P44" s="83">
        <f t="shared" ca="1" si="26"/>
        <v>0</v>
      </c>
      <c r="Q44" s="83">
        <f t="shared" ca="1" si="27"/>
        <v>0</v>
      </c>
      <c r="R44" s="83">
        <f t="shared" ca="1" si="28"/>
        <v>5.3875000000000002</v>
      </c>
      <c r="S44" s="83">
        <f t="shared" ca="1" si="29"/>
        <v>0</v>
      </c>
      <c r="T44" s="83">
        <f t="shared" ca="1" si="19"/>
        <v>0</v>
      </c>
      <c r="U44" s="83">
        <f t="shared" ca="1" si="20"/>
        <v>0</v>
      </c>
      <c r="V44" s="83">
        <f t="shared" ca="1" si="21"/>
        <v>0</v>
      </c>
      <c r="W44" s="119">
        <f t="shared" ca="1" si="22"/>
        <v>0</v>
      </c>
      <c r="X44" s="129">
        <f t="shared" ca="1" si="47"/>
        <v>0</v>
      </c>
      <c r="Y44" s="130">
        <f t="shared" ca="1" si="48"/>
        <v>0</v>
      </c>
      <c r="Z44" s="130">
        <f t="shared" ca="1" si="49"/>
        <v>0</v>
      </c>
      <c r="AA44" s="130">
        <f t="shared" ca="1" si="50"/>
        <v>1</v>
      </c>
      <c r="AB44" s="131">
        <f t="shared" ca="1" si="51"/>
        <v>0</v>
      </c>
      <c r="AC44" s="130">
        <f t="shared" ca="1" si="52"/>
        <v>0</v>
      </c>
      <c r="AD44" s="131">
        <f t="shared" ca="1" si="53"/>
        <v>0</v>
      </c>
      <c r="AE44" s="130">
        <f t="shared" ca="1" si="54"/>
        <v>0</v>
      </c>
      <c r="AF44" s="128">
        <f t="shared" ca="1" si="55"/>
        <v>0</v>
      </c>
      <c r="AG44" s="166">
        <f t="shared" ca="1" si="36"/>
        <v>1</v>
      </c>
      <c r="AH44" s="167" t="s">
        <v>197</v>
      </c>
      <c r="AI44" s="167">
        <v>0</v>
      </c>
    </row>
    <row r="45" spans="1:35" s="150" customFormat="1" ht="24" customHeight="1">
      <c r="A45" s="152" t="str">
        <f t="shared" ca="1" si="9"/>
        <v>今井わかな</v>
      </c>
      <c r="B45" s="155" t="s">
        <v>86</v>
      </c>
      <c r="C45" s="82">
        <v>4.8298611111111116</v>
      </c>
      <c r="D45" s="163">
        <f t="shared" ca="1" si="37"/>
        <v>0</v>
      </c>
      <c r="E45" s="82">
        <f t="shared" ca="1" si="24"/>
        <v>4.8298611111111116</v>
      </c>
      <c r="F45" s="118">
        <f t="shared" ca="1" si="10"/>
        <v>0</v>
      </c>
      <c r="G45" s="83">
        <f t="shared" ca="1" si="11"/>
        <v>0</v>
      </c>
      <c r="H45" s="83">
        <f t="shared" ca="1" si="12"/>
        <v>0</v>
      </c>
      <c r="I45" s="83">
        <f t="shared" ca="1" si="13"/>
        <v>0</v>
      </c>
      <c r="J45" s="83">
        <f t="shared" ca="1" si="14"/>
        <v>0</v>
      </c>
      <c r="K45" s="83">
        <f t="shared" ca="1" si="15"/>
        <v>0</v>
      </c>
      <c r="L45" s="83">
        <f t="shared" ca="1" si="16"/>
        <v>0</v>
      </c>
      <c r="M45" s="83">
        <f t="shared" ca="1" si="17"/>
        <v>0</v>
      </c>
      <c r="N45" s="122">
        <f t="shared" ca="1" si="18"/>
        <v>0</v>
      </c>
      <c r="O45" s="118">
        <f t="shared" ca="1" si="25"/>
        <v>0</v>
      </c>
      <c r="P45" s="83">
        <f t="shared" ca="1" si="26"/>
        <v>4.8298611111111116</v>
      </c>
      <c r="Q45" s="83">
        <f t="shared" ca="1" si="27"/>
        <v>0</v>
      </c>
      <c r="R45" s="83">
        <f t="shared" ca="1" si="28"/>
        <v>0</v>
      </c>
      <c r="S45" s="83">
        <f t="shared" ca="1" si="29"/>
        <v>0</v>
      </c>
      <c r="T45" s="83">
        <f t="shared" ca="1" si="19"/>
        <v>0</v>
      </c>
      <c r="U45" s="83">
        <f t="shared" ca="1" si="20"/>
        <v>0</v>
      </c>
      <c r="V45" s="83">
        <f t="shared" ca="1" si="21"/>
        <v>0</v>
      </c>
      <c r="W45" s="119">
        <f t="shared" ca="1" si="22"/>
        <v>0</v>
      </c>
      <c r="X45" s="129">
        <f t="shared" ca="1" si="47"/>
        <v>0</v>
      </c>
      <c r="Y45" s="130">
        <f t="shared" ca="1" si="48"/>
        <v>1</v>
      </c>
      <c r="Z45" s="130">
        <f t="shared" ca="1" si="49"/>
        <v>0</v>
      </c>
      <c r="AA45" s="130">
        <f t="shared" ca="1" si="50"/>
        <v>0</v>
      </c>
      <c r="AB45" s="131">
        <f t="shared" ca="1" si="51"/>
        <v>0</v>
      </c>
      <c r="AC45" s="130">
        <f t="shared" ca="1" si="52"/>
        <v>0</v>
      </c>
      <c r="AD45" s="131">
        <f t="shared" ca="1" si="53"/>
        <v>0</v>
      </c>
      <c r="AE45" s="130">
        <f t="shared" ca="1" si="54"/>
        <v>0</v>
      </c>
      <c r="AF45" s="128">
        <f t="shared" ca="1" si="55"/>
        <v>0</v>
      </c>
      <c r="AG45" s="166">
        <f t="shared" ca="1" si="36"/>
        <v>1</v>
      </c>
      <c r="AH45" s="167" t="s">
        <v>199</v>
      </c>
      <c r="AI45" s="167">
        <v>0</v>
      </c>
    </row>
    <row r="46" spans="1:35" s="150" customFormat="1" ht="24" customHeight="1">
      <c r="A46" s="152" t="str">
        <f t="shared" ca="1" si="9"/>
        <v>小河愛</v>
      </c>
      <c r="B46" s="155" t="s">
        <v>86</v>
      </c>
      <c r="C46" s="82">
        <v>4.5868055555555554</v>
      </c>
      <c r="D46" s="163">
        <f t="shared" ca="1" si="37"/>
        <v>0</v>
      </c>
      <c r="E46" s="82">
        <f t="shared" ca="1" si="24"/>
        <v>4.5868055555555554</v>
      </c>
      <c r="F46" s="118">
        <f t="shared" ca="1" si="10"/>
        <v>0</v>
      </c>
      <c r="G46" s="83">
        <f t="shared" ca="1" si="11"/>
        <v>0</v>
      </c>
      <c r="H46" s="83">
        <f t="shared" ca="1" si="12"/>
        <v>0</v>
      </c>
      <c r="I46" s="83">
        <f t="shared" ca="1" si="13"/>
        <v>0</v>
      </c>
      <c r="J46" s="83">
        <f t="shared" ca="1" si="14"/>
        <v>0</v>
      </c>
      <c r="K46" s="83">
        <f t="shared" ca="1" si="15"/>
        <v>0</v>
      </c>
      <c r="L46" s="83">
        <f t="shared" ca="1" si="16"/>
        <v>0</v>
      </c>
      <c r="M46" s="83">
        <f t="shared" ca="1" si="17"/>
        <v>0</v>
      </c>
      <c r="N46" s="122">
        <f t="shared" ca="1" si="18"/>
        <v>0</v>
      </c>
      <c r="O46" s="118">
        <f t="shared" ca="1" si="25"/>
        <v>0</v>
      </c>
      <c r="P46" s="83">
        <f t="shared" ca="1" si="26"/>
        <v>4.5868055555555554</v>
      </c>
      <c r="Q46" s="83">
        <f t="shared" ca="1" si="27"/>
        <v>0</v>
      </c>
      <c r="R46" s="83">
        <f t="shared" ca="1" si="28"/>
        <v>0</v>
      </c>
      <c r="S46" s="83">
        <f t="shared" ca="1" si="29"/>
        <v>0</v>
      </c>
      <c r="T46" s="83">
        <f t="shared" ca="1" si="19"/>
        <v>0</v>
      </c>
      <c r="U46" s="83">
        <f t="shared" ca="1" si="20"/>
        <v>0</v>
      </c>
      <c r="V46" s="83">
        <f t="shared" ca="1" si="21"/>
        <v>0</v>
      </c>
      <c r="W46" s="119">
        <f t="shared" ca="1" si="22"/>
        <v>0</v>
      </c>
      <c r="X46" s="129">
        <f t="shared" ca="1" si="47"/>
        <v>0</v>
      </c>
      <c r="Y46" s="130">
        <f t="shared" ca="1" si="48"/>
        <v>1</v>
      </c>
      <c r="Z46" s="130">
        <f t="shared" ca="1" si="49"/>
        <v>0</v>
      </c>
      <c r="AA46" s="130">
        <f t="shared" ca="1" si="50"/>
        <v>0</v>
      </c>
      <c r="AB46" s="131">
        <f t="shared" ca="1" si="51"/>
        <v>0</v>
      </c>
      <c r="AC46" s="130">
        <f t="shared" ca="1" si="52"/>
        <v>0</v>
      </c>
      <c r="AD46" s="131">
        <f t="shared" ca="1" si="53"/>
        <v>0</v>
      </c>
      <c r="AE46" s="130">
        <f t="shared" ca="1" si="54"/>
        <v>0</v>
      </c>
      <c r="AF46" s="128">
        <f t="shared" ca="1" si="55"/>
        <v>0</v>
      </c>
      <c r="AG46" s="166">
        <f t="shared" ca="1" si="36"/>
        <v>1</v>
      </c>
      <c r="AH46" s="167" t="s">
        <v>201</v>
      </c>
      <c r="AI46" s="167">
        <v>0</v>
      </c>
    </row>
    <row r="47" spans="1:35" s="150" customFormat="1" ht="24" customHeight="1">
      <c r="A47" s="152" t="str">
        <f t="shared" ca="1" si="9"/>
        <v>児玉わか奈</v>
      </c>
      <c r="B47" s="155" t="s">
        <v>86</v>
      </c>
      <c r="C47" s="82">
        <v>4.9840277777777775</v>
      </c>
      <c r="D47" s="163">
        <f t="shared" ca="1" si="37"/>
        <v>0</v>
      </c>
      <c r="E47" s="82">
        <f t="shared" ca="1" si="24"/>
        <v>4.9840277777777775</v>
      </c>
      <c r="F47" s="118">
        <f t="shared" ca="1" si="10"/>
        <v>0</v>
      </c>
      <c r="G47" s="83">
        <f t="shared" ca="1" si="11"/>
        <v>0</v>
      </c>
      <c r="H47" s="83">
        <f t="shared" ca="1" si="12"/>
        <v>0</v>
      </c>
      <c r="I47" s="83">
        <f t="shared" ca="1" si="13"/>
        <v>0</v>
      </c>
      <c r="J47" s="83">
        <f t="shared" ca="1" si="14"/>
        <v>0</v>
      </c>
      <c r="K47" s="83">
        <f t="shared" ca="1" si="15"/>
        <v>0</v>
      </c>
      <c r="L47" s="83">
        <f t="shared" ca="1" si="16"/>
        <v>0</v>
      </c>
      <c r="M47" s="83">
        <f t="shared" ca="1" si="17"/>
        <v>0</v>
      </c>
      <c r="N47" s="122">
        <f t="shared" ca="1" si="18"/>
        <v>0</v>
      </c>
      <c r="O47" s="118">
        <f t="shared" ca="1" si="25"/>
        <v>0</v>
      </c>
      <c r="P47" s="83">
        <f t="shared" ca="1" si="26"/>
        <v>4.9840277777777775</v>
      </c>
      <c r="Q47" s="83">
        <f t="shared" ca="1" si="27"/>
        <v>0</v>
      </c>
      <c r="R47" s="83">
        <f t="shared" ca="1" si="28"/>
        <v>0</v>
      </c>
      <c r="S47" s="83">
        <f t="shared" ca="1" si="29"/>
        <v>0</v>
      </c>
      <c r="T47" s="83">
        <f t="shared" ca="1" si="19"/>
        <v>0</v>
      </c>
      <c r="U47" s="83">
        <f t="shared" ca="1" si="20"/>
        <v>0</v>
      </c>
      <c r="V47" s="83">
        <f t="shared" ca="1" si="21"/>
        <v>0</v>
      </c>
      <c r="W47" s="119">
        <f t="shared" ca="1" si="22"/>
        <v>0</v>
      </c>
      <c r="X47" s="129">
        <f t="shared" ca="1" si="47"/>
        <v>0</v>
      </c>
      <c r="Y47" s="130">
        <f t="shared" ca="1" si="48"/>
        <v>1</v>
      </c>
      <c r="Z47" s="130">
        <f t="shared" ca="1" si="49"/>
        <v>0</v>
      </c>
      <c r="AA47" s="130">
        <f t="shared" ca="1" si="50"/>
        <v>0</v>
      </c>
      <c r="AB47" s="131">
        <f t="shared" ca="1" si="51"/>
        <v>0</v>
      </c>
      <c r="AC47" s="130">
        <f t="shared" ca="1" si="52"/>
        <v>0</v>
      </c>
      <c r="AD47" s="131">
        <f t="shared" ca="1" si="53"/>
        <v>0</v>
      </c>
      <c r="AE47" s="130">
        <f t="shared" ca="1" si="54"/>
        <v>0</v>
      </c>
      <c r="AF47" s="128">
        <f t="shared" ca="1" si="55"/>
        <v>0</v>
      </c>
      <c r="AG47" s="166">
        <f t="shared" ca="1" si="36"/>
        <v>1</v>
      </c>
      <c r="AH47" s="167" t="s">
        <v>203</v>
      </c>
      <c r="AI47" s="167">
        <v>0</v>
      </c>
    </row>
    <row r="48" spans="1:35" s="150" customFormat="1" ht="24" customHeight="1">
      <c r="A48" s="152" t="str">
        <f t="shared" ca="1" si="9"/>
        <v>髙橋大毅</v>
      </c>
      <c r="B48" s="155" t="s">
        <v>86</v>
      </c>
      <c r="C48" s="82">
        <v>4.5222222222222221</v>
      </c>
      <c r="D48" s="163">
        <f t="shared" ca="1" si="37"/>
        <v>0</v>
      </c>
      <c r="E48" s="82">
        <f t="shared" ca="1" si="24"/>
        <v>4.5222222222222221</v>
      </c>
      <c r="F48" s="118">
        <f t="shared" ca="1" si="10"/>
        <v>0</v>
      </c>
      <c r="G48" s="83">
        <f t="shared" ca="1" si="11"/>
        <v>0</v>
      </c>
      <c r="H48" s="83">
        <f t="shared" ca="1" si="12"/>
        <v>0</v>
      </c>
      <c r="I48" s="83">
        <f t="shared" ca="1" si="13"/>
        <v>0</v>
      </c>
      <c r="J48" s="83">
        <f t="shared" ca="1" si="14"/>
        <v>0</v>
      </c>
      <c r="K48" s="83">
        <f t="shared" ca="1" si="15"/>
        <v>0</v>
      </c>
      <c r="L48" s="83">
        <f t="shared" ca="1" si="16"/>
        <v>0</v>
      </c>
      <c r="M48" s="83">
        <f t="shared" ca="1" si="17"/>
        <v>0</v>
      </c>
      <c r="N48" s="122">
        <f t="shared" ca="1" si="18"/>
        <v>0</v>
      </c>
      <c r="O48" s="118">
        <f t="shared" ca="1" si="25"/>
        <v>0</v>
      </c>
      <c r="P48" s="83">
        <f t="shared" ca="1" si="26"/>
        <v>4.5222222222222221</v>
      </c>
      <c r="Q48" s="83">
        <f t="shared" ca="1" si="27"/>
        <v>0</v>
      </c>
      <c r="R48" s="83">
        <f t="shared" ca="1" si="28"/>
        <v>0</v>
      </c>
      <c r="S48" s="83">
        <f t="shared" ca="1" si="29"/>
        <v>0</v>
      </c>
      <c r="T48" s="83">
        <f t="shared" ca="1" si="19"/>
        <v>0</v>
      </c>
      <c r="U48" s="83">
        <f t="shared" ca="1" si="20"/>
        <v>0</v>
      </c>
      <c r="V48" s="83">
        <f t="shared" ca="1" si="21"/>
        <v>0</v>
      </c>
      <c r="W48" s="119">
        <f t="shared" ca="1" si="22"/>
        <v>0</v>
      </c>
      <c r="X48" s="129">
        <f t="shared" ca="1" si="47"/>
        <v>0</v>
      </c>
      <c r="Y48" s="130">
        <f t="shared" ca="1" si="48"/>
        <v>1</v>
      </c>
      <c r="Z48" s="130">
        <f t="shared" ca="1" si="49"/>
        <v>0</v>
      </c>
      <c r="AA48" s="130">
        <f t="shared" ca="1" si="50"/>
        <v>0</v>
      </c>
      <c r="AB48" s="131">
        <f t="shared" ca="1" si="51"/>
        <v>0</v>
      </c>
      <c r="AC48" s="130">
        <f t="shared" ca="1" si="52"/>
        <v>0</v>
      </c>
      <c r="AD48" s="131">
        <f t="shared" ca="1" si="53"/>
        <v>0</v>
      </c>
      <c r="AE48" s="130">
        <f t="shared" ca="1" si="54"/>
        <v>0</v>
      </c>
      <c r="AF48" s="128">
        <f t="shared" ca="1" si="55"/>
        <v>0</v>
      </c>
      <c r="AG48" s="166">
        <f t="shared" ca="1" si="36"/>
        <v>1</v>
      </c>
      <c r="AH48" s="167" t="s">
        <v>205</v>
      </c>
      <c r="AI48" s="167">
        <v>0</v>
      </c>
    </row>
    <row r="49" spans="1:35" s="150" customFormat="1" ht="24" customHeight="1">
      <c r="A49" s="152" t="str">
        <f t="shared" ca="1" si="9"/>
        <v>真中紀明</v>
      </c>
      <c r="B49" s="155" t="s">
        <v>217</v>
      </c>
      <c r="C49" s="82">
        <v>5.3104166666666668</v>
      </c>
      <c r="D49" s="163">
        <f t="shared" ca="1" si="37"/>
        <v>0</v>
      </c>
      <c r="E49" s="82">
        <f t="shared" ca="1" si="24"/>
        <v>5.3104166666666668</v>
      </c>
      <c r="F49" s="118">
        <f t="shared" ca="1" si="10"/>
        <v>0</v>
      </c>
      <c r="G49" s="83">
        <f t="shared" ca="1" si="11"/>
        <v>0</v>
      </c>
      <c r="H49" s="83">
        <f t="shared" ca="1" si="12"/>
        <v>0</v>
      </c>
      <c r="I49" s="83">
        <f t="shared" ca="1" si="13"/>
        <v>0</v>
      </c>
      <c r="J49" s="83">
        <f t="shared" ca="1" si="14"/>
        <v>0</v>
      </c>
      <c r="K49" s="83">
        <f t="shared" ca="1" si="15"/>
        <v>0</v>
      </c>
      <c r="L49" s="83">
        <f t="shared" ca="1" si="16"/>
        <v>0</v>
      </c>
      <c r="M49" s="83">
        <f t="shared" ca="1" si="17"/>
        <v>0</v>
      </c>
      <c r="N49" s="122">
        <f t="shared" ca="1" si="18"/>
        <v>0</v>
      </c>
      <c r="O49" s="118">
        <f t="shared" ca="1" si="25"/>
        <v>0</v>
      </c>
      <c r="P49" s="83">
        <f t="shared" ca="1" si="26"/>
        <v>0</v>
      </c>
      <c r="Q49" s="83">
        <f t="shared" ca="1" si="27"/>
        <v>0</v>
      </c>
      <c r="R49" s="83">
        <f t="shared" ca="1" si="28"/>
        <v>0</v>
      </c>
      <c r="S49" s="83">
        <f t="shared" ca="1" si="29"/>
        <v>0</v>
      </c>
      <c r="T49" s="83">
        <f t="shared" ca="1" si="19"/>
        <v>0</v>
      </c>
      <c r="U49" s="83">
        <f t="shared" ca="1" si="20"/>
        <v>0</v>
      </c>
      <c r="V49" s="83">
        <f t="shared" ca="1" si="21"/>
        <v>0</v>
      </c>
      <c r="W49" s="119">
        <f t="shared" ca="1" si="22"/>
        <v>5.3104166666666668</v>
      </c>
      <c r="X49" s="129">
        <f t="shared" ca="1" si="47"/>
        <v>0</v>
      </c>
      <c r="Y49" s="130">
        <f t="shared" ca="1" si="48"/>
        <v>0</v>
      </c>
      <c r="Z49" s="130">
        <f t="shared" ca="1" si="49"/>
        <v>0</v>
      </c>
      <c r="AA49" s="130">
        <f t="shared" ca="1" si="50"/>
        <v>0</v>
      </c>
      <c r="AB49" s="131">
        <f t="shared" ca="1" si="51"/>
        <v>0</v>
      </c>
      <c r="AC49" s="130">
        <f t="shared" ca="1" si="52"/>
        <v>0</v>
      </c>
      <c r="AD49" s="131">
        <f t="shared" ca="1" si="53"/>
        <v>0</v>
      </c>
      <c r="AE49" s="130">
        <f t="shared" ca="1" si="54"/>
        <v>0</v>
      </c>
      <c r="AF49" s="128">
        <f t="shared" ca="1" si="55"/>
        <v>1</v>
      </c>
      <c r="AG49" s="166">
        <f t="shared" ca="1" si="36"/>
        <v>1</v>
      </c>
      <c r="AH49" s="167" t="s">
        <v>207</v>
      </c>
      <c r="AI49" s="167">
        <v>0</v>
      </c>
    </row>
    <row r="50" spans="1:35" s="150" customFormat="1" ht="24" customHeight="1">
      <c r="A50" s="152" t="str">
        <f t="shared" ca="1" si="9"/>
        <v>桐生賢樹</v>
      </c>
      <c r="B50" s="155" t="s">
        <v>85</v>
      </c>
      <c r="C50" s="82">
        <v>5.1861111111111109</v>
      </c>
      <c r="D50" s="163">
        <f t="shared" ca="1" si="37"/>
        <v>0</v>
      </c>
      <c r="E50" s="82">
        <f t="shared" ca="1" si="24"/>
        <v>5.1861111111111109</v>
      </c>
      <c r="F50" s="118">
        <f t="shared" ca="1" si="10"/>
        <v>0</v>
      </c>
      <c r="G50" s="83">
        <f t="shared" ca="1" si="11"/>
        <v>0</v>
      </c>
      <c r="H50" s="83">
        <f t="shared" ca="1" si="12"/>
        <v>0</v>
      </c>
      <c r="I50" s="83">
        <f t="shared" ca="1" si="13"/>
        <v>0</v>
      </c>
      <c r="J50" s="83">
        <f t="shared" ca="1" si="14"/>
        <v>0</v>
      </c>
      <c r="K50" s="83">
        <f t="shared" ca="1" si="15"/>
        <v>0</v>
      </c>
      <c r="L50" s="83">
        <f t="shared" ca="1" si="16"/>
        <v>0</v>
      </c>
      <c r="M50" s="83">
        <f t="shared" ca="1" si="17"/>
        <v>0</v>
      </c>
      <c r="N50" s="122">
        <f t="shared" ca="1" si="18"/>
        <v>0</v>
      </c>
      <c r="O50" s="118">
        <f t="shared" ca="1" si="25"/>
        <v>5.1861111111111109</v>
      </c>
      <c r="P50" s="83">
        <f t="shared" ca="1" si="26"/>
        <v>0</v>
      </c>
      <c r="Q50" s="83">
        <f t="shared" ca="1" si="27"/>
        <v>0</v>
      </c>
      <c r="R50" s="83">
        <f t="shared" ca="1" si="28"/>
        <v>0</v>
      </c>
      <c r="S50" s="83">
        <f t="shared" ca="1" si="29"/>
        <v>0</v>
      </c>
      <c r="T50" s="83">
        <f t="shared" ca="1" si="19"/>
        <v>0</v>
      </c>
      <c r="U50" s="83">
        <f t="shared" ca="1" si="20"/>
        <v>0</v>
      </c>
      <c r="V50" s="83">
        <f t="shared" ca="1" si="21"/>
        <v>0</v>
      </c>
      <c r="W50" s="119">
        <f t="shared" ca="1" si="22"/>
        <v>0</v>
      </c>
      <c r="X50" s="129">
        <f t="shared" ca="1" si="47"/>
        <v>1</v>
      </c>
      <c r="Y50" s="130">
        <f t="shared" ca="1" si="48"/>
        <v>0</v>
      </c>
      <c r="Z50" s="130">
        <f t="shared" ca="1" si="49"/>
        <v>0</v>
      </c>
      <c r="AA50" s="130">
        <f t="shared" ca="1" si="50"/>
        <v>0</v>
      </c>
      <c r="AB50" s="131">
        <f t="shared" ca="1" si="51"/>
        <v>0</v>
      </c>
      <c r="AC50" s="130">
        <f t="shared" ca="1" si="52"/>
        <v>0</v>
      </c>
      <c r="AD50" s="131">
        <f t="shared" ca="1" si="53"/>
        <v>0</v>
      </c>
      <c r="AE50" s="130">
        <f t="shared" ca="1" si="54"/>
        <v>0</v>
      </c>
      <c r="AF50" s="128">
        <f t="shared" ca="1" si="55"/>
        <v>0</v>
      </c>
      <c r="AG50" s="166">
        <f t="shared" ca="1" si="36"/>
        <v>1</v>
      </c>
      <c r="AH50" s="167" t="s">
        <v>209</v>
      </c>
      <c r="AI50" s="167">
        <v>0</v>
      </c>
    </row>
    <row r="51" spans="1:35" ht="24" customHeight="1" thickBot="1">
      <c r="A51" s="153" t="str">
        <f ca="1">INDIRECT( "'" &amp; $AH51 &amp; "'" &amp; "!$J$2")</f>
        <v>未定</v>
      </c>
      <c r="B51" s="157"/>
      <c r="C51" s="82"/>
      <c r="D51" s="163">
        <f t="shared" ca="1" si="37"/>
        <v>0</v>
      </c>
      <c r="E51" s="82">
        <f t="shared" ca="1" si="24"/>
        <v>0</v>
      </c>
      <c r="F51" s="120">
        <f t="shared" ref="F51" ca="1" si="56">INDIRECT("'" &amp; $AH51 &amp; "'" &amp; "!" &amp; ADDRESS(36,4+AI51))</f>
        <v>0</v>
      </c>
      <c r="G51" s="121">
        <f t="shared" ref="G51" ca="1" si="57">INDIRECT("'" &amp; $AH51 &amp; "'" &amp; "!" &amp; ADDRESS(36,5+AI51))</f>
        <v>0</v>
      </c>
      <c r="H51" s="121">
        <f t="shared" ref="H51" ca="1" si="58">INDIRECT("'" &amp; $AH51 &amp; "'" &amp; "!" &amp; ADDRESS(36,6+AI51))</f>
        <v>0</v>
      </c>
      <c r="I51" s="121">
        <f t="shared" ref="I51" ca="1" si="59">INDIRECT("'" &amp; $AH51 &amp; "'" &amp; "!" &amp; ADDRESS(36,7+AI51))</f>
        <v>0</v>
      </c>
      <c r="J51" s="121">
        <f t="shared" ref="J51" ca="1" si="60">INDIRECT("'" &amp; $AH51 &amp; "'" &amp; "!" &amp; ADDRESS(36,8+AI51))</f>
        <v>0</v>
      </c>
      <c r="K51" s="121">
        <f t="shared" ref="K51" ca="1" si="61">INDIRECT("'" &amp; $AH51 &amp; "'" &amp; "!" &amp; ADDRESS(36,9+AI51))</f>
        <v>0</v>
      </c>
      <c r="L51" s="121">
        <f t="shared" ref="L51" ca="1" si="62">INDIRECT("'" &amp; $AH51 &amp; "'" &amp; "!" &amp; ADDRESS(36,10+AI51))</f>
        <v>0</v>
      </c>
      <c r="M51" s="121">
        <f t="shared" ref="M51" ca="1" si="63">INDIRECT("'" &amp; $AH51 &amp; "'" &amp; "!" &amp; ADDRESS(36,11+AI51))</f>
        <v>0</v>
      </c>
      <c r="N51" s="123">
        <f t="shared" ref="N51" ca="1" si="64">INDIRECT("'" &amp; $AH51 &amp; "'" &amp; "!" &amp; ADDRESS(36,12+AI51))</f>
        <v>0</v>
      </c>
      <c r="O51" s="135">
        <f t="shared" ca="1" si="25"/>
        <v>0</v>
      </c>
      <c r="P51" s="136">
        <f t="shared" ca="1" si="26"/>
        <v>0</v>
      </c>
      <c r="Q51" s="136">
        <f t="shared" ca="1" si="27"/>
        <v>0</v>
      </c>
      <c r="R51" s="136">
        <f t="shared" ca="1" si="28"/>
        <v>0</v>
      </c>
      <c r="S51" s="136">
        <f t="shared" ca="1" si="29"/>
        <v>0</v>
      </c>
      <c r="T51" s="136">
        <f t="shared" ca="1" si="19"/>
        <v>0</v>
      </c>
      <c r="U51" s="136">
        <f t="shared" ca="1" si="20"/>
        <v>0</v>
      </c>
      <c r="V51" s="136">
        <f t="shared" ca="1" si="21"/>
        <v>0</v>
      </c>
      <c r="W51" s="137">
        <f t="shared" ca="1" si="22"/>
        <v>0</v>
      </c>
      <c r="X51" s="138">
        <f t="shared" si="47"/>
        <v>0</v>
      </c>
      <c r="Y51" s="139">
        <f t="shared" si="48"/>
        <v>0</v>
      </c>
      <c r="Z51" s="139">
        <f t="shared" si="49"/>
        <v>0</v>
      </c>
      <c r="AA51" s="139">
        <f t="shared" si="50"/>
        <v>0</v>
      </c>
      <c r="AB51" s="140">
        <f t="shared" si="51"/>
        <v>0</v>
      </c>
      <c r="AC51" s="139">
        <f t="shared" si="52"/>
        <v>0</v>
      </c>
      <c r="AD51" s="140">
        <f t="shared" si="53"/>
        <v>0</v>
      </c>
      <c r="AE51" s="139">
        <f t="shared" si="54"/>
        <v>0</v>
      </c>
      <c r="AF51" s="141">
        <f t="shared" si="55"/>
        <v>0</v>
      </c>
      <c r="AG51" s="166">
        <f t="shared" si="36"/>
        <v>0</v>
      </c>
      <c r="AH51" s="165" t="s">
        <v>90</v>
      </c>
      <c r="AI51" s="165">
        <v>0</v>
      </c>
    </row>
    <row r="52" spans="1:35" ht="26.25" customHeight="1" thickBot="1">
      <c r="A52" s="154" t="s">
        <v>89</v>
      </c>
      <c r="B52" s="158"/>
      <c r="C52" s="85">
        <f>SUM($C$5:$C51)</f>
        <v>233.49861111111105</v>
      </c>
      <c r="D52" s="164">
        <f ca="1">SUM($D$5:$D51)</f>
        <v>2.9097222222222223</v>
      </c>
      <c r="E52" s="161">
        <f ca="1">SUM($E$5:$E51)</f>
        <v>230.58888888888882</v>
      </c>
      <c r="F52" s="113">
        <f ca="1">SUM($F$5:F51)</f>
        <v>1.5</v>
      </c>
      <c r="G52" s="114">
        <f ca="1">SUM($G$5:G51)</f>
        <v>0.20833333333333331</v>
      </c>
      <c r="H52" s="114">
        <f ca="1">SUM($H$5:$H51)</f>
        <v>0.41666666666666669</v>
      </c>
      <c r="I52" s="114">
        <f ca="1">SUM($I$5:$I51)</f>
        <v>0</v>
      </c>
      <c r="J52" s="114">
        <f ca="1">SUM($J$5:$J51)</f>
        <v>0.2638888888888889</v>
      </c>
      <c r="K52" s="114">
        <f ca="1">SUM($K$5:$K51)</f>
        <v>0</v>
      </c>
      <c r="L52" s="114">
        <f ca="1">SUM($L$5:$L51)</f>
        <v>0</v>
      </c>
      <c r="M52" s="114">
        <f ca="1">SUM($M$5:$M51)</f>
        <v>0</v>
      </c>
      <c r="N52" s="114">
        <f ca="1">SUM($N$5:$N51)</f>
        <v>0.52083333333333326</v>
      </c>
      <c r="O52" s="142">
        <f ca="1">SUM($O$5:$O51)</f>
        <v>6.6861111111111109</v>
      </c>
      <c r="P52" s="143">
        <f ca="1">SUM($P$5:$P51)</f>
        <v>46.22152777777778</v>
      </c>
      <c r="Q52" s="143">
        <f ca="1">SUM($Q$5:$Q51)</f>
        <v>0.41666666666666669</v>
      </c>
      <c r="R52" s="144">
        <f ca="1">SUM($R$5:$R51)</f>
        <v>120.52222222222223</v>
      </c>
      <c r="S52" s="143">
        <f ca="1">SUM($S$5:$S51)</f>
        <v>33.560416666666669</v>
      </c>
      <c r="T52" s="143">
        <f ca="1">SUM($T$5:$T51)</f>
        <v>0</v>
      </c>
      <c r="U52" s="143">
        <f ca="1">SUM($U$5:$U51)</f>
        <v>0</v>
      </c>
      <c r="V52" s="143">
        <f ca="1">SUM($V$5:$V51)</f>
        <v>0</v>
      </c>
      <c r="W52" s="144">
        <f ca="1">SUM($W$5:$W51)</f>
        <v>26.008333333333333</v>
      </c>
      <c r="X52" s="145">
        <f ca="1">SUM($X$5:$X51)</f>
        <v>1.2667999999999999</v>
      </c>
      <c r="Y52" s="146">
        <f ca="1">SUM($Y$5:$Y51)</f>
        <v>9.6314999999999991</v>
      </c>
      <c r="Z52" s="147">
        <f ca="1">SUM($Z$5:$Z51)</f>
        <v>9.2100000000000001E-2</v>
      </c>
      <c r="AA52" s="146">
        <f ca="1">SUM($AA$5:$AA51)</f>
        <v>21.927</v>
      </c>
      <c r="AB52" s="146">
        <f ca="1">SUM($AB$5:$AB51)</f>
        <v>6.9716000000000005</v>
      </c>
      <c r="AC52" s="146">
        <f ca="1">SUM($AC$5:$AC51)</f>
        <v>0</v>
      </c>
      <c r="AD52" s="146">
        <f ca="1">SUM($AD$5:$AD51)</f>
        <v>0</v>
      </c>
      <c r="AE52" s="146">
        <f ca="1">SUM($AE$5:$AE51)</f>
        <v>0</v>
      </c>
      <c r="AF52" s="148">
        <f ca="1">SUM($AF$5:$AF51)</f>
        <v>5.0922999999999998</v>
      </c>
      <c r="AG52" s="166">
        <f ca="1">SUM(X52:AF52)</f>
        <v>44.981300000000005</v>
      </c>
    </row>
    <row r="53" spans="1:35" ht="23.25" customHeight="1"/>
    <row r="54" spans="1:35" ht="12.75" customHeight="1"/>
    <row r="61" spans="1:35">
      <c r="I61" s="325"/>
    </row>
    <row r="62" spans="1:35">
      <c r="I62" s="326"/>
    </row>
    <row r="63" spans="1:35">
      <c r="I63" s="326"/>
    </row>
    <row r="64" spans="1:35">
      <c r="I64" s="326"/>
    </row>
    <row r="65" spans="9:9">
      <c r="I65" s="326"/>
    </row>
    <row r="66" spans="9:9">
      <c r="I66" s="326"/>
    </row>
    <row r="67" spans="9:9">
      <c r="I67" s="326"/>
    </row>
    <row r="68" spans="9:9">
      <c r="I68" s="326"/>
    </row>
    <row r="69" spans="9:9">
      <c r="I69" s="326"/>
    </row>
    <row r="70" spans="9:9">
      <c r="I70" s="326"/>
    </row>
    <row r="71" spans="9:9">
      <c r="I71" s="326"/>
    </row>
    <row r="72" spans="9:9">
      <c r="I72" s="326"/>
    </row>
    <row r="73" spans="9:9">
      <c r="I73" s="326"/>
    </row>
    <row r="74" spans="9:9">
      <c r="I74" s="326"/>
    </row>
    <row r="75" spans="9:9">
      <c r="I75" s="326"/>
    </row>
    <row r="76" spans="9:9">
      <c r="I76" s="326"/>
    </row>
    <row r="77" spans="9:9">
      <c r="I77" s="326"/>
    </row>
    <row r="78" spans="9:9">
      <c r="I78" s="326"/>
    </row>
    <row r="79" spans="9:9">
      <c r="I79" s="326"/>
    </row>
    <row r="80" spans="9:9">
      <c r="I80" s="326"/>
    </row>
    <row r="81" spans="9:9">
      <c r="I81" s="326"/>
    </row>
    <row r="82" spans="9:9">
      <c r="I82" s="326"/>
    </row>
    <row r="83" spans="9:9">
      <c r="I83" s="326"/>
    </row>
    <row r="84" spans="9:9">
      <c r="I84" s="326"/>
    </row>
    <row r="85" spans="9:9">
      <c r="I85" s="326"/>
    </row>
    <row r="86" spans="9:9">
      <c r="I86" s="326"/>
    </row>
    <row r="87" spans="9:9">
      <c r="I87" s="326"/>
    </row>
    <row r="88" spans="9:9">
      <c r="I88" s="326"/>
    </row>
    <row r="89" spans="9:9">
      <c r="I89" s="326"/>
    </row>
    <row r="90" spans="9:9">
      <c r="I90" s="325"/>
    </row>
    <row r="91" spans="9:9">
      <c r="I91" s="326"/>
    </row>
    <row r="92" spans="9:9">
      <c r="I92" s="326"/>
    </row>
    <row r="93" spans="9:9">
      <c r="I93" s="326"/>
    </row>
    <row r="94" spans="9:9">
      <c r="I94" s="326"/>
    </row>
    <row r="95" spans="9:9">
      <c r="I95" s="326"/>
    </row>
    <row r="96" spans="9:9">
      <c r="I96" s="326"/>
    </row>
    <row r="97" spans="9:9">
      <c r="I97" s="326"/>
    </row>
    <row r="98" spans="9:9">
      <c r="I98" s="326"/>
    </row>
    <row r="99" spans="9:9">
      <c r="I99" s="326"/>
    </row>
    <row r="100" spans="9:9">
      <c r="I100" s="326"/>
    </row>
    <row r="101" spans="9:9">
      <c r="I101" s="326"/>
    </row>
    <row r="102" spans="9:9">
      <c r="I102" s="326"/>
    </row>
    <row r="103" spans="9:9">
      <c r="I103" s="326"/>
    </row>
    <row r="104" spans="9:9">
      <c r="I104" s="326"/>
    </row>
    <row r="105" spans="9:9">
      <c r="I105" s="326"/>
    </row>
    <row r="106" spans="9:9">
      <c r="I106" s="326"/>
    </row>
  </sheetData>
  <autoFilter ref="A4:W4" xr:uid="{BE4B7772-86BF-4F2D-9928-E6C625C40CF7}"/>
  <phoneticPr fontId="2"/>
  <conditionalFormatting sqref="A2">
    <cfRule type="cellIs" dxfId="2" priority="1" stopIfTrue="1" operator="equal">
      <formula>"土"</formula>
    </cfRule>
    <cfRule type="cellIs" dxfId="1" priority="2" stopIfTrue="1" operator="equal">
      <formula>"日"</formula>
    </cfRule>
    <cfRule type="cellIs" dxfId="0" priority="3" stopIfTrue="1" operator="equal">
      <formula>"祝日"</formula>
    </cfRule>
  </conditionalFormatting>
  <pageMargins left="0.39370078740157483" right="0.19685039370078741" top="0.59055118110236227" bottom="0.31496062992125984" header="0.59055118110236227" footer="0.51181102362204722"/>
  <pageSetup paperSize="9" scale="70" firstPageNumber="0" orientation="landscape"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1C84B-36AC-49A0-B35C-D0D9730F9EF0}">
  <dimension ref="A1:M36"/>
  <sheetViews>
    <sheetView showGridLines="0" tabSelected="1" zoomScale="85" zoomScaleNormal="85" workbookViewId="0">
      <pane xSplit="3" ySplit="4" topLeftCell="D5"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117</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225" priority="3" operator="containsText" text="祝">
      <formula>NOT(ISERROR(SEARCH("祝",B5)))</formula>
    </cfRule>
    <cfRule type="containsText" dxfId="224" priority="4" operator="containsText" text="日">
      <formula>NOT(ISERROR(SEARCH("日",B5)))</formula>
    </cfRule>
    <cfRule type="cellIs" dxfId="22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F51C209-4EC7-480C-A501-8DEB9E850D28}">
            <xm:f>NOT(ISERROR(SEARCH("休",B5)))</xm:f>
            <xm:f>"休"</xm:f>
            <x14:dxf>
              <font>
                <color rgb="FFFF0000"/>
              </font>
            </x14:dxf>
          </x14:cfRule>
          <xm:sqref>B5:B35</xm:sqref>
        </x14:conditionalFormatting>
        <x14:conditionalFormatting xmlns:xm="http://schemas.microsoft.com/office/excel/2006/main">
          <x14:cfRule type="containsText" priority="2" operator="containsText" id="{64963492-F807-4D10-B59E-D5C5F41BACA6}">
            <xm:f>NOT(ISERROR(SEARCH("休",B5)))</xm:f>
            <xm:f>"休"</xm:f>
            <x14:dxf>
              <font>
                <color rgb="FFFF0000"/>
              </font>
            </x14:dxf>
          </x14:cfRule>
          <xm:sqref>B5:B35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A7B07-72FD-4146-A7EE-5AF02B7B8305}">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119</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220" priority="3" operator="containsText" text="祝">
      <formula>NOT(ISERROR(SEARCH("祝",B5)))</formula>
    </cfRule>
    <cfRule type="containsText" dxfId="219" priority="4" operator="containsText" text="日">
      <formula>NOT(ISERROR(SEARCH("日",B5)))</formula>
    </cfRule>
    <cfRule type="cellIs" dxfId="21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34FA7E0-0F29-4A7A-B79E-CC6B59349A7C}">
            <xm:f>NOT(ISERROR(SEARCH("休",B5)))</xm:f>
            <xm:f>"休"</xm:f>
            <x14:dxf>
              <font>
                <color rgb="FFFF0000"/>
              </font>
            </x14:dxf>
          </x14:cfRule>
          <xm:sqref>B5:B35</xm:sqref>
        </x14:conditionalFormatting>
        <x14:conditionalFormatting xmlns:xm="http://schemas.microsoft.com/office/excel/2006/main">
          <x14:cfRule type="containsText" priority="2" operator="containsText" id="{EE96D84E-ACB1-4BE8-AB75-82FE1E1BEF17}">
            <xm:f>NOT(ISERROR(SEARCH("休",B5)))</xm:f>
            <xm:f>"休"</xm:f>
            <x14:dxf>
              <font>
                <color rgb="FFFF0000"/>
              </font>
            </x14:dxf>
          </x14:cfRule>
          <xm:sqref>B5:B35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8743B-244C-412B-A69A-FCDE684F2F13}">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121</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215" priority="3" operator="containsText" text="祝">
      <formula>NOT(ISERROR(SEARCH("祝",B5)))</formula>
    </cfRule>
    <cfRule type="containsText" dxfId="214" priority="4" operator="containsText" text="日">
      <formula>NOT(ISERROR(SEARCH("日",B5)))</formula>
    </cfRule>
    <cfRule type="cellIs" dxfId="21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1905C964-2F69-4A7A-A433-BB4D98CEEAF4}">
            <xm:f>NOT(ISERROR(SEARCH("休",B5)))</xm:f>
            <xm:f>"休"</xm:f>
            <x14:dxf>
              <font>
                <color rgb="FFFF0000"/>
              </font>
            </x14:dxf>
          </x14:cfRule>
          <xm:sqref>B5:B35</xm:sqref>
        </x14:conditionalFormatting>
        <x14:conditionalFormatting xmlns:xm="http://schemas.microsoft.com/office/excel/2006/main">
          <x14:cfRule type="containsText" priority="2" operator="containsText" id="{F08F9DFE-27FF-4F5E-BB29-63DC66607211}">
            <xm:f>NOT(ISERROR(SEARCH("休",B5)))</xm:f>
            <xm:f>"休"</xm:f>
            <x14:dxf>
              <font>
                <color rgb="FFFF0000"/>
              </font>
            </x14:dxf>
          </x14:cfRule>
          <xm:sqref>B5:B35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E5615-8F92-4328-B564-D6524A8F93C8}">
  <dimension ref="A1:M36"/>
  <sheetViews>
    <sheetView showGridLines="0" tabSelected="1" zoomScale="85" zoomScaleNormal="85" workbookViewId="0">
      <pane xSplit="3" ySplit="4" topLeftCell="D21" activePane="bottomRight" state="frozen"/>
      <selection pane="topRight"/>
      <selection pane="bottomLeft"/>
      <selection pane="bottomRight"/>
    </sheetView>
  </sheetViews>
  <sheetFormatPr defaultRowHeight="13.5"/>
  <cols>
    <col min="1" max="1" width="5.25" style="359" customWidth="1"/>
    <col min="2" max="2" width="4.875" style="382" customWidth="1"/>
    <col min="3" max="12" width="9.125" style="358" customWidth="1"/>
    <col min="13" max="13" width="20.5" style="358" customWidth="1"/>
    <col min="14" max="16384" width="9" style="358"/>
  </cols>
  <sheetData>
    <row r="1" spans="1:13" ht="22.5" customHeight="1">
      <c r="A1" s="90" t="s">
        <v>75</v>
      </c>
      <c r="B1" s="90"/>
      <c r="C1" s="90"/>
      <c r="D1" s="90"/>
      <c r="E1" s="90"/>
      <c r="F1" s="90"/>
      <c r="G1" s="90"/>
      <c r="H1" s="90"/>
      <c r="I1" s="90"/>
      <c r="J1" s="90"/>
      <c r="K1" s="90"/>
      <c r="L1" s="90"/>
      <c r="M1" s="1"/>
    </row>
    <row r="2" spans="1:13" ht="30" customHeight="1" thickBot="1">
      <c r="A2" s="359" t="s">
        <v>76</v>
      </c>
      <c r="B2" s="1" t="s">
        <v>77</v>
      </c>
      <c r="C2" s="4" t="s">
        <v>77</v>
      </c>
      <c r="D2" s="5"/>
      <c r="E2" s="6">
        <v>2019</v>
      </c>
      <c r="F2" s="7">
        <v>1</v>
      </c>
      <c r="G2" s="8" t="s">
        <v>97</v>
      </c>
      <c r="H2" s="5"/>
      <c r="I2" s="5" t="s">
        <v>78</v>
      </c>
      <c r="J2" s="5" t="s">
        <v>123</v>
      </c>
      <c r="K2" s="5"/>
      <c r="L2" s="9"/>
      <c r="M2" s="10"/>
    </row>
    <row r="3" spans="1:13" ht="22.5" customHeight="1">
      <c r="A3" s="91" t="s">
        <v>80</v>
      </c>
      <c r="B3" s="93" t="s">
        <v>81</v>
      </c>
      <c r="C3" s="95" t="s">
        <v>82</v>
      </c>
      <c r="D3" s="97" t="s">
        <v>83</v>
      </c>
      <c r="E3" s="98"/>
      <c r="F3" s="98"/>
      <c r="G3" s="98"/>
      <c r="H3" s="98"/>
      <c r="I3" s="98"/>
      <c r="J3" s="98"/>
      <c r="K3" s="98"/>
      <c r="L3" s="98"/>
      <c r="M3" s="88" t="s">
        <v>84</v>
      </c>
    </row>
    <row r="4" spans="1:13" ht="22.5" customHeight="1" thickBot="1">
      <c r="A4" s="99"/>
      <c r="B4" s="100"/>
      <c r="C4" s="101"/>
      <c r="D4" s="80" t="s">
        <v>99</v>
      </c>
      <c r="E4" s="80" t="s">
        <v>100</v>
      </c>
      <c r="F4" s="360" t="s">
        <v>101</v>
      </c>
      <c r="G4" s="361" t="s">
        <v>102</v>
      </c>
      <c r="H4" s="360" t="s">
        <v>103</v>
      </c>
      <c r="I4" s="360" t="s">
        <v>104</v>
      </c>
      <c r="J4" s="80" t="s">
        <v>105</v>
      </c>
      <c r="K4" s="362" t="s">
        <v>106</v>
      </c>
      <c r="L4" s="81" t="s">
        <v>107</v>
      </c>
      <c r="M4" s="89"/>
    </row>
    <row r="5" spans="1:13" ht="23.25" customHeight="1">
      <c r="A5" s="16">
        <v>16</v>
      </c>
      <c r="B5" s="17" t="str">
        <f t="shared" ref="B5:B19" si="0">TEXT(DATE($E$2,$F$2-1,$A5),"aaa")</f>
        <v>日</v>
      </c>
      <c r="C5" s="363">
        <f>SUM(D5:L5)</f>
        <v>0</v>
      </c>
      <c r="D5" s="335"/>
      <c r="E5" s="364"/>
      <c r="F5" s="364"/>
      <c r="G5" s="338"/>
      <c r="H5" s="336"/>
      <c r="I5" s="336"/>
      <c r="J5" s="336"/>
      <c r="K5" s="340"/>
      <c r="L5" s="365"/>
      <c r="M5" s="342"/>
    </row>
    <row r="6" spans="1:13" ht="23.25" customHeight="1">
      <c r="A6" s="16">
        <v>17</v>
      </c>
      <c r="B6" s="17" t="str">
        <f t="shared" si="0"/>
        <v>月</v>
      </c>
      <c r="C6" s="363">
        <f t="shared" ref="C6:C35" si="1">SUM(D6:L6)</f>
        <v>0</v>
      </c>
      <c r="D6" s="343"/>
      <c r="E6" s="366"/>
      <c r="F6" s="366"/>
      <c r="G6" s="343"/>
      <c r="H6" s="344"/>
      <c r="I6" s="344"/>
      <c r="J6" s="344"/>
      <c r="K6" s="346"/>
      <c r="L6" s="367"/>
      <c r="M6" s="33"/>
    </row>
    <row r="7" spans="1:13" ht="23.25" customHeight="1">
      <c r="A7" s="16">
        <v>18</v>
      </c>
      <c r="B7" s="17" t="str">
        <f t="shared" si="0"/>
        <v>火</v>
      </c>
      <c r="C7" s="363">
        <f t="shared" si="1"/>
        <v>0</v>
      </c>
      <c r="D7" s="343"/>
      <c r="E7" s="366"/>
      <c r="F7" s="366"/>
      <c r="G7" s="343"/>
      <c r="H7" s="344"/>
      <c r="I7" s="344"/>
      <c r="J7" s="344"/>
      <c r="K7" s="346"/>
      <c r="L7" s="367"/>
      <c r="M7" s="33"/>
    </row>
    <row r="8" spans="1:13" ht="23.25" customHeight="1">
      <c r="A8" s="16">
        <v>19</v>
      </c>
      <c r="B8" s="17" t="str">
        <f t="shared" si="0"/>
        <v>水</v>
      </c>
      <c r="C8" s="363">
        <f t="shared" si="1"/>
        <v>0</v>
      </c>
      <c r="D8" s="343"/>
      <c r="E8" s="366"/>
      <c r="F8" s="366"/>
      <c r="G8" s="343"/>
      <c r="H8" s="344"/>
      <c r="I8" s="344"/>
      <c r="J8" s="344"/>
      <c r="K8" s="346"/>
      <c r="L8" s="367"/>
      <c r="M8" s="33"/>
    </row>
    <row r="9" spans="1:13" ht="23.25" customHeight="1">
      <c r="A9" s="16">
        <v>20</v>
      </c>
      <c r="B9" s="17" t="str">
        <f t="shared" si="0"/>
        <v>木</v>
      </c>
      <c r="C9" s="363">
        <f t="shared" si="1"/>
        <v>0</v>
      </c>
      <c r="D9" s="343"/>
      <c r="E9" s="366"/>
      <c r="F9" s="366"/>
      <c r="G9" s="343"/>
      <c r="H9" s="344"/>
      <c r="I9" s="344"/>
      <c r="J9" s="344"/>
      <c r="K9" s="346"/>
      <c r="L9" s="367"/>
      <c r="M9" s="33"/>
    </row>
    <row r="10" spans="1:13" ht="23.25" customHeight="1">
      <c r="A10" s="16">
        <v>21</v>
      </c>
      <c r="B10" s="17" t="str">
        <f t="shared" si="0"/>
        <v>金</v>
      </c>
      <c r="C10" s="363">
        <f t="shared" si="1"/>
        <v>0</v>
      </c>
      <c r="D10" s="343"/>
      <c r="E10" s="366"/>
      <c r="F10" s="366"/>
      <c r="G10" s="343"/>
      <c r="H10" s="344"/>
      <c r="I10" s="344"/>
      <c r="J10" s="344"/>
      <c r="K10" s="346"/>
      <c r="L10" s="367"/>
      <c r="M10" s="33"/>
    </row>
    <row r="11" spans="1:13" ht="23.25" customHeight="1">
      <c r="A11" s="16">
        <v>22</v>
      </c>
      <c r="B11" s="17" t="str">
        <f t="shared" si="0"/>
        <v>土</v>
      </c>
      <c r="C11" s="363">
        <f t="shared" si="1"/>
        <v>0</v>
      </c>
      <c r="D11" s="343"/>
      <c r="E11" s="366"/>
      <c r="F11" s="366"/>
      <c r="G11" s="343"/>
      <c r="H11" s="344"/>
      <c r="I11" s="344"/>
      <c r="J11" s="344"/>
      <c r="K11" s="346"/>
      <c r="L11" s="367"/>
      <c r="M11" s="33"/>
    </row>
    <row r="12" spans="1:13" ht="23.25" customHeight="1">
      <c r="A12" s="16">
        <v>23</v>
      </c>
      <c r="B12" s="17" t="str">
        <f t="shared" si="0"/>
        <v>日</v>
      </c>
      <c r="C12" s="363">
        <f t="shared" si="1"/>
        <v>0</v>
      </c>
      <c r="D12" s="343"/>
      <c r="E12" s="366"/>
      <c r="F12" s="366"/>
      <c r="G12" s="343"/>
      <c r="H12" s="344"/>
      <c r="I12" s="344"/>
      <c r="J12" s="344"/>
      <c r="K12" s="346"/>
      <c r="L12" s="367"/>
      <c r="M12" s="33"/>
    </row>
    <row r="13" spans="1:13" ht="23.25" customHeight="1">
      <c r="A13" s="16">
        <v>24</v>
      </c>
      <c r="B13" s="17" t="s">
        <v>108</v>
      </c>
      <c r="C13" s="363">
        <f t="shared" si="1"/>
        <v>0</v>
      </c>
      <c r="D13" s="343"/>
      <c r="E13" s="366"/>
      <c r="F13" s="366"/>
      <c r="G13" s="343"/>
      <c r="H13" s="344"/>
      <c r="I13" s="344"/>
      <c r="J13" s="344"/>
      <c r="K13" s="346"/>
      <c r="L13" s="367"/>
      <c r="M13" s="33"/>
    </row>
    <row r="14" spans="1:13" ht="23.25" customHeight="1">
      <c r="A14" s="16">
        <v>25</v>
      </c>
      <c r="B14" s="17" t="str">
        <f t="shared" si="0"/>
        <v>火</v>
      </c>
      <c r="C14" s="363">
        <f t="shared" si="1"/>
        <v>0</v>
      </c>
      <c r="D14" s="343"/>
      <c r="E14" s="366"/>
      <c r="F14" s="366"/>
      <c r="G14" s="343"/>
      <c r="H14" s="344"/>
      <c r="I14" s="344"/>
      <c r="J14" s="344"/>
      <c r="K14" s="346"/>
      <c r="L14" s="367"/>
      <c r="M14" s="33"/>
    </row>
    <row r="15" spans="1:13" ht="23.25" customHeight="1">
      <c r="A15" s="16">
        <v>26</v>
      </c>
      <c r="B15" s="17" t="str">
        <f t="shared" si="0"/>
        <v>水</v>
      </c>
      <c r="C15" s="363">
        <f t="shared" si="1"/>
        <v>0</v>
      </c>
      <c r="D15" s="343"/>
      <c r="E15" s="366"/>
      <c r="F15" s="366"/>
      <c r="G15" s="343"/>
      <c r="H15" s="344"/>
      <c r="I15" s="344"/>
      <c r="J15" s="344"/>
      <c r="K15" s="346"/>
      <c r="L15" s="367"/>
      <c r="M15" s="33"/>
    </row>
    <row r="16" spans="1:13" ht="23.25" customHeight="1">
      <c r="A16" s="16">
        <v>27</v>
      </c>
      <c r="B16" s="17" t="str">
        <f t="shared" si="0"/>
        <v>木</v>
      </c>
      <c r="C16" s="363">
        <f t="shared" si="1"/>
        <v>0</v>
      </c>
      <c r="D16" s="343"/>
      <c r="E16" s="366"/>
      <c r="F16" s="366"/>
      <c r="G16" s="343"/>
      <c r="H16" s="344"/>
      <c r="I16" s="344"/>
      <c r="J16" s="344"/>
      <c r="K16" s="346"/>
      <c r="L16" s="367"/>
      <c r="M16" s="33"/>
    </row>
    <row r="17" spans="1:13" ht="23.25" customHeight="1">
      <c r="A17" s="16">
        <v>28</v>
      </c>
      <c r="B17" s="17" t="str">
        <f t="shared" si="0"/>
        <v>金</v>
      </c>
      <c r="C17" s="363">
        <f t="shared" si="1"/>
        <v>0</v>
      </c>
      <c r="D17" s="343"/>
      <c r="E17" s="366"/>
      <c r="F17" s="366"/>
      <c r="G17" s="343"/>
      <c r="H17" s="344"/>
      <c r="I17" s="344"/>
      <c r="J17" s="344"/>
      <c r="K17" s="346"/>
      <c r="L17" s="367"/>
      <c r="M17" s="33"/>
    </row>
    <row r="18" spans="1:13" ht="23.25" customHeight="1">
      <c r="A18" s="16">
        <v>29</v>
      </c>
      <c r="B18" s="17" t="str">
        <f t="shared" si="0"/>
        <v>土</v>
      </c>
      <c r="C18" s="363">
        <f t="shared" si="1"/>
        <v>0</v>
      </c>
      <c r="D18" s="343"/>
      <c r="E18" s="366"/>
      <c r="F18" s="366"/>
      <c r="G18" s="343"/>
      <c r="H18" s="344"/>
      <c r="I18" s="344"/>
      <c r="J18" s="344"/>
      <c r="K18" s="346"/>
      <c r="L18" s="367"/>
      <c r="M18" s="33"/>
    </row>
    <row r="19" spans="1:13" ht="23.25" customHeight="1">
      <c r="A19" s="16">
        <v>30</v>
      </c>
      <c r="B19" s="17" t="str">
        <f t="shared" si="0"/>
        <v>日</v>
      </c>
      <c r="C19" s="363">
        <f t="shared" si="1"/>
        <v>0</v>
      </c>
      <c r="D19" s="343"/>
      <c r="E19" s="366"/>
      <c r="F19" s="366"/>
      <c r="G19" s="343"/>
      <c r="H19" s="344"/>
      <c r="I19" s="344"/>
      <c r="J19" s="344"/>
      <c r="K19" s="346"/>
      <c r="L19" s="367"/>
      <c r="M19" s="33"/>
    </row>
    <row r="20" spans="1:13" ht="23.25" customHeight="1">
      <c r="A20" s="16">
        <v>31</v>
      </c>
      <c r="B20" s="17" t="s">
        <v>109</v>
      </c>
      <c r="C20" s="363">
        <f t="shared" si="1"/>
        <v>0</v>
      </c>
      <c r="D20" s="368"/>
      <c r="E20" s="366"/>
      <c r="F20" s="366"/>
      <c r="G20" s="368"/>
      <c r="H20" s="366"/>
      <c r="I20" s="366"/>
      <c r="J20" s="366"/>
      <c r="K20" s="369"/>
      <c r="L20" s="367"/>
      <c r="M20" s="370"/>
    </row>
    <row r="21" spans="1:13" ht="23.25" customHeight="1">
      <c r="A21" s="16">
        <v>1</v>
      </c>
      <c r="B21" s="17" t="s">
        <v>109</v>
      </c>
      <c r="C21" s="363">
        <f t="shared" si="1"/>
        <v>0</v>
      </c>
      <c r="D21" s="343"/>
      <c r="E21" s="366"/>
      <c r="F21" s="366"/>
      <c r="G21" s="343"/>
      <c r="H21" s="344"/>
      <c r="I21" s="344"/>
      <c r="J21" s="344"/>
      <c r="K21" s="346"/>
      <c r="L21" s="367"/>
      <c r="M21" s="33"/>
    </row>
    <row r="22" spans="1:13" ht="23.25" customHeight="1">
      <c r="A22" s="16">
        <v>2</v>
      </c>
      <c r="B22" s="17" t="s">
        <v>109</v>
      </c>
      <c r="C22" s="363">
        <f>SUM(D22:L22)</f>
        <v>0</v>
      </c>
      <c r="D22" s="343"/>
      <c r="E22" s="366"/>
      <c r="F22" s="366"/>
      <c r="G22" s="343"/>
      <c r="H22" s="344"/>
      <c r="I22" s="344"/>
      <c r="J22" s="344"/>
      <c r="K22" s="346"/>
      <c r="L22" s="367"/>
      <c r="M22" s="33"/>
    </row>
    <row r="23" spans="1:13" ht="23.25" customHeight="1">
      <c r="A23" s="16">
        <v>3</v>
      </c>
      <c r="B23" s="17" t="s">
        <v>109</v>
      </c>
      <c r="C23" s="363">
        <f t="shared" si="1"/>
        <v>0</v>
      </c>
      <c r="D23" s="343"/>
      <c r="E23" s="366"/>
      <c r="F23" s="366"/>
      <c r="G23" s="343"/>
      <c r="H23" s="344"/>
      <c r="I23" s="344"/>
      <c r="J23" s="344"/>
      <c r="K23" s="346"/>
      <c r="L23" s="367"/>
      <c r="M23" s="33"/>
    </row>
    <row r="24" spans="1:13" ht="23.25" customHeight="1">
      <c r="A24" s="16">
        <v>4</v>
      </c>
      <c r="B24" s="17" t="s">
        <v>109</v>
      </c>
      <c r="C24" s="363">
        <f t="shared" si="1"/>
        <v>0</v>
      </c>
      <c r="D24" s="343"/>
      <c r="E24" s="366"/>
      <c r="F24" s="366"/>
      <c r="G24" s="343"/>
      <c r="H24" s="344"/>
      <c r="I24" s="344"/>
      <c r="J24" s="344"/>
      <c r="K24" s="346"/>
      <c r="L24" s="367"/>
      <c r="M24" s="33"/>
    </row>
    <row r="25" spans="1:13" ht="23.25" customHeight="1">
      <c r="A25" s="16">
        <v>5</v>
      </c>
      <c r="B25" s="17" t="str">
        <f t="shared" ref="B25:B35" si="2">TEXT(DATE($E$2,$F$2,$A25),"aaa")</f>
        <v>土</v>
      </c>
      <c r="C25" s="363">
        <f t="shared" si="1"/>
        <v>0</v>
      </c>
      <c r="D25" s="348"/>
      <c r="E25" s="366"/>
      <c r="F25" s="366"/>
      <c r="G25" s="343"/>
      <c r="H25" s="344"/>
      <c r="I25" s="344"/>
      <c r="J25" s="344"/>
      <c r="K25" s="346"/>
      <c r="L25" s="367"/>
      <c r="M25" s="33"/>
    </row>
    <row r="26" spans="1:13" ht="23.25" customHeight="1">
      <c r="A26" s="16">
        <v>6</v>
      </c>
      <c r="B26" s="17" t="str">
        <f t="shared" si="2"/>
        <v>日</v>
      </c>
      <c r="C26" s="363">
        <f t="shared" si="1"/>
        <v>0</v>
      </c>
      <c r="D26" s="343"/>
      <c r="E26" s="366"/>
      <c r="F26" s="366"/>
      <c r="G26" s="343"/>
      <c r="H26" s="344"/>
      <c r="I26" s="344"/>
      <c r="J26" s="344"/>
      <c r="K26" s="346"/>
      <c r="L26" s="367"/>
      <c r="M26" s="33"/>
    </row>
    <row r="27" spans="1:13" ht="23.25" customHeight="1">
      <c r="A27" s="16">
        <v>7</v>
      </c>
      <c r="B27" s="17" t="str">
        <f t="shared" si="2"/>
        <v>月</v>
      </c>
      <c r="C27" s="363">
        <f t="shared" si="1"/>
        <v>0</v>
      </c>
      <c r="D27" s="343"/>
      <c r="E27" s="366"/>
      <c r="F27" s="366"/>
      <c r="G27" s="343"/>
      <c r="H27" s="344"/>
      <c r="I27" s="344"/>
      <c r="J27" s="344"/>
      <c r="K27" s="346"/>
      <c r="L27" s="367"/>
      <c r="M27" s="33"/>
    </row>
    <row r="28" spans="1:13" ht="23.25" customHeight="1">
      <c r="A28" s="16">
        <v>8</v>
      </c>
      <c r="B28" s="17" t="str">
        <f t="shared" si="2"/>
        <v>火</v>
      </c>
      <c r="C28" s="363">
        <f t="shared" si="1"/>
        <v>0</v>
      </c>
      <c r="D28" s="343"/>
      <c r="E28" s="366"/>
      <c r="F28" s="366"/>
      <c r="G28" s="343"/>
      <c r="H28" s="344"/>
      <c r="I28" s="344"/>
      <c r="J28" s="344"/>
      <c r="K28" s="346"/>
      <c r="L28" s="367"/>
      <c r="M28" s="33"/>
    </row>
    <row r="29" spans="1:13" ht="23.25" customHeight="1">
      <c r="A29" s="16">
        <v>9</v>
      </c>
      <c r="B29" s="17" t="str">
        <f t="shared" si="2"/>
        <v>水</v>
      </c>
      <c r="C29" s="363">
        <f t="shared" si="1"/>
        <v>0</v>
      </c>
      <c r="D29" s="343"/>
      <c r="E29" s="366"/>
      <c r="F29" s="366"/>
      <c r="G29" s="343"/>
      <c r="H29" s="344"/>
      <c r="I29" s="344"/>
      <c r="J29" s="344"/>
      <c r="K29" s="346"/>
      <c r="L29" s="367"/>
      <c r="M29" s="33"/>
    </row>
    <row r="30" spans="1:13" ht="23.25" customHeight="1">
      <c r="A30" s="16">
        <v>10</v>
      </c>
      <c r="B30" s="17" t="str">
        <f t="shared" si="2"/>
        <v>木</v>
      </c>
      <c r="C30" s="363">
        <f t="shared" si="1"/>
        <v>0</v>
      </c>
      <c r="D30" s="343"/>
      <c r="E30" s="366"/>
      <c r="F30" s="366"/>
      <c r="G30" s="343"/>
      <c r="H30" s="344"/>
      <c r="I30" s="344"/>
      <c r="J30" s="344"/>
      <c r="K30" s="346"/>
      <c r="L30" s="367"/>
      <c r="M30" s="33"/>
    </row>
    <row r="31" spans="1:13" ht="23.25" customHeight="1">
      <c r="A31" s="16">
        <v>11</v>
      </c>
      <c r="B31" s="17" t="str">
        <f t="shared" si="2"/>
        <v>金</v>
      </c>
      <c r="C31" s="363">
        <f t="shared" si="1"/>
        <v>0</v>
      </c>
      <c r="D31" s="343"/>
      <c r="E31" s="366"/>
      <c r="F31" s="366"/>
      <c r="G31" s="343"/>
      <c r="H31" s="344"/>
      <c r="I31" s="344"/>
      <c r="J31" s="344"/>
      <c r="K31" s="346"/>
      <c r="L31" s="367"/>
      <c r="M31" s="33"/>
    </row>
    <row r="32" spans="1:13" ht="23.25" customHeight="1">
      <c r="A32" s="16">
        <v>12</v>
      </c>
      <c r="B32" s="17" t="str">
        <f t="shared" si="2"/>
        <v>土</v>
      </c>
      <c r="C32" s="363">
        <f t="shared" si="1"/>
        <v>0</v>
      </c>
      <c r="D32" s="343"/>
      <c r="E32" s="366"/>
      <c r="F32" s="366"/>
      <c r="G32" s="343"/>
      <c r="H32" s="344"/>
      <c r="I32" s="344"/>
      <c r="J32" s="344"/>
      <c r="K32" s="346"/>
      <c r="L32" s="367"/>
      <c r="M32" s="33"/>
    </row>
    <row r="33" spans="1:13" ht="23.25" customHeight="1">
      <c r="A33" s="16">
        <v>13</v>
      </c>
      <c r="B33" s="17" t="str">
        <f t="shared" si="2"/>
        <v>日</v>
      </c>
      <c r="C33" s="363">
        <f t="shared" si="1"/>
        <v>0</v>
      </c>
      <c r="D33" s="343"/>
      <c r="E33" s="366"/>
      <c r="F33" s="366"/>
      <c r="G33" s="343"/>
      <c r="H33" s="344"/>
      <c r="I33" s="344"/>
      <c r="J33" s="344"/>
      <c r="K33" s="346"/>
      <c r="L33" s="367"/>
      <c r="M33" s="33"/>
    </row>
    <row r="34" spans="1:13" ht="23.25" customHeight="1">
      <c r="A34" s="16">
        <v>14</v>
      </c>
      <c r="B34" s="17" t="s">
        <v>108</v>
      </c>
      <c r="C34" s="363">
        <f t="shared" si="1"/>
        <v>0</v>
      </c>
      <c r="D34" s="343"/>
      <c r="E34" s="366"/>
      <c r="F34" s="366"/>
      <c r="G34" s="343"/>
      <c r="H34" s="344"/>
      <c r="I34" s="344"/>
      <c r="J34" s="344"/>
      <c r="K34" s="346"/>
      <c r="L34" s="367"/>
      <c r="M34" s="33"/>
    </row>
    <row r="35" spans="1:13" ht="23.25" customHeight="1" thickBot="1">
      <c r="A35" s="16">
        <v>15</v>
      </c>
      <c r="B35" s="17" t="str">
        <f t="shared" si="2"/>
        <v>火</v>
      </c>
      <c r="C35" s="363">
        <f t="shared" si="1"/>
        <v>0</v>
      </c>
      <c r="D35" s="349"/>
      <c r="E35" s="371"/>
      <c r="F35" s="372"/>
      <c r="G35" s="349"/>
      <c r="H35" s="352"/>
      <c r="I35" s="350"/>
      <c r="J35" s="350"/>
      <c r="K35" s="353"/>
      <c r="L35" s="373"/>
      <c r="M35" s="33"/>
    </row>
    <row r="36" spans="1:13" ht="23.25" customHeight="1" thickBot="1">
      <c r="A36" s="42" t="s">
        <v>89</v>
      </c>
      <c r="B36" s="374"/>
      <c r="C36" s="375">
        <f t="shared" ref="C36:L36" si="3">SUM(C5:C35)</f>
        <v>0</v>
      </c>
      <c r="D36" s="376">
        <f t="shared" si="3"/>
        <v>0</v>
      </c>
      <c r="E36" s="377">
        <f t="shared" si="3"/>
        <v>0</v>
      </c>
      <c r="F36" s="378">
        <f t="shared" si="3"/>
        <v>0</v>
      </c>
      <c r="G36" s="379">
        <f t="shared" si="3"/>
        <v>0</v>
      </c>
      <c r="H36" s="379">
        <f t="shared" si="3"/>
        <v>0</v>
      </c>
      <c r="I36" s="379">
        <f t="shared" si="3"/>
        <v>0</v>
      </c>
      <c r="J36" s="379">
        <f t="shared" si="3"/>
        <v>0</v>
      </c>
      <c r="K36" s="379">
        <f t="shared" si="3"/>
        <v>0</v>
      </c>
      <c r="L36" s="380">
        <f t="shared" si="3"/>
        <v>0</v>
      </c>
      <c r="M36" s="381"/>
    </row>
  </sheetData>
  <mergeCells count="6">
    <mergeCell ref="M3:M4"/>
    <mergeCell ref="A1:L1"/>
    <mergeCell ref="A3:A4"/>
    <mergeCell ref="B3:B4"/>
    <mergeCell ref="C3:C4"/>
    <mergeCell ref="D3:L3"/>
  </mergeCells>
  <phoneticPr fontId="2"/>
  <conditionalFormatting sqref="B5:B35">
    <cfRule type="containsText" dxfId="210" priority="3" operator="containsText" text="祝">
      <formula>NOT(ISERROR(SEARCH("祝",B5)))</formula>
    </cfRule>
    <cfRule type="containsText" dxfId="209" priority="4" operator="containsText" text="日">
      <formula>NOT(ISERROR(SEARCH("日",B5)))</formula>
    </cfRule>
    <cfRule type="cellIs" dxfId="20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6487539-5F27-477F-83DE-C456A1AE239D}">
            <xm:f>NOT(ISERROR(SEARCH("休",B5)))</xm:f>
            <xm:f>"休"</xm:f>
            <x14:dxf>
              <font>
                <color rgb="FFFF0000"/>
              </font>
            </x14:dxf>
          </x14:cfRule>
          <xm:sqref>B5:B35</xm:sqref>
        </x14:conditionalFormatting>
        <x14:conditionalFormatting xmlns:xm="http://schemas.microsoft.com/office/excel/2006/main">
          <x14:cfRule type="containsText" priority="2" operator="containsText" id="{A6A10AAA-3C4E-4D86-B357-71BFBEC29675}">
            <xm:f>NOT(ISERROR(SEARCH("休",B5)))</xm:f>
            <xm:f>"休"</xm:f>
            <x14:dxf>
              <font>
                <color rgb="FFFF0000"/>
              </font>
            </x14:dxf>
          </x14:cfRule>
          <xm:sqref>B5:B35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51</vt:i4>
      </vt:variant>
      <vt:variant>
        <vt:lpstr>名前付き一覧</vt:lpstr>
      </vt:variant>
      <vt:variant>
        <vt:i4>51</vt:i4>
      </vt:variant>
    </vt:vector>
  </HeadingPairs>
  <TitlesOfParts>
    <vt:vector size="102" baseType="lpstr">
      <vt:lpstr>注意</vt:lpstr>
      <vt:lpstr>開始データ</vt:lpstr>
      <vt:lpstr>門井</vt:lpstr>
      <vt:lpstr>平石</vt:lpstr>
      <vt:lpstr>荒谷</vt:lpstr>
      <vt:lpstr>井上</vt:lpstr>
      <vt:lpstr>岩佐</vt:lpstr>
      <vt:lpstr>倉田</vt:lpstr>
      <vt:lpstr>二瓶</vt:lpstr>
      <vt:lpstr>土井</vt:lpstr>
      <vt:lpstr>佐藤</vt:lpstr>
      <vt:lpstr>三上</vt:lpstr>
      <vt:lpstr>菊地</vt:lpstr>
      <vt:lpstr>嶋田</vt:lpstr>
      <vt:lpstr>石岡</vt:lpstr>
      <vt:lpstr>八重野</vt:lpstr>
      <vt:lpstr>佐々木</vt:lpstr>
      <vt:lpstr>上久保</vt:lpstr>
      <vt:lpstr>吉尾</vt:lpstr>
      <vt:lpstr>村山</vt:lpstr>
      <vt:lpstr>青山</vt:lpstr>
      <vt:lpstr>安部</vt:lpstr>
      <vt:lpstr>杉本(麻)</vt:lpstr>
      <vt:lpstr>茂呂</vt:lpstr>
      <vt:lpstr>川北</vt:lpstr>
      <vt:lpstr>杉本(梨)</vt:lpstr>
      <vt:lpstr>及川</vt:lpstr>
      <vt:lpstr>高屋</vt:lpstr>
      <vt:lpstr>瀬古</vt:lpstr>
      <vt:lpstr>本田</vt:lpstr>
      <vt:lpstr>那須</vt:lpstr>
      <vt:lpstr>加藤</vt:lpstr>
      <vt:lpstr>佐野</vt:lpstr>
      <vt:lpstr>渡辺</vt:lpstr>
      <vt:lpstr>西島</vt:lpstr>
      <vt:lpstr>石井</vt:lpstr>
      <vt:lpstr>黒田</vt:lpstr>
      <vt:lpstr>鎌田</vt:lpstr>
      <vt:lpstr>宮澤</vt:lpstr>
      <vt:lpstr>高田</vt:lpstr>
      <vt:lpstr>盛</vt:lpstr>
      <vt:lpstr>磯田</vt:lpstr>
      <vt:lpstr>今井</vt:lpstr>
      <vt:lpstr>小河</vt:lpstr>
      <vt:lpstr>児玉</vt:lpstr>
      <vt:lpstr>髙橋</vt:lpstr>
      <vt:lpstr>真中</vt:lpstr>
      <vt:lpstr>桐生</vt:lpstr>
      <vt:lpstr>未定</vt:lpstr>
      <vt:lpstr>業務別月報</vt:lpstr>
      <vt:lpstr>区分別按分表</vt:lpstr>
      <vt:lpstr>安部!Print_Area</vt:lpstr>
      <vt:lpstr>井上!Print_Area</vt:lpstr>
      <vt:lpstr>磯田!Print_Area</vt:lpstr>
      <vt:lpstr>加藤!Print_Area</vt:lpstr>
      <vt:lpstr>開始データ!Print_Area</vt:lpstr>
      <vt:lpstr>鎌田!Print_Area</vt:lpstr>
      <vt:lpstr>岩佐!Print_Area</vt:lpstr>
      <vt:lpstr>菊地!Print_Area</vt:lpstr>
      <vt:lpstr>吉尾!Print_Area</vt:lpstr>
      <vt:lpstr>及川!Print_Area</vt:lpstr>
      <vt:lpstr>宮澤!Print_Area</vt:lpstr>
      <vt:lpstr>業務別月報!Print_Area</vt:lpstr>
      <vt:lpstr>桐生!Print_Area</vt:lpstr>
      <vt:lpstr>区分別按分表!Print_Area</vt:lpstr>
      <vt:lpstr>荒谷!Print_Area</vt:lpstr>
      <vt:lpstr>高屋!Print_Area</vt:lpstr>
      <vt:lpstr>高田!Print_Area</vt:lpstr>
      <vt:lpstr>黒田!Print_Area</vt:lpstr>
      <vt:lpstr>今井!Print_Area</vt:lpstr>
      <vt:lpstr>佐々木!Print_Area</vt:lpstr>
      <vt:lpstr>佐藤!Print_Area</vt:lpstr>
      <vt:lpstr>佐野!Print_Area</vt:lpstr>
      <vt:lpstr>三上!Print_Area</vt:lpstr>
      <vt:lpstr>児玉!Print_Area</vt:lpstr>
      <vt:lpstr>小河!Print_Area</vt:lpstr>
      <vt:lpstr>上久保!Print_Area</vt:lpstr>
      <vt:lpstr>真中!Print_Area</vt:lpstr>
      <vt:lpstr>'杉本(麻)'!Print_Area</vt:lpstr>
      <vt:lpstr>'杉本(梨)'!Print_Area</vt:lpstr>
      <vt:lpstr>瀬古!Print_Area</vt:lpstr>
      <vt:lpstr>盛!Print_Area</vt:lpstr>
      <vt:lpstr>西島!Print_Area</vt:lpstr>
      <vt:lpstr>青山!Print_Area</vt:lpstr>
      <vt:lpstr>石井!Print_Area</vt:lpstr>
      <vt:lpstr>石岡!Print_Area</vt:lpstr>
      <vt:lpstr>川北!Print_Area</vt:lpstr>
      <vt:lpstr>倉田!Print_Area</vt:lpstr>
      <vt:lpstr>村山!Print_Area</vt:lpstr>
      <vt:lpstr>渡辺!Print_Area</vt:lpstr>
      <vt:lpstr>土井!Print_Area</vt:lpstr>
      <vt:lpstr>嶋田!Print_Area</vt:lpstr>
      <vt:lpstr>那須!Print_Area</vt:lpstr>
      <vt:lpstr>二瓶!Print_Area</vt:lpstr>
      <vt:lpstr>八重野!Print_Area</vt:lpstr>
      <vt:lpstr>平石!Print_Area</vt:lpstr>
      <vt:lpstr>本田!Print_Area</vt:lpstr>
      <vt:lpstr>未定!Print_Area</vt:lpstr>
      <vt:lpstr>茂呂!Print_Area</vt:lpstr>
      <vt:lpstr>門井!Print_Area</vt:lpstr>
      <vt:lpstr>髙橋!Print_Area</vt:lpstr>
      <vt:lpstr>区分別按分表!Print_Titles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murayama</dc:creator>
  <cp:lastModifiedBy>murayama</cp:lastModifiedBy>
  <dcterms:created xsi:type="dcterms:W3CDTF">2019-01-29T08:31:02Z</dcterms:created>
  <dcterms:modified xsi:type="dcterms:W3CDTF">2019-01-30T01:55:50Z</dcterms:modified>
</cp:coreProperties>
</file>