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0400" windowHeight="7995"/>
  </bookViews>
  <sheets>
    <sheet name="Sayfa1" sheetId="1" r:id="rId1"/>
    <sheet name="Sayfa2" sheetId="2" r:id="rId2"/>
    <sheet name="Sayfa3" sheetId="3" r:id="rId3"/>
  </sheets>
  <calcPr calcId="125725"/>
</workbook>
</file>

<file path=xl/calcChain.xml><?xml version="1.0" encoding="utf-8"?>
<calcChain xmlns="http://schemas.openxmlformats.org/spreadsheetml/2006/main">
  <c r="B78" i="1"/>
  <c r="B77"/>
  <c r="C16" l="1"/>
  <c r="C60"/>
  <c r="C72" s="1"/>
  <c r="C28"/>
  <c r="C36" l="1"/>
  <c r="B79"/>
  <c r="B80" s="1"/>
  <c r="C6"/>
  <c r="D6" s="1"/>
  <c r="F6" l="1"/>
  <c r="C5" l="1"/>
  <c r="D5" s="1"/>
  <c r="C4"/>
  <c r="F4" l="1"/>
  <c r="F7" s="1"/>
  <c r="B81" s="1"/>
  <c r="F5"/>
  <c r="D4"/>
</calcChain>
</file>

<file path=xl/sharedStrings.xml><?xml version="1.0" encoding="utf-8"?>
<sst xmlns="http://schemas.openxmlformats.org/spreadsheetml/2006/main" count="132" uniqueCount="66">
  <si>
    <t>ŞEHİT PİYADE</t>
  </si>
  <si>
    <t xml:space="preserve">ELVANKENT </t>
  </si>
  <si>
    <t>ALTINDAĞ</t>
  </si>
  <si>
    <t>Banka gönderimi</t>
  </si>
  <si>
    <t>4177275 ykb çek vade 30.01.2016</t>
  </si>
  <si>
    <t>4177284 ykb çek vade 27.02.2016</t>
  </si>
  <si>
    <t>ALL RİSK</t>
  </si>
  <si>
    <t>İSG 11 AY</t>
  </si>
  <si>
    <t>ALL-RİSK SİGORTA BEDELİ HİSSESİ</t>
  </si>
  <si>
    <t>EYLÜL-EKİM-KASIM-ARALIK-OCAK-MART-NİSAN-MAYIS- İSG ÜCRETİ</t>
  </si>
  <si>
    <t>YKB ÇEK 1428143 13.06.2015</t>
  </si>
  <si>
    <t>YKB ÇEK 1428144 11.07.2015</t>
  </si>
  <si>
    <t>YKB ÇEK 1428145 18.07.2015</t>
  </si>
  <si>
    <t>YKB ÇEK 1428146 17.09.2015</t>
  </si>
  <si>
    <t>BANKA GÖNDERİMİ</t>
  </si>
  <si>
    <t>YKB ÇEK 1489555 24.10.2015</t>
  </si>
  <si>
    <t>YKB ÇEK 1489556 15.08.2015</t>
  </si>
  <si>
    <t>YKB ÇEK 08.08.2015</t>
  </si>
  <si>
    <t>YEMEK  485 adet</t>
  </si>
  <si>
    <t xml:space="preserve"> Ykb Çek 26.07.2015</t>
  </si>
  <si>
    <t>YKB Çek 29.08.2015</t>
  </si>
  <si>
    <t>YKB Çek 10.10.2015</t>
  </si>
  <si>
    <t>Ykb Çek 28.11.2015</t>
  </si>
  <si>
    <t>Ykb Çek 26.12.2015</t>
  </si>
  <si>
    <t>OSTİM</t>
  </si>
  <si>
    <t>NİS-MAY-HAZ-TEM-AĞU-EYL-EKİ-KAS-ARA AYI İSG ÜCRETİ</t>
  </si>
  <si>
    <t>GARDENE AİT KULLANILAN TESİST MALZEMESİ BEDELİ</t>
  </si>
  <si>
    <t>YKB 8055680 ÇEK 20.09.2014</t>
  </si>
  <si>
    <t>YKB 8055681 ÇEK 08.11.2014</t>
  </si>
  <si>
    <t>YKB 8055682 ÇEK 22.11.2014</t>
  </si>
  <si>
    <t>YKB 8055683 ÇEK 20.12.2014</t>
  </si>
  <si>
    <t>YKB 8055684 ÇEK 24.01.2014</t>
  </si>
  <si>
    <t>YKB 9762573 ÇEK 20.12.2014</t>
  </si>
  <si>
    <t>YKB 9762574 ÇEK 27.12.2014</t>
  </si>
  <si>
    <t>YKB 9762575 ÇEK 10.01.2015</t>
  </si>
  <si>
    <t>YKB 9762576 ÇEK 24.01.2015</t>
  </si>
  <si>
    <t>YKB 9762577 ÇEK 31.01.2015</t>
  </si>
  <si>
    <t>YKB 9762578 ÇEK 21.02.2015</t>
  </si>
  <si>
    <t>YKB 9762581 ÇEK 07.02.2015</t>
  </si>
  <si>
    <t>YKB 9762582 ÇEK 28.02.2015</t>
  </si>
  <si>
    <t>YKB 9762583 ÇEK 14.03.2015</t>
  </si>
  <si>
    <t>Ykb 995104 Çek 01.02.2015</t>
  </si>
  <si>
    <t>Ykb 995155 Çek 26.04.2015</t>
  </si>
  <si>
    <t>Ykb 995156 Çek 19.04.2015</t>
  </si>
  <si>
    <t>YEMEK BEDELİ 660 adet</t>
  </si>
  <si>
    <t>Ykb 541043 Çek 16.05.2015</t>
  </si>
  <si>
    <t>Ykb 541044 Çek 23.05.2015</t>
  </si>
  <si>
    <t>Ykb 541045 Çek 13.06.2015</t>
  </si>
  <si>
    <t>Ykb 541045 Çek 27.06.2015</t>
  </si>
  <si>
    <t>Banka Gönderimi</t>
  </si>
  <si>
    <t>SPLİT KLİMA (ELEKTRİK ODASI)</t>
  </si>
  <si>
    <t>PİS SU POMPALARI</t>
  </si>
  <si>
    <t xml:space="preserve"> YKB 3214188 ÇEK 31.10.2015</t>
  </si>
  <si>
    <t xml:space="preserve"> YKB 3214189 ÇEK 28.11.2015</t>
  </si>
  <si>
    <t xml:space="preserve"> YKB 3214190 ÇEK 26.12.2015</t>
  </si>
  <si>
    <t>NAKİT</t>
  </si>
  <si>
    <t>ÇEK</t>
  </si>
  <si>
    <t>DİĞER</t>
  </si>
  <si>
    <t>EFT</t>
  </si>
  <si>
    <t>SÖZLEŞME BEDELİ</t>
  </si>
  <si>
    <t>KDV%18</t>
  </si>
  <si>
    <t>TOPLAM</t>
  </si>
  <si>
    <t>TEVFİKAT 2/10</t>
  </si>
  <si>
    <t>GENEL TOPLAM</t>
  </si>
  <si>
    <t>Ödeme Toplamı</t>
  </si>
  <si>
    <t>Kalan Alacağı</t>
  </si>
</sst>
</file>

<file path=xl/styles.xml><?xml version="1.0" encoding="utf-8"?>
<styleSheet xmlns="http://schemas.openxmlformats.org/spreadsheetml/2006/main">
  <numFmts count="2">
    <numFmt numFmtId="44" formatCode="_-* #,##0.00\ &quot;TL&quot;_-;\-* #,##0.00\ &quot;TL&quot;_-;_-* &quot;-&quot;??\ &quot;TL&quot;_-;_-@_-"/>
    <numFmt numFmtId="164" formatCode="#,##0.00\ &quot;TL&quot;"/>
  </numFmts>
  <fonts count="9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b/>
      <sz val="11"/>
      <color rgb="FFFF0000"/>
      <name val="Calibri"/>
      <family val="2"/>
      <charset val="162"/>
    </font>
    <font>
      <b/>
      <sz val="11"/>
      <color indexed="10"/>
      <name val="Calibri"/>
      <family val="2"/>
      <charset val="162"/>
    </font>
    <font>
      <b/>
      <sz val="11"/>
      <color indexed="8"/>
      <name val="Calibri"/>
      <family val="2"/>
      <charset val="162"/>
    </font>
    <font>
      <b/>
      <sz val="10"/>
      <color indexed="8"/>
      <name val="Calibri"/>
      <family val="2"/>
      <charset val="162"/>
    </font>
    <font>
      <b/>
      <sz val="11"/>
      <name val="Calibri"/>
      <family val="2"/>
      <charset val="16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/>
        <bgColor theme="8" tint="0.5999938962981048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FFFF00"/>
        <bgColor theme="8" tint="0.59999389629810485"/>
      </patternFill>
    </fill>
    <fill>
      <patternFill patternType="solid">
        <fgColor rgb="FFFFFF00"/>
        <bgColor theme="8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theme="8" tint="0.59999389629810485"/>
      </patternFill>
    </fill>
    <fill>
      <patternFill patternType="solid">
        <fgColor rgb="FF92D050"/>
        <bgColor theme="8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1">
    <xf numFmtId="0" fontId="0" fillId="0" borderId="0" xfId="0"/>
    <xf numFmtId="44" fontId="2" fillId="2" borderId="1" xfId="1" applyFont="1" applyFill="1" applyBorder="1" applyAlignment="1">
      <alignment horizontal="right" vertical="center"/>
    </xf>
    <xf numFmtId="49" fontId="3" fillId="4" borderId="1" xfId="0" applyNumberFormat="1" applyFont="1" applyFill="1" applyBorder="1" applyAlignment="1">
      <alignment horizontal="left"/>
    </xf>
    <xf numFmtId="44" fontId="4" fillId="4" borderId="1" xfId="1" applyNumberFormat="1" applyFont="1" applyFill="1" applyBorder="1" applyAlignment="1"/>
    <xf numFmtId="0" fontId="5" fillId="5" borderId="1" xfId="0" applyFont="1" applyFill="1" applyBorder="1" applyAlignment="1">
      <alignment horizontal="left" vertical="center"/>
    </xf>
    <xf numFmtId="164" fontId="6" fillId="4" borderId="1" xfId="0" applyNumberFormat="1" applyFont="1" applyFill="1" applyBorder="1" applyAlignment="1">
      <alignment horizontal="right" vertical="center"/>
    </xf>
    <xf numFmtId="0" fontId="5" fillId="6" borderId="1" xfId="0" applyFont="1" applyFill="1" applyBorder="1" applyAlignment="1">
      <alignment horizontal="left" vertical="center"/>
    </xf>
    <xf numFmtId="164" fontId="6" fillId="6" borderId="1" xfId="0" applyNumberFormat="1" applyFont="1" applyFill="1" applyBorder="1" applyAlignment="1">
      <alignment horizontal="right" vertical="center"/>
    </xf>
    <xf numFmtId="0" fontId="5" fillId="4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/>
    </xf>
    <xf numFmtId="49" fontId="2" fillId="6" borderId="4" xfId="0" applyNumberFormat="1" applyFont="1" applyFill="1" applyBorder="1" applyAlignment="1">
      <alignment horizontal="center"/>
    </xf>
    <xf numFmtId="49" fontId="2" fillId="6" borderId="5" xfId="0" applyNumberFormat="1" applyFont="1" applyFill="1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/>
    <xf numFmtId="0" fontId="2" fillId="0" borderId="0" xfId="0" applyFont="1" applyAlignment="1"/>
    <xf numFmtId="0" fontId="2" fillId="0" borderId="4" xfId="0" applyFont="1" applyBorder="1"/>
    <xf numFmtId="44" fontId="2" fillId="0" borderId="1" xfId="1" applyFont="1" applyBorder="1"/>
    <xf numFmtId="44" fontId="2" fillId="0" borderId="1" xfId="0" applyNumberFormat="1" applyFont="1" applyBorder="1"/>
    <xf numFmtId="44" fontId="2" fillId="0" borderId="0" xfId="0" applyNumberFormat="1" applyFont="1"/>
    <xf numFmtId="0" fontId="2" fillId="2" borderId="0" xfId="0" applyFont="1" applyFill="1"/>
    <xf numFmtId="1" fontId="2" fillId="8" borderId="1" xfId="0" applyNumberFormat="1" applyFont="1" applyFill="1" applyBorder="1"/>
    <xf numFmtId="44" fontId="2" fillId="2" borderId="1" xfId="1" applyFont="1" applyFill="1" applyBorder="1"/>
    <xf numFmtId="0" fontId="2" fillId="9" borderId="0" xfId="0" applyFont="1" applyFill="1"/>
    <xf numFmtId="1" fontId="2" fillId="10" borderId="1" xfId="0" applyNumberFormat="1" applyFont="1" applyFill="1" applyBorder="1"/>
    <xf numFmtId="44" fontId="2" fillId="10" borderId="1" xfId="1" applyNumberFormat="1" applyFont="1" applyFill="1" applyBorder="1"/>
    <xf numFmtId="1" fontId="2" fillId="11" borderId="1" xfId="0" applyNumberFormat="1" applyFont="1" applyFill="1" applyBorder="1"/>
    <xf numFmtId="44" fontId="2" fillId="11" borderId="1" xfId="1" applyNumberFormat="1" applyFont="1" applyFill="1" applyBorder="1"/>
    <xf numFmtId="1" fontId="2" fillId="4" borderId="1" xfId="0" applyNumberFormat="1" applyFont="1" applyFill="1" applyBorder="1"/>
    <xf numFmtId="44" fontId="2" fillId="4" borderId="1" xfId="1" applyNumberFormat="1" applyFont="1" applyFill="1" applyBorder="1"/>
    <xf numFmtId="49" fontId="2" fillId="6" borderId="1" xfId="0" applyNumberFormat="1" applyFont="1" applyFill="1" applyBorder="1" applyAlignment="1">
      <alignment horizontal="left"/>
    </xf>
    <xf numFmtId="44" fontId="2" fillId="6" borderId="1" xfId="1" applyNumberFormat="1" applyFont="1" applyFill="1" applyBorder="1" applyAlignment="1">
      <alignment horizontal="right"/>
    </xf>
    <xf numFmtId="49" fontId="2" fillId="6" borderId="4" xfId="0" applyNumberFormat="1" applyFont="1" applyFill="1" applyBorder="1" applyAlignment="1">
      <alignment horizontal="left"/>
    </xf>
    <xf numFmtId="44" fontId="2" fillId="6" borderId="5" xfId="1" applyNumberFormat="1" applyFont="1" applyFill="1" applyBorder="1" applyAlignment="1">
      <alignment horizontal="right"/>
    </xf>
    <xf numFmtId="0" fontId="2" fillId="6" borderId="1" xfId="0" applyFont="1" applyFill="1" applyBorder="1" applyAlignment="1">
      <alignment horizontal="left" vertical="center"/>
    </xf>
    <xf numFmtId="164" fontId="2" fillId="6" borderId="1" xfId="0" applyNumberFormat="1" applyFont="1" applyFill="1" applyBorder="1" applyAlignment="1">
      <alignment horizontal="right" vertical="center"/>
    </xf>
    <xf numFmtId="0" fontId="7" fillId="4" borderId="1" xfId="0" applyFont="1" applyFill="1" applyBorder="1" applyAlignment="1">
      <alignment horizontal="left" vertical="center"/>
    </xf>
    <xf numFmtId="164" fontId="2" fillId="4" borderId="1" xfId="0" applyNumberFormat="1" applyFont="1" applyFill="1" applyBorder="1" applyAlignment="1">
      <alignment horizontal="right" vertical="center"/>
    </xf>
    <xf numFmtId="0" fontId="2" fillId="10" borderId="1" xfId="0" applyFont="1" applyFill="1" applyBorder="1" applyAlignment="1">
      <alignment horizontal="left" vertical="center"/>
    </xf>
    <xf numFmtId="164" fontId="2" fillId="10" borderId="1" xfId="0" applyNumberFormat="1" applyFont="1" applyFill="1" applyBorder="1" applyAlignment="1">
      <alignment vertical="center"/>
    </xf>
    <xf numFmtId="0" fontId="2" fillId="11" borderId="1" xfId="0" applyFont="1" applyFill="1" applyBorder="1" applyAlignment="1">
      <alignment horizontal="left" vertical="center"/>
    </xf>
    <xf numFmtId="44" fontId="2" fillId="11" borderId="1" xfId="1" applyNumberFormat="1" applyFont="1" applyFill="1" applyBorder="1" applyAlignment="1">
      <alignment vertical="center"/>
    </xf>
    <xf numFmtId="44" fontId="6" fillId="10" borderId="1" xfId="1" applyNumberFormat="1" applyFont="1" applyFill="1" applyBorder="1" applyAlignment="1">
      <alignment vertical="center"/>
    </xf>
    <xf numFmtId="44" fontId="6" fillId="11" borderId="1" xfId="1" applyNumberFormat="1" applyFont="1" applyFill="1" applyBorder="1" applyAlignment="1">
      <alignment vertical="center"/>
    </xf>
    <xf numFmtId="49" fontId="2" fillId="7" borderId="1" xfId="0" applyNumberFormat="1" applyFont="1" applyFill="1" applyBorder="1" applyAlignment="1">
      <alignment horizontal="left"/>
    </xf>
    <xf numFmtId="44" fontId="8" fillId="2" borderId="1" xfId="1" applyFont="1" applyFill="1" applyBorder="1" applyAlignment="1"/>
    <xf numFmtId="1" fontId="2" fillId="11" borderId="1" xfId="0" applyNumberFormat="1" applyFont="1" applyFill="1" applyBorder="1" applyAlignment="1">
      <alignment horizontal="left"/>
    </xf>
    <xf numFmtId="1" fontId="2" fillId="10" borderId="1" xfId="0" applyNumberFormat="1" applyFont="1" applyFill="1" applyBorder="1" applyAlignment="1">
      <alignment horizontal="left"/>
    </xf>
    <xf numFmtId="1" fontId="2" fillId="11" borderId="1" xfId="0" applyNumberFormat="1" applyFont="1" applyFill="1" applyBorder="1" applyAlignment="1">
      <alignment horizontal="left" vertical="center"/>
    </xf>
    <xf numFmtId="49" fontId="2" fillId="8" borderId="1" xfId="0" applyNumberFormat="1" applyFont="1" applyFill="1" applyBorder="1" applyAlignment="1">
      <alignment horizontal="left"/>
    </xf>
    <xf numFmtId="44" fontId="6" fillId="2" borderId="1" xfId="1" applyFont="1" applyFill="1" applyBorder="1" applyAlignment="1"/>
    <xf numFmtId="14" fontId="2" fillId="10" borderId="1" xfId="0" applyNumberFormat="1" applyFont="1" applyFill="1" applyBorder="1" applyAlignment="1">
      <alignment horizontal="left"/>
    </xf>
    <xf numFmtId="44" fontId="2" fillId="10" borderId="1" xfId="1" applyNumberFormat="1" applyFont="1" applyFill="1" applyBorder="1" applyAlignment="1"/>
    <xf numFmtId="14" fontId="2" fillId="11" borderId="1" xfId="0" applyNumberFormat="1" applyFont="1" applyFill="1" applyBorder="1" applyAlignment="1">
      <alignment horizontal="left"/>
    </xf>
    <xf numFmtId="44" fontId="2" fillId="11" borderId="1" xfId="1" applyNumberFormat="1" applyFont="1" applyFill="1" applyBorder="1" applyAlignment="1"/>
    <xf numFmtId="14" fontId="2" fillId="10" borderId="3" xfId="0" applyNumberFormat="1" applyFont="1" applyFill="1" applyBorder="1" applyAlignment="1">
      <alignment horizontal="left"/>
    </xf>
    <xf numFmtId="44" fontId="2" fillId="10" borderId="3" xfId="1" applyNumberFormat="1" applyFont="1" applyFill="1" applyBorder="1" applyAlignment="1"/>
    <xf numFmtId="0" fontId="2" fillId="8" borderId="1" xfId="0" applyFont="1" applyFill="1" applyBorder="1" applyAlignment="1">
      <alignment horizontal="left" vertical="center"/>
    </xf>
    <xf numFmtId="164" fontId="2" fillId="2" borderId="1" xfId="0" applyNumberFormat="1" applyFont="1" applyFill="1" applyBorder="1" applyAlignment="1">
      <alignment vertical="center"/>
    </xf>
    <xf numFmtId="0" fontId="2" fillId="5" borderId="0" xfId="0" applyFont="1" applyFill="1"/>
    <xf numFmtId="164" fontId="2" fillId="5" borderId="0" xfId="0" applyNumberFormat="1" applyFont="1" applyFill="1"/>
    <xf numFmtId="0" fontId="2" fillId="5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 vertical="center"/>
    </xf>
    <xf numFmtId="164" fontId="2" fillId="3" borderId="1" xfId="0" applyNumberFormat="1" applyFont="1" applyFill="1" applyBorder="1" applyAlignment="1">
      <alignment horizontal="right" vertical="center"/>
    </xf>
    <xf numFmtId="164" fontId="2" fillId="11" borderId="1" xfId="0" applyNumberFormat="1" applyFont="1" applyFill="1" applyBorder="1" applyAlignment="1">
      <alignment horizontal="right" vertical="center"/>
    </xf>
    <xf numFmtId="164" fontId="2" fillId="10" borderId="1" xfId="0" applyNumberFormat="1" applyFont="1" applyFill="1" applyBorder="1" applyAlignment="1">
      <alignment horizontal="right" vertical="center"/>
    </xf>
    <xf numFmtId="44" fontId="6" fillId="2" borderId="1" xfId="1" applyFont="1" applyFill="1" applyBorder="1" applyAlignment="1">
      <alignment vertical="center"/>
    </xf>
    <xf numFmtId="49" fontId="2" fillId="11" borderId="1" xfId="0" applyNumberFormat="1" applyFont="1" applyFill="1" applyBorder="1" applyAlignment="1">
      <alignment horizontal="left"/>
    </xf>
    <xf numFmtId="44" fontId="6" fillId="11" borderId="1" xfId="1" applyNumberFormat="1" applyFont="1" applyFill="1" applyBorder="1" applyAlignment="1"/>
    <xf numFmtId="49" fontId="2" fillId="10" borderId="1" xfId="0" applyNumberFormat="1" applyFont="1" applyFill="1" applyBorder="1" applyAlignment="1">
      <alignment horizontal="left"/>
    </xf>
    <xf numFmtId="44" fontId="6" fillId="10" borderId="1" xfId="1" applyNumberFormat="1" applyFont="1" applyFill="1" applyBorder="1" applyAlignment="1"/>
    <xf numFmtId="0" fontId="2" fillId="4" borderId="1" xfId="0" applyFont="1" applyFill="1" applyBorder="1" applyAlignment="1">
      <alignment horizontal="left" vertical="center"/>
    </xf>
    <xf numFmtId="44" fontId="6" fillId="4" borderId="1" xfId="1" applyNumberFormat="1" applyFont="1" applyFill="1" applyBorder="1" applyAlignment="1">
      <alignment vertical="center"/>
    </xf>
    <xf numFmtId="0" fontId="2" fillId="8" borderId="1" xfId="0" applyFont="1" applyFill="1" applyBorder="1" applyAlignment="1">
      <alignment horizontal="left" vertical="center" wrapText="1"/>
    </xf>
    <xf numFmtId="44" fontId="2" fillId="11" borderId="1" xfId="1" applyNumberFormat="1" applyFont="1" applyFill="1" applyBorder="1" applyAlignment="1">
      <alignment horizontal="right" vertical="center"/>
    </xf>
    <xf numFmtId="164" fontId="2" fillId="0" borderId="0" xfId="0" applyNumberFormat="1" applyFont="1"/>
    <xf numFmtId="0" fontId="2" fillId="2" borderId="1" xfId="0" applyFont="1" applyFill="1" applyBorder="1"/>
    <xf numFmtId="44" fontId="2" fillId="2" borderId="1" xfId="0" applyNumberFormat="1" applyFont="1" applyFill="1" applyBorder="1"/>
    <xf numFmtId="0" fontId="2" fillId="9" borderId="1" xfId="0" applyFont="1" applyFill="1" applyBorder="1"/>
    <xf numFmtId="44" fontId="2" fillId="9" borderId="1" xfId="0" applyNumberFormat="1" applyFont="1" applyFill="1" applyBorder="1"/>
  </cellXfs>
  <cellStyles count="2">
    <cellStyle name="Normal" xfId="0" builtinId="0"/>
    <cellStyle name="ParaBirimi" xfId="1" builtin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3:J82"/>
  <sheetViews>
    <sheetView tabSelected="1" topLeftCell="A28" workbookViewId="0">
      <selection activeCell="F75" sqref="F75:F86"/>
    </sheetView>
  </sheetViews>
  <sheetFormatPr defaultRowHeight="15"/>
  <cols>
    <col min="1" max="1" width="15.140625" style="13" bestFit="1" customWidth="1"/>
    <col min="2" max="2" width="30" style="13" bestFit="1" customWidth="1"/>
    <col min="3" max="4" width="14" style="13" bestFit="1" customWidth="1"/>
    <col min="5" max="5" width="13.7109375" style="13" bestFit="1" customWidth="1"/>
    <col min="6" max="6" width="15.5703125" style="13" bestFit="1" customWidth="1"/>
    <col min="7" max="7" width="12.85546875" style="13" bestFit="1" customWidth="1"/>
    <col min="8" max="8" width="15.5703125" style="13" bestFit="1" customWidth="1"/>
    <col min="9" max="9" width="12.85546875" style="13" bestFit="1" customWidth="1"/>
    <col min="10" max="10" width="14" style="13" bestFit="1" customWidth="1"/>
    <col min="11" max="16384" width="9.140625" style="13"/>
  </cols>
  <sheetData>
    <row r="3" spans="1:10">
      <c r="B3" s="14" t="s">
        <v>59</v>
      </c>
      <c r="C3" s="14" t="s">
        <v>60</v>
      </c>
      <c r="D3" s="14" t="s">
        <v>61</v>
      </c>
      <c r="E3" s="15" t="s">
        <v>62</v>
      </c>
      <c r="F3" s="15" t="s">
        <v>63</v>
      </c>
      <c r="G3" s="16"/>
      <c r="H3" s="16"/>
      <c r="I3" s="16"/>
      <c r="J3" s="16"/>
    </row>
    <row r="4" spans="1:10">
      <c r="A4" s="17" t="s">
        <v>0</v>
      </c>
      <c r="B4" s="18">
        <v>340000</v>
      </c>
      <c r="C4" s="18">
        <f>B4*0.18</f>
        <v>61200</v>
      </c>
      <c r="D4" s="18">
        <f>B4+C4</f>
        <v>401200</v>
      </c>
      <c r="E4" s="19"/>
      <c r="F4" s="19">
        <f>B4+C4-E4</f>
        <v>401200</v>
      </c>
    </row>
    <row r="5" spans="1:10">
      <c r="A5" s="14" t="s">
        <v>1</v>
      </c>
      <c r="B5" s="18">
        <v>450000</v>
      </c>
      <c r="C5" s="18">
        <f>B5*0.18</f>
        <v>81000</v>
      </c>
      <c r="D5" s="18">
        <f>B5+C5</f>
        <v>531000</v>
      </c>
      <c r="E5" s="19"/>
      <c r="F5" s="19">
        <f>B5+C5-E5</f>
        <v>531000</v>
      </c>
    </row>
    <row r="6" spans="1:10">
      <c r="A6" s="14" t="s">
        <v>2</v>
      </c>
      <c r="B6" s="18">
        <v>65000</v>
      </c>
      <c r="C6" s="18">
        <f>B6*0.18</f>
        <v>11700</v>
      </c>
      <c r="D6" s="18">
        <f>B6+C6</f>
        <v>76700</v>
      </c>
      <c r="E6" s="14"/>
      <c r="F6" s="19">
        <f>B6+C6-E6</f>
        <v>76700</v>
      </c>
    </row>
    <row r="7" spans="1:10">
      <c r="F7" s="20">
        <f>SUM(F4:F6)</f>
        <v>1008900</v>
      </c>
    </row>
    <row r="9" spans="1:10">
      <c r="B9" s="10" t="s">
        <v>2</v>
      </c>
      <c r="C9" s="10"/>
    </row>
    <row r="10" spans="1:10">
      <c r="A10" s="21" t="s">
        <v>58</v>
      </c>
      <c r="B10" s="9" t="s">
        <v>3</v>
      </c>
      <c r="C10" s="1">
        <v>10000</v>
      </c>
    </row>
    <row r="11" spans="1:10">
      <c r="A11" s="21" t="s">
        <v>58</v>
      </c>
      <c r="B11" s="22" t="s">
        <v>3</v>
      </c>
      <c r="C11" s="23">
        <v>10000</v>
      </c>
    </row>
    <row r="12" spans="1:10">
      <c r="A12" s="24" t="s">
        <v>56</v>
      </c>
      <c r="B12" s="25" t="s">
        <v>4</v>
      </c>
      <c r="C12" s="26">
        <v>25000</v>
      </c>
      <c r="D12" s="21">
        <v>1</v>
      </c>
    </row>
    <row r="13" spans="1:10">
      <c r="A13" s="24" t="s">
        <v>56</v>
      </c>
      <c r="B13" s="27" t="s">
        <v>5</v>
      </c>
      <c r="C13" s="28">
        <v>25000</v>
      </c>
      <c r="D13" s="21">
        <v>2</v>
      </c>
    </row>
    <row r="14" spans="1:10">
      <c r="A14" s="13" t="s">
        <v>57</v>
      </c>
      <c r="B14" s="29" t="s">
        <v>6</v>
      </c>
      <c r="C14" s="30">
        <v>57.4</v>
      </c>
    </row>
    <row r="15" spans="1:10">
      <c r="A15" s="13" t="s">
        <v>57</v>
      </c>
      <c r="B15" s="31" t="s">
        <v>7</v>
      </c>
      <c r="C15" s="32">
        <v>634.91999999999996</v>
      </c>
    </row>
    <row r="16" spans="1:10">
      <c r="B16" s="33"/>
      <c r="C16" s="34">
        <f>SUM(C10:C15)</f>
        <v>70692.319999999992</v>
      </c>
    </row>
    <row r="17" spans="1:10">
      <c r="B17" s="11" t="s">
        <v>24</v>
      </c>
      <c r="C17" s="12"/>
      <c r="J17" s="20"/>
    </row>
    <row r="18" spans="1:10">
      <c r="A18" s="13" t="s">
        <v>57</v>
      </c>
      <c r="B18" s="35" t="s">
        <v>8</v>
      </c>
      <c r="C18" s="36">
        <v>210</v>
      </c>
    </row>
    <row r="19" spans="1:10">
      <c r="A19" s="13" t="s">
        <v>57</v>
      </c>
      <c r="B19" s="37" t="s">
        <v>9</v>
      </c>
      <c r="C19" s="38">
        <v>1600</v>
      </c>
    </row>
    <row r="20" spans="1:10">
      <c r="A20" s="24" t="s">
        <v>56</v>
      </c>
      <c r="B20" s="39" t="s">
        <v>10</v>
      </c>
      <c r="C20" s="40">
        <v>18000</v>
      </c>
      <c r="D20" s="13">
        <v>1</v>
      </c>
    </row>
    <row r="21" spans="1:10">
      <c r="A21" s="24" t="s">
        <v>56</v>
      </c>
      <c r="B21" s="41" t="s">
        <v>11</v>
      </c>
      <c r="C21" s="42">
        <v>23000</v>
      </c>
      <c r="D21" s="13">
        <v>2</v>
      </c>
    </row>
    <row r="22" spans="1:10">
      <c r="A22" s="24" t="s">
        <v>56</v>
      </c>
      <c r="B22" s="39" t="s">
        <v>12</v>
      </c>
      <c r="C22" s="43">
        <v>37000</v>
      </c>
      <c r="D22" s="13">
        <v>3</v>
      </c>
    </row>
    <row r="23" spans="1:10">
      <c r="A23" s="24" t="s">
        <v>56</v>
      </c>
      <c r="B23" s="41" t="s">
        <v>13</v>
      </c>
      <c r="C23" s="44">
        <v>36000</v>
      </c>
      <c r="D23" s="13">
        <v>4</v>
      </c>
    </row>
    <row r="24" spans="1:10">
      <c r="A24" s="21" t="s">
        <v>58</v>
      </c>
      <c r="B24" s="45" t="s">
        <v>14</v>
      </c>
      <c r="C24" s="46">
        <v>5000</v>
      </c>
    </row>
    <row r="25" spans="1:10">
      <c r="A25" s="24" t="s">
        <v>56</v>
      </c>
      <c r="B25" s="47" t="s">
        <v>15</v>
      </c>
      <c r="C25" s="44">
        <v>32000</v>
      </c>
      <c r="D25" s="13">
        <v>5</v>
      </c>
    </row>
    <row r="26" spans="1:10">
      <c r="A26" s="24" t="s">
        <v>56</v>
      </c>
      <c r="B26" s="48" t="s">
        <v>16</v>
      </c>
      <c r="C26" s="43">
        <v>13000</v>
      </c>
      <c r="D26" s="13">
        <v>6</v>
      </c>
    </row>
    <row r="27" spans="1:10">
      <c r="A27" s="24" t="s">
        <v>56</v>
      </c>
      <c r="B27" s="49" t="s">
        <v>17</v>
      </c>
      <c r="C27" s="44">
        <v>9000</v>
      </c>
      <c r="D27" s="13">
        <v>7</v>
      </c>
    </row>
    <row r="28" spans="1:10">
      <c r="A28" s="13" t="s">
        <v>57</v>
      </c>
      <c r="B28" s="2" t="s">
        <v>18</v>
      </c>
      <c r="C28" s="3">
        <f>485*6.5</f>
        <v>3152.5</v>
      </c>
    </row>
    <row r="29" spans="1:10">
      <c r="A29" s="21" t="s">
        <v>58</v>
      </c>
      <c r="B29" s="50" t="s">
        <v>14</v>
      </c>
      <c r="C29" s="51">
        <v>10000</v>
      </c>
    </row>
    <row r="30" spans="1:10">
      <c r="A30" s="24" t="s">
        <v>56</v>
      </c>
      <c r="B30" s="52" t="s">
        <v>19</v>
      </c>
      <c r="C30" s="53">
        <v>32000</v>
      </c>
    </row>
    <row r="31" spans="1:10">
      <c r="A31" s="24" t="s">
        <v>56</v>
      </c>
      <c r="B31" s="54" t="s">
        <v>20</v>
      </c>
      <c r="C31" s="55">
        <v>38000</v>
      </c>
    </row>
    <row r="32" spans="1:10">
      <c r="A32" s="24" t="s">
        <v>56</v>
      </c>
      <c r="B32" s="52" t="s">
        <v>21</v>
      </c>
      <c r="C32" s="53">
        <v>46000</v>
      </c>
    </row>
    <row r="33" spans="1:4">
      <c r="A33" s="24" t="s">
        <v>56</v>
      </c>
      <c r="B33" s="54" t="s">
        <v>22</v>
      </c>
      <c r="C33" s="55">
        <v>33000</v>
      </c>
    </row>
    <row r="34" spans="1:4">
      <c r="A34" s="24" t="s">
        <v>56</v>
      </c>
      <c r="B34" s="56" t="s">
        <v>23</v>
      </c>
      <c r="C34" s="57">
        <v>24000</v>
      </c>
      <c r="D34" s="21"/>
    </row>
    <row r="35" spans="1:4">
      <c r="A35" s="21" t="s">
        <v>58</v>
      </c>
      <c r="B35" s="58" t="s">
        <v>14</v>
      </c>
      <c r="C35" s="59">
        <v>10000</v>
      </c>
    </row>
    <row r="36" spans="1:4">
      <c r="B36" s="60"/>
      <c r="C36" s="61">
        <f>SUM(C18:C35)</f>
        <v>370962.5</v>
      </c>
    </row>
    <row r="37" spans="1:4">
      <c r="B37" s="62" t="s">
        <v>1</v>
      </c>
      <c r="C37" s="62"/>
    </row>
    <row r="38" spans="1:4">
      <c r="A38" s="13" t="s">
        <v>57</v>
      </c>
      <c r="B38" s="35" t="s">
        <v>8</v>
      </c>
      <c r="C38" s="36">
        <v>300</v>
      </c>
    </row>
    <row r="39" spans="1:4">
      <c r="A39" s="13" t="s">
        <v>57</v>
      </c>
      <c r="B39" s="37" t="s">
        <v>25</v>
      </c>
      <c r="C39" s="38">
        <v>2142</v>
      </c>
    </row>
    <row r="40" spans="1:4">
      <c r="A40" s="13" t="s">
        <v>57</v>
      </c>
      <c r="B40" s="63" t="s">
        <v>26</v>
      </c>
      <c r="C40" s="64">
        <v>787.15</v>
      </c>
    </row>
    <row r="41" spans="1:4">
      <c r="A41" s="24" t="s">
        <v>56</v>
      </c>
      <c r="B41" s="41" t="s">
        <v>27</v>
      </c>
      <c r="C41" s="65">
        <v>16450</v>
      </c>
    </row>
    <row r="42" spans="1:4">
      <c r="A42" s="24" t="s">
        <v>56</v>
      </c>
      <c r="B42" s="39" t="s">
        <v>28</v>
      </c>
      <c r="C42" s="66">
        <v>26000</v>
      </c>
    </row>
    <row r="43" spans="1:4">
      <c r="A43" s="24" t="s">
        <v>56</v>
      </c>
      <c r="B43" s="41" t="s">
        <v>29</v>
      </c>
      <c r="C43" s="65">
        <v>9500</v>
      </c>
    </row>
    <row r="44" spans="1:4">
      <c r="A44" s="24" t="s">
        <v>56</v>
      </c>
      <c r="B44" s="39" t="s">
        <v>30</v>
      </c>
      <c r="C44" s="66">
        <v>12000</v>
      </c>
    </row>
    <row r="45" spans="1:4">
      <c r="A45" s="24" t="s">
        <v>56</v>
      </c>
      <c r="B45" s="41" t="s">
        <v>31</v>
      </c>
      <c r="C45" s="65">
        <v>14000</v>
      </c>
    </row>
    <row r="46" spans="1:4">
      <c r="A46" s="21" t="s">
        <v>58</v>
      </c>
      <c r="B46" s="9" t="s">
        <v>14</v>
      </c>
      <c r="C46" s="67">
        <v>10000</v>
      </c>
    </row>
    <row r="47" spans="1:4">
      <c r="A47" s="24" t="s">
        <v>56</v>
      </c>
      <c r="B47" s="68" t="s">
        <v>32</v>
      </c>
      <c r="C47" s="69">
        <v>25000</v>
      </c>
    </row>
    <row r="48" spans="1:4">
      <c r="A48" s="24" t="s">
        <v>56</v>
      </c>
      <c r="B48" s="70" t="s">
        <v>33</v>
      </c>
      <c r="C48" s="71">
        <v>19000</v>
      </c>
    </row>
    <row r="49" spans="1:3">
      <c r="A49" s="24" t="s">
        <v>56</v>
      </c>
      <c r="B49" s="68" t="s">
        <v>34</v>
      </c>
      <c r="C49" s="69">
        <v>11000</v>
      </c>
    </row>
    <row r="50" spans="1:3">
      <c r="A50" s="24" t="s">
        <v>56</v>
      </c>
      <c r="B50" s="70" t="s">
        <v>35</v>
      </c>
      <c r="C50" s="71">
        <v>27000</v>
      </c>
    </row>
    <row r="51" spans="1:3">
      <c r="A51" s="24" t="s">
        <v>56</v>
      </c>
      <c r="B51" s="68" t="s">
        <v>36</v>
      </c>
      <c r="C51" s="69">
        <v>19000</v>
      </c>
    </row>
    <row r="52" spans="1:3">
      <c r="A52" s="24" t="s">
        <v>56</v>
      </c>
      <c r="B52" s="70" t="s">
        <v>37</v>
      </c>
      <c r="C52" s="71">
        <v>5500</v>
      </c>
    </row>
    <row r="53" spans="1:3">
      <c r="A53" s="24" t="s">
        <v>56</v>
      </c>
      <c r="B53" s="68" t="s">
        <v>38</v>
      </c>
      <c r="C53" s="69">
        <v>15000</v>
      </c>
    </row>
    <row r="54" spans="1:3">
      <c r="A54" s="24" t="s">
        <v>56</v>
      </c>
      <c r="B54" s="70" t="s">
        <v>39</v>
      </c>
      <c r="C54" s="71">
        <v>19000</v>
      </c>
    </row>
    <row r="55" spans="1:3">
      <c r="A55" s="24" t="s">
        <v>56</v>
      </c>
      <c r="B55" s="68" t="s">
        <v>40</v>
      </c>
      <c r="C55" s="69">
        <v>17000</v>
      </c>
    </row>
    <row r="56" spans="1:3">
      <c r="A56" s="21" t="s">
        <v>58</v>
      </c>
      <c r="B56" s="9" t="s">
        <v>14</v>
      </c>
      <c r="C56" s="67">
        <v>10000</v>
      </c>
    </row>
    <row r="57" spans="1:3">
      <c r="A57" s="24" t="s">
        <v>56</v>
      </c>
      <c r="B57" s="68" t="s">
        <v>41</v>
      </c>
      <c r="C57" s="69">
        <v>19000</v>
      </c>
    </row>
    <row r="58" spans="1:3">
      <c r="A58" s="24" t="s">
        <v>56</v>
      </c>
      <c r="B58" s="70" t="s">
        <v>42</v>
      </c>
      <c r="C58" s="71">
        <v>44000</v>
      </c>
    </row>
    <row r="59" spans="1:3">
      <c r="A59" s="24" t="s">
        <v>56</v>
      </c>
      <c r="B59" s="68" t="s">
        <v>43</v>
      </c>
      <c r="C59" s="69">
        <v>26000</v>
      </c>
    </row>
    <row r="60" spans="1:3">
      <c r="A60" s="60" t="s">
        <v>57</v>
      </c>
      <c r="B60" s="72" t="s">
        <v>44</v>
      </c>
      <c r="C60" s="73">
        <f>660*6.5</f>
        <v>4290</v>
      </c>
    </row>
    <row r="61" spans="1:3">
      <c r="A61" s="24" t="s">
        <v>56</v>
      </c>
      <c r="B61" s="68" t="s">
        <v>45</v>
      </c>
      <c r="C61" s="69">
        <v>14000</v>
      </c>
    </row>
    <row r="62" spans="1:3">
      <c r="A62" s="24" t="s">
        <v>56</v>
      </c>
      <c r="B62" s="70" t="s">
        <v>46</v>
      </c>
      <c r="C62" s="71">
        <v>27000</v>
      </c>
    </row>
    <row r="63" spans="1:3">
      <c r="A63" s="24" t="s">
        <v>56</v>
      </c>
      <c r="B63" s="68" t="s">
        <v>47</v>
      </c>
      <c r="C63" s="69">
        <v>11000</v>
      </c>
    </row>
    <row r="64" spans="1:3">
      <c r="A64" s="24" t="s">
        <v>56</v>
      </c>
      <c r="B64" s="70" t="s">
        <v>48</v>
      </c>
      <c r="C64" s="71">
        <v>19000</v>
      </c>
    </row>
    <row r="65" spans="1:6">
      <c r="A65" s="21" t="s">
        <v>58</v>
      </c>
      <c r="B65" s="74" t="s">
        <v>49</v>
      </c>
      <c r="C65" s="67">
        <v>15000</v>
      </c>
    </row>
    <row r="66" spans="1:6">
      <c r="A66" s="13" t="s">
        <v>57</v>
      </c>
      <c r="B66" s="4" t="s">
        <v>26</v>
      </c>
      <c r="C66" s="5">
        <v>840.33</v>
      </c>
    </row>
    <row r="67" spans="1:6">
      <c r="A67" s="13" t="s">
        <v>57</v>
      </c>
      <c r="B67" s="6" t="s">
        <v>50</v>
      </c>
      <c r="C67" s="7"/>
    </row>
    <row r="68" spans="1:6">
      <c r="A68" s="13" t="s">
        <v>57</v>
      </c>
      <c r="B68" s="8" t="s">
        <v>51</v>
      </c>
      <c r="C68" s="5"/>
    </row>
    <row r="69" spans="1:6">
      <c r="A69" s="24" t="s">
        <v>56</v>
      </c>
      <c r="B69" s="27" t="s">
        <v>52</v>
      </c>
      <c r="C69" s="28">
        <v>20000</v>
      </c>
    </row>
    <row r="70" spans="1:6">
      <c r="A70" s="24" t="s">
        <v>56</v>
      </c>
      <c r="B70" s="25" t="s">
        <v>53</v>
      </c>
      <c r="C70" s="26">
        <v>21500</v>
      </c>
    </row>
    <row r="71" spans="1:6">
      <c r="A71" s="24" t="s">
        <v>56</v>
      </c>
      <c r="B71" s="27" t="s">
        <v>54</v>
      </c>
      <c r="C71" s="75">
        <v>8500</v>
      </c>
      <c r="D71" s="21"/>
    </row>
    <row r="72" spans="1:6">
      <c r="C72" s="76">
        <f>SUM(C38:C71)</f>
        <v>488809.48000000004</v>
      </c>
    </row>
    <row r="75" spans="1:6">
      <c r="F75" s="20"/>
    </row>
    <row r="76" spans="1:6">
      <c r="C76" s="20"/>
    </row>
    <row r="77" spans="1:6">
      <c r="A77" s="77" t="s">
        <v>55</v>
      </c>
      <c r="B77" s="78">
        <f>C10+C11+C24+C29+C35+C46+C56+C65</f>
        <v>80000</v>
      </c>
    </row>
    <row r="78" spans="1:6">
      <c r="A78" s="79" t="s">
        <v>56</v>
      </c>
      <c r="B78" s="80">
        <f>C12+C13+C20+C21+C22+C23+C25+C26+C27+C30+C31+C32+C33+C34+C41+C42+C43+C44+C45+C47+C48+C49+C50+C51+C52+C53+C54+C55+C57+C58+C59+C61+C62+C63+C64+C69+C70+C71</f>
        <v>836450</v>
      </c>
    </row>
    <row r="79" spans="1:6">
      <c r="A79" s="14" t="s">
        <v>57</v>
      </c>
      <c r="B79" s="19">
        <f>C14+C15+C18+C19+C28+C39+C38+C60+C66+C67+C68+C40</f>
        <v>14014.3</v>
      </c>
    </row>
    <row r="80" spans="1:6">
      <c r="A80" s="14" t="s">
        <v>64</v>
      </c>
      <c r="B80" s="19">
        <f>SUM(B77:B79)</f>
        <v>930464.3</v>
      </c>
    </row>
    <row r="81" spans="1:6">
      <c r="A81" s="14" t="s">
        <v>65</v>
      </c>
      <c r="B81" s="19">
        <f>F7-B80</f>
        <v>78435.699999999953</v>
      </c>
    </row>
    <row r="82" spans="1:6">
      <c r="F82" s="20"/>
    </row>
  </sheetData>
  <mergeCells count="3">
    <mergeCell ref="B9:C9"/>
    <mergeCell ref="B17:C17"/>
    <mergeCell ref="B37:C37"/>
  </mergeCells>
  <pageMargins left="0.70866141732283472" right="0.70866141732283472" top="0.74803149606299213" bottom="0.74803149606299213" header="0.31496062992125984" footer="0.31496062992125984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CASPER</dc:creator>
  <cp:lastModifiedBy>CASPER</cp:lastModifiedBy>
  <cp:lastPrinted>2016-01-15T16:18:09Z</cp:lastPrinted>
  <dcterms:created xsi:type="dcterms:W3CDTF">2016-01-15T15:49:26Z</dcterms:created>
  <dcterms:modified xsi:type="dcterms:W3CDTF">2016-01-15T16:47:08Z</dcterms:modified>
</cp:coreProperties>
</file>