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WN\GitRepos\halt9k\japan-earthquake-data-importer\tests\test_import_headers_experiment\data\import_headers_experiment\"/>
    </mc:Choice>
  </mc:AlternateContent>
  <bookViews>
    <workbookView xWindow="1875" yWindow="0" windowWidth="24420" windowHeight="11205"/>
  </bookViews>
  <sheets>
    <sheet name="Лист1" sheetId="1" r:id="rId1"/>
  </sheets>
  <definedNames>
    <definedName name="IMPORT_HEADERS">Лист1!$A$4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X3" i="1"/>
  <c r="W3" i="1"/>
  <c r="T3" i="1"/>
  <c r="S3" i="1"/>
  <c r="U3" i="1" s="1"/>
  <c r="V3" i="1" s="1"/>
  <c r="AA3" i="1" l="1"/>
  <c r="Y3" i="1"/>
  <c r="Z3" i="1"/>
</calcChain>
</file>

<file path=xl/sharedStrings.xml><?xml version="1.0" encoding="utf-8"?>
<sst xmlns="http://schemas.openxmlformats.org/spreadsheetml/2006/main" count="32" uniqueCount="32">
  <si>
    <t>Origin Time</t>
  </si>
  <si>
    <t>Lat.</t>
  </si>
  <si>
    <t>Long.</t>
  </si>
  <si>
    <t>Depth. (km)</t>
  </si>
  <si>
    <t>Mag.</t>
  </si>
  <si>
    <t>Station Code</t>
  </si>
  <si>
    <t>Station Lat.</t>
  </si>
  <si>
    <t>Station Long.</t>
  </si>
  <si>
    <t>Sampling Freq(Hz)</t>
  </si>
  <si>
    <t>Duration Time(s)</t>
  </si>
  <si>
    <t>Max. Acc. EW1 (gal)</t>
  </si>
  <si>
    <t>Max. Acc. EW2 (gal)</t>
  </si>
  <si>
    <t>Max. Acc. NS1 (gal)</t>
  </si>
  <si>
    <t>Max. Acc. NS2 (gal)</t>
  </si>
  <si>
    <t>Max. Acc. UD1 (gal)</t>
  </si>
  <si>
    <t>Max. Acc. UD2 (gal)</t>
  </si>
  <si>
    <t>Эп. расст.</t>
  </si>
  <si>
    <t>KNGH22</t>
  </si>
  <si>
    <t>Station Height_EW1(m)</t>
  </si>
  <si>
    <t>Station Height EW2(m)</t>
  </si>
  <si>
    <t xml:space="preserve">Пометки: столбцы A-L читаем из  KNGH222112030218.EW1; M-N из EW2; O из NS1; P - NS2; Q- UD1; R- UD2, дальше мои расчеты </t>
  </si>
  <si>
    <t>2021.12.03 02:18</t>
  </si>
  <si>
    <t>Гип.р.</t>
  </si>
  <si>
    <t>Lg(Гип.р)</t>
  </si>
  <si>
    <t>Граница между очаговой и ближней зоной (км)</t>
  </si>
  <si>
    <t>Граница между ближней и дальней зоной (км)</t>
  </si>
  <si>
    <t xml:space="preserve">PGAmax расч. грунт1 </t>
  </si>
  <si>
    <t>PGAmax расч. грунт2</t>
  </si>
  <si>
    <t>PGAmax расч. грунт3,4</t>
  </si>
  <si>
    <t>PGA(max)горизонт. KIK-net (м/c*c)</t>
  </si>
  <si>
    <t>PGA горизонт. макс (gal)</t>
  </si>
  <si>
    <t>PGA(UD2)/PGA(EW2,NS2) KIK-net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</si>
</sst>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</cellStyleXfs>
  <cellXfs count="32">
    <xf numFmtId="0" fontId="0" fillId="0" borderId="0" xfId="0"/>
    <xf numFmtId="0" fontId="18" fillId="0" borderId="0" xfId="41" applyNumberFormat="1" applyFill="1"/>
    <xf numFmtId="0" fontId="18" fillId="0" borderId="0" xfId="41" applyNumberFormat="1"/>
    <xf numFmtId="0" fontId="0" fillId="33" borderId="0" xfId="0" applyFill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9" fillId="35" borderId="0" xfId="42" applyFont="1" applyFill="1" applyAlignment="1">
      <alignment vertical="center"/>
    </xf>
    <xf numFmtId="0" fontId="19" fillId="34" borderId="0" xfId="42" applyFont="1" applyFill="1" applyAlignment="1">
      <alignment vertical="center"/>
    </xf>
    <xf numFmtId="0" fontId="1" fillId="35" borderId="0" xfId="42" applyFont="1" applyFill="1"/>
    <xf numFmtId="0" fontId="1" fillId="33" borderId="0" xfId="42" applyFont="1" applyFill="1"/>
    <xf numFmtId="0" fontId="19" fillId="33" borderId="0" xfId="41" applyFont="1" applyFill="1" applyAlignment="1">
      <alignment vertical="center"/>
    </xf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0" fillId="36" borderId="0" xfId="0" applyFill="1"/>
  </cellXfs>
  <cellStyles count="47">
    <cellStyle name="20% — акцент1" xfId="18" builtinId="30" customBuiltin="1"/>
    <cellStyle name="20% — акцент2" xfId="22" builtinId="34" customBuiltin="1"/>
    <cellStyle name="20% — акцент3" xfId="26" builtinId="38" customBuiltin="1"/>
    <cellStyle name="20% — акцент4" xfId="30" builtinId="42" customBuiltin="1"/>
    <cellStyle name="20% — акцент5" xfId="34" builtinId="46" customBuiltin="1"/>
    <cellStyle name="20% — акцент6" xfId="38" builtinId="50" customBuiltin="1"/>
    <cellStyle name="40% — акцент1" xfId="19" builtinId="31" customBuiltin="1"/>
    <cellStyle name="40% — акцент2" xfId="23" builtinId="35" customBuiltin="1"/>
    <cellStyle name="40% — акцент3" xfId="27" builtinId="39" customBuiltin="1"/>
    <cellStyle name="40% — акцент4" xfId="31" builtinId="43" customBuiltin="1"/>
    <cellStyle name="40% — акцент5" xfId="35" builtinId="47" customBuiltin="1"/>
    <cellStyle name="40% — акцент6" xfId="39" builtinId="51" customBuiltin="1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Обычный 3" xfId="43"/>
    <cellStyle name="Обычный 3 2" xfId="46"/>
    <cellStyle name="Обычный 4" xfId="45"/>
    <cellStyle name="Обычный 5" xfId="41"/>
    <cellStyle name="Плохой" xfId="7" builtinId="27" customBuiltin="1"/>
    <cellStyle name="Пояснение" xfId="15" builtinId="53" customBuiltin="1"/>
    <cellStyle name="Примечание 2" xfId="44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workbookViewId="0">
      <selection activeCell="I5" sqref="I5"/>
    </sheetView>
  </sheetViews>
  <sheetFormatPr defaultRowHeight="15" x14ac:dyDescent="0.25"/>
  <cols>
    <col min="1" max="1" width="17.5703125" customWidth="1"/>
    <col min="2" max="2" width="7" bestFit="1" customWidth="1"/>
    <col min="3" max="3" width="8" bestFit="1" customWidth="1"/>
    <col min="4" max="4" width="11.5703125" bestFit="1" customWidth="1"/>
    <col min="5" max="5" width="5.28515625" bestFit="1" customWidth="1"/>
    <col min="6" max="6" width="12.28515625" bestFit="1" customWidth="1"/>
    <col min="7" max="7" width="10.85546875" bestFit="1" customWidth="1"/>
    <col min="8" max="8" width="12.42578125" bestFit="1" customWidth="1"/>
    <col min="9" max="9" width="22" bestFit="1" customWidth="1"/>
    <col min="10" max="10" width="17.42578125" bestFit="1" customWidth="1"/>
    <col min="11" max="11" width="16" bestFit="1" customWidth="1"/>
    <col min="12" max="12" width="18.28515625" bestFit="1" customWidth="1"/>
    <col min="13" max="13" width="21.42578125" bestFit="1" customWidth="1"/>
    <col min="14" max="14" width="18.28515625" bestFit="1" customWidth="1"/>
    <col min="15" max="16" width="17.85546875" bestFit="1" customWidth="1"/>
    <col min="17" max="18" width="18" bestFit="1" customWidth="1"/>
    <col min="19" max="19" width="12" bestFit="1" customWidth="1"/>
    <col min="20" max="20" width="23.42578125" bestFit="1" customWidth="1"/>
    <col min="21" max="22" width="12" bestFit="1" customWidth="1"/>
    <col min="23" max="23" width="45.28515625" bestFit="1" customWidth="1"/>
    <col min="24" max="24" width="44.7109375" bestFit="1" customWidth="1"/>
    <col min="25" max="25" width="20.7109375" bestFit="1" customWidth="1"/>
    <col min="26" max="26" width="20.140625" bestFit="1" customWidth="1"/>
    <col min="27" max="27" width="21.85546875" bestFit="1" customWidth="1"/>
    <col min="28" max="28" width="33.140625" bestFit="1" customWidth="1"/>
    <col min="29" max="29" width="31" bestFit="1" customWidth="1"/>
  </cols>
  <sheetData>
    <row r="1" spans="1:29" x14ac:dyDescent="0.25">
      <c r="A1" t="s">
        <v>20</v>
      </c>
    </row>
    <row r="2" spans="1:29" x14ac:dyDescent="0.25">
      <c r="A2" s="2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10" t="s">
        <v>7</v>
      </c>
      <c r="I2" s="11" t="s">
        <v>18</v>
      </c>
      <c r="J2" s="18" t="s">
        <v>8</v>
      </c>
      <c r="K2" s="13" t="s">
        <v>9</v>
      </c>
      <c r="L2" s="18" t="s">
        <v>10</v>
      </c>
      <c r="M2" s="18" t="s">
        <v>19</v>
      </c>
      <c r="N2" s="12" t="s">
        <v>11</v>
      </c>
      <c r="O2" s="13" t="s">
        <v>12</v>
      </c>
      <c r="P2" t="s">
        <v>13</v>
      </c>
      <c r="Q2" t="s">
        <v>14</v>
      </c>
      <c r="R2" t="s">
        <v>15</v>
      </c>
      <c r="S2" s="3" t="s">
        <v>16</v>
      </c>
      <c r="T2" s="3" t="s">
        <v>30</v>
      </c>
      <c r="U2" s="22" t="s">
        <v>22</v>
      </c>
      <c r="V2" s="23" t="s">
        <v>23</v>
      </c>
      <c r="W2" s="22" t="s">
        <v>24</v>
      </c>
      <c r="X2" s="22" t="s">
        <v>25</v>
      </c>
      <c r="Y2" s="20" t="s">
        <v>26</v>
      </c>
      <c r="Z2" s="20" t="s">
        <v>27</v>
      </c>
      <c r="AA2" s="20" t="s">
        <v>28</v>
      </c>
      <c r="AB2" s="21" t="s">
        <v>29</v>
      </c>
      <c r="AC2" s="19" t="s">
        <v>31</v>
      </c>
    </row>
    <row r="3" spans="1:29" x14ac:dyDescent="0.25">
      <c r="A3" t="s">
        <v>21</v>
      </c>
      <c r="B3" s="14">
        <v>35.527000000000001</v>
      </c>
      <c r="C3" s="15">
        <v>138.97800000000001</v>
      </c>
      <c r="D3">
        <v>21</v>
      </c>
      <c r="E3">
        <v>4.0999999999999996</v>
      </c>
      <c r="F3" t="s">
        <v>17</v>
      </c>
      <c r="G3" s="16">
        <v>35.3583</v>
      </c>
      <c r="H3" s="17">
        <v>139.09100000000001</v>
      </c>
      <c r="I3" s="18">
        <v>-1843</v>
      </c>
      <c r="J3" s="18">
        <v>100</v>
      </c>
      <c r="K3" s="1">
        <v>120</v>
      </c>
      <c r="L3" s="24">
        <v>2.048</v>
      </c>
      <c r="M3" s="25">
        <v>157</v>
      </c>
      <c r="N3" s="26">
        <v>16.899999999999999</v>
      </c>
      <c r="O3" s="27">
        <v>3.3000000000000002E-2</v>
      </c>
      <c r="P3" s="28">
        <v>13.286</v>
      </c>
      <c r="Q3" s="29">
        <v>0.72799999999999998</v>
      </c>
      <c r="R3" s="30">
        <v>13.164</v>
      </c>
      <c r="S3">
        <f>SQRT(((B3-G3)*111.134)^2+((C3-H3)*111.319*COS((B3+G3)/2))^2)</f>
        <v>20.370043694765702</v>
      </c>
      <c r="T3">
        <f>MAX(N3,P3)</f>
        <v>16.899999999999999</v>
      </c>
      <c r="U3">
        <f>SQRT(D3^2+S3^2)</f>
        <v>29.256429722826127</v>
      </c>
      <c r="V3">
        <f>LOG10(U3)</f>
        <v>1.4662213263592991</v>
      </c>
      <c r="W3">
        <f>POWER(10,E3*0.33-1.51)</f>
        <v>0.6966265141107687</v>
      </c>
      <c r="X3">
        <f>POWER(10,E3*0.33-0.61)</f>
        <v>5.5335010921573673</v>
      </c>
      <c r="Y3">
        <f>POWER(10, 0.634*E3-1.92*V3-0.94-0.17)</f>
        <v>4.7234035687715996E-2</v>
      </c>
      <c r="Z3">
        <f>POWER(10, 0.634*E3-1.92*V3-0.94)</f>
        <v>6.9864258392737202E-2</v>
      </c>
      <c r="AA3">
        <f>POWER(10, 0.634*E3-1.92*V3-0.94+0.17)</f>
        <v>0.1033368106218487</v>
      </c>
      <c r="AB3">
        <f>T3/100</f>
        <v>0.16899999999999998</v>
      </c>
      <c r="AC3">
        <f>R3/T3</f>
        <v>0.77893491124260361</v>
      </c>
    </row>
    <row r="4" spans="1:29" x14ac:dyDescent="0.25">
      <c r="A4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IMPORT_HEADERS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2023-04-13T14:43:40Z</dcterms:created>
  <dcterms:modified xsi:type="dcterms:W3CDTF">2023-04-23T21:18:49Z</dcterms:modified>
</cp:coreProperties>
</file>