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vikar\OneDrive\Рабочий стол\"/>
    </mc:Choice>
  </mc:AlternateContent>
  <xr:revisionPtr revIDLastSave="0" documentId="8_{FBF96759-EA40-4730-B99A-B3EA6A30009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" i="1"/>
  <c r="I35" i="1"/>
  <c r="H35" i="1"/>
  <c r="G35" i="1"/>
  <c r="F35" i="1"/>
  <c r="E35" i="1"/>
  <c r="C35" i="1"/>
  <c r="B35" i="1"/>
  <c r="A35" i="1"/>
  <c r="I34" i="1"/>
  <c r="H34" i="1"/>
  <c r="G34" i="1"/>
  <c r="F34" i="1"/>
  <c r="E34" i="1"/>
  <c r="C34" i="1"/>
  <c r="B34" i="1"/>
  <c r="A34" i="1"/>
  <c r="I33" i="1"/>
  <c r="H33" i="1"/>
  <c r="G33" i="1"/>
  <c r="F33" i="1"/>
  <c r="E33" i="1"/>
  <c r="C33" i="1"/>
  <c r="B33" i="1"/>
  <c r="A33" i="1"/>
  <c r="I32" i="1"/>
  <c r="H32" i="1"/>
  <c r="G32" i="1"/>
  <c r="F32" i="1"/>
  <c r="E32" i="1"/>
  <c r="C32" i="1"/>
  <c r="B32" i="1"/>
  <c r="A32" i="1"/>
  <c r="I31" i="1"/>
  <c r="H31" i="1"/>
  <c r="G31" i="1"/>
  <c r="F31" i="1"/>
  <c r="E31" i="1"/>
  <c r="C31" i="1"/>
  <c r="B31" i="1"/>
  <c r="A31" i="1"/>
  <c r="I30" i="1"/>
  <c r="H30" i="1"/>
  <c r="G30" i="1"/>
  <c r="F30" i="1"/>
  <c r="E30" i="1"/>
  <c r="C30" i="1"/>
  <c r="B30" i="1"/>
  <c r="A30" i="1"/>
  <c r="I29" i="1"/>
  <c r="H29" i="1"/>
  <c r="G29" i="1"/>
  <c r="F29" i="1"/>
  <c r="E29" i="1"/>
  <c r="C29" i="1"/>
  <c r="B29" i="1"/>
  <c r="A29" i="1"/>
  <c r="I28" i="1"/>
  <c r="H28" i="1"/>
  <c r="G28" i="1"/>
  <c r="F28" i="1"/>
  <c r="E28" i="1"/>
  <c r="C28" i="1"/>
  <c r="B28" i="1"/>
  <c r="A28" i="1"/>
  <c r="I27" i="1"/>
  <c r="H27" i="1"/>
  <c r="G27" i="1"/>
  <c r="F27" i="1"/>
  <c r="E27" i="1"/>
  <c r="C27" i="1"/>
  <c r="B27" i="1"/>
  <c r="A27" i="1"/>
  <c r="I26" i="1"/>
  <c r="H26" i="1"/>
  <c r="G26" i="1"/>
  <c r="F26" i="1"/>
  <c r="E26" i="1"/>
  <c r="C26" i="1"/>
  <c r="B26" i="1"/>
  <c r="A26" i="1"/>
  <c r="I25" i="1"/>
  <c r="H25" i="1"/>
  <c r="G25" i="1"/>
  <c r="F25" i="1"/>
  <c r="E25" i="1"/>
  <c r="C25" i="1"/>
  <c r="B25" i="1"/>
  <c r="A25" i="1"/>
  <c r="I24" i="1"/>
  <c r="H24" i="1"/>
  <c r="G24" i="1"/>
  <c r="F24" i="1"/>
  <c r="E24" i="1"/>
  <c r="C24" i="1"/>
  <c r="B24" i="1"/>
  <c r="A24" i="1"/>
  <c r="I23" i="1"/>
  <c r="H23" i="1"/>
  <c r="G23" i="1"/>
  <c r="F23" i="1"/>
  <c r="E23" i="1"/>
  <c r="C23" i="1"/>
  <c r="B23" i="1"/>
  <c r="A23" i="1"/>
  <c r="I22" i="1"/>
  <c r="H22" i="1"/>
  <c r="G22" i="1"/>
  <c r="F22" i="1"/>
  <c r="E22" i="1"/>
  <c r="C22" i="1"/>
  <c r="B22" i="1"/>
  <c r="A22" i="1"/>
  <c r="I21" i="1"/>
  <c r="H21" i="1"/>
  <c r="G21" i="1"/>
  <c r="F21" i="1"/>
  <c r="E21" i="1"/>
  <c r="C21" i="1"/>
  <c r="B21" i="1"/>
  <c r="A21" i="1"/>
  <c r="I20" i="1"/>
  <c r="H20" i="1"/>
  <c r="G20" i="1"/>
  <c r="F20" i="1"/>
  <c r="E20" i="1"/>
  <c r="C20" i="1"/>
  <c r="B20" i="1"/>
  <c r="A20" i="1"/>
  <c r="I19" i="1"/>
  <c r="H19" i="1"/>
  <c r="G19" i="1"/>
  <c r="F19" i="1"/>
  <c r="E19" i="1"/>
  <c r="C19" i="1"/>
  <c r="B19" i="1"/>
  <c r="A19" i="1"/>
  <c r="I18" i="1"/>
  <c r="H18" i="1"/>
  <c r="G18" i="1"/>
  <c r="F18" i="1"/>
  <c r="E18" i="1"/>
  <c r="C18" i="1"/>
  <c r="B18" i="1"/>
  <c r="A18" i="1"/>
  <c r="I17" i="1"/>
  <c r="H17" i="1"/>
  <c r="G17" i="1"/>
  <c r="F17" i="1"/>
  <c r="E17" i="1"/>
  <c r="C17" i="1"/>
  <c r="B17" i="1"/>
  <c r="A17" i="1"/>
  <c r="I16" i="1"/>
  <c r="H16" i="1"/>
  <c r="G16" i="1"/>
  <c r="F16" i="1"/>
  <c r="E16" i="1"/>
  <c r="C16" i="1"/>
  <c r="B16" i="1"/>
  <c r="A16" i="1"/>
  <c r="I15" i="1"/>
  <c r="H15" i="1"/>
  <c r="G15" i="1"/>
  <c r="F15" i="1"/>
  <c r="E15" i="1"/>
  <c r="C15" i="1"/>
  <c r="B15" i="1"/>
  <c r="A15" i="1"/>
  <c r="I14" i="1"/>
  <c r="H14" i="1"/>
  <c r="G14" i="1"/>
  <c r="F14" i="1"/>
  <c r="E14" i="1"/>
  <c r="C14" i="1"/>
  <c r="B14" i="1"/>
  <c r="A14" i="1"/>
  <c r="I13" i="1"/>
  <c r="H13" i="1"/>
  <c r="G13" i="1"/>
  <c r="F13" i="1"/>
  <c r="E13" i="1"/>
  <c r="C13" i="1"/>
  <c r="B13" i="1"/>
  <c r="A13" i="1"/>
  <c r="I12" i="1"/>
  <c r="H12" i="1"/>
  <c r="G12" i="1"/>
  <c r="F12" i="1"/>
  <c r="E12" i="1"/>
  <c r="C12" i="1"/>
  <c r="B12" i="1"/>
  <c r="A12" i="1"/>
  <c r="I11" i="1"/>
  <c r="H11" i="1"/>
  <c r="G11" i="1"/>
  <c r="F11" i="1"/>
  <c r="E11" i="1"/>
  <c r="C11" i="1"/>
  <c r="B11" i="1"/>
  <c r="A11" i="1"/>
  <c r="I10" i="1"/>
  <c r="H10" i="1"/>
  <c r="G10" i="1"/>
  <c r="F10" i="1"/>
  <c r="E10" i="1"/>
  <c r="C10" i="1"/>
  <c r="B10" i="1"/>
  <c r="A10" i="1"/>
  <c r="I9" i="1"/>
  <c r="H9" i="1"/>
  <c r="G9" i="1"/>
  <c r="F9" i="1"/>
  <c r="E9" i="1"/>
  <c r="C9" i="1"/>
  <c r="B9" i="1"/>
  <c r="A9" i="1"/>
  <c r="I8" i="1"/>
  <c r="H8" i="1"/>
  <c r="G8" i="1"/>
  <c r="F8" i="1"/>
  <c r="E8" i="1"/>
  <c r="C8" i="1"/>
  <c r="B8" i="1"/>
  <c r="A8" i="1"/>
  <c r="I7" i="1"/>
  <c r="H7" i="1"/>
  <c r="G7" i="1"/>
  <c r="F7" i="1"/>
  <c r="E7" i="1"/>
  <c r="C7" i="1"/>
  <c r="B7" i="1"/>
  <c r="A7" i="1"/>
  <c r="I6" i="1"/>
  <c r="H6" i="1"/>
  <c r="G6" i="1"/>
  <c r="F6" i="1"/>
  <c r="E6" i="1"/>
  <c r="C6" i="1"/>
  <c r="B6" i="1"/>
  <c r="A6" i="1"/>
  <c r="I5" i="1"/>
  <c r="H5" i="1"/>
  <c r="G5" i="1"/>
  <c r="F5" i="1"/>
  <c r="E5" i="1"/>
  <c r="C5" i="1"/>
  <c r="B5" i="1"/>
  <c r="A5" i="1"/>
  <c r="I4" i="1"/>
  <c r="H4" i="1"/>
  <c r="G4" i="1"/>
  <c r="F4" i="1"/>
  <c r="E4" i="1"/>
  <c r="C4" i="1"/>
  <c r="B4" i="1"/>
  <c r="A4" i="1"/>
  <c r="I3" i="1"/>
  <c r="H3" i="1"/>
  <c r="G3" i="1"/>
  <c r="F3" i="1"/>
  <c r="E3" i="1"/>
  <c r="C3" i="1"/>
  <c r="B3" i="1"/>
  <c r="A3" i="1"/>
  <c r="I2" i="1"/>
  <c r="H2" i="1"/>
  <c r="G2" i="1"/>
  <c r="F2" i="1"/>
  <c r="E2" i="1"/>
  <c r="C2" i="1"/>
  <c r="B2" i="1"/>
  <c r="A2" i="1"/>
</calcChain>
</file>

<file path=xl/sharedStrings.xml><?xml version="1.0" encoding="utf-8"?>
<sst xmlns="http://schemas.openxmlformats.org/spreadsheetml/2006/main" count="10" uniqueCount="10">
  <si>
    <t>длина (м)</t>
  </si>
  <si>
    <t>диаметр (м)</t>
  </si>
  <si>
    <t>площадь(м*м)</t>
  </si>
  <si>
    <t>Ток в мА</t>
  </si>
  <si>
    <t>Ток в амперах</t>
  </si>
  <si>
    <t>напряжение в вольтах</t>
  </si>
  <si>
    <t>сопротивление</t>
  </si>
  <si>
    <t>удельной сопротивление ом * м</t>
  </si>
  <si>
    <t xml:space="preserve">длинна </t>
  </si>
  <si>
    <t>проводимость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</si>
</sst>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20% — акцент1" xfId="1" builtinId="30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topLeftCell="B1" zoomScale="99" workbookViewId="0">
      <selection activeCell="K26" sqref="K26"/>
    </sheetView>
  </sheetViews>
  <sheetFormatPr defaultColWidth="9" defaultRowHeight="14.4"/>
  <cols>
    <col min="1" max="1" width="11.44140625" customWidth="1"/>
    <col min="2" max="2" width="12.6640625" customWidth="1"/>
    <col min="3" max="3" width="15.6640625" customWidth="1"/>
    <col min="6" max="6" width="14.44140625" customWidth="1"/>
    <col min="7" max="7" width="21.88671875" customWidth="1"/>
    <col min="8" max="8" width="17.109375" customWidth="1"/>
    <col min="9" max="9" width="30.33203125" customWidth="1"/>
    <col min="10" max="10" width="13.77734375" customWidth="1"/>
    <col min="11" max="11" width="18.88671875" customWidth="1"/>
    <col min="12" max="12" width="14.6640625" customWidth="1"/>
    <col min="13" max="13" width="12" customWidth="1"/>
  </cols>
  <sheetData>
    <row r="1" spans="1:10">
      <c r="A1" t="s">
        <v>0</v>
      </c>
      <c r="B1" t="s">
        <v>1</v>
      </c>
      <c r="C1" t="s">
        <v>2</v>
      </c>
      <c r="D1" t="s">
        <v>8</v>
      </c>
      <c r="E1" s="1" t="s">
        <v>3</v>
      </c>
      <c r="F1" s="1" t="s">
        <v>4</v>
      </c>
      <c r="G1" s="1" t="s">
        <v>5</v>
      </c>
      <c r="H1" t="s">
        <v>6</v>
      </c>
      <c r="I1" t="s">
        <v>7</v>
      </c>
      <c r="J1" s="1" t="s">
        <v>9</v>
      </c>
    </row>
    <row r="2" spans="1:10">
      <c r="A2">
        <f>62/1000</f>
        <v>6.2E-2</v>
      </c>
      <c r="B2">
        <f>6.6/1000</f>
        <v>6.6E-3</v>
      </c>
      <c r="C2">
        <f>(3.14159*((B2/2)^2))</f>
        <v>3.4211915100000003E-5</v>
      </c>
      <c r="D2">
        <v>6.2E-2</v>
      </c>
      <c r="E2" s="1">
        <f>1.57</f>
        <v>1.57</v>
      </c>
      <c r="F2" s="1">
        <f>E2/1000</f>
        <v>1.57E-3</v>
      </c>
      <c r="G2" s="1">
        <f>0.512</f>
        <v>0.51200000000000001</v>
      </c>
      <c r="H2">
        <f>G2/F2</f>
        <v>326.11464968152899</v>
      </c>
      <c r="I2">
        <f>(G2*C2)/(F2*A2)</f>
        <v>0.179951721093076</v>
      </c>
      <c r="J2">
        <f>1/I2</f>
        <v>5.5570460450487849</v>
      </c>
    </row>
    <row r="3" spans="1:10">
      <c r="A3">
        <f t="shared" ref="A3:A35" si="0">62/1000</f>
        <v>6.2E-2</v>
      </c>
      <c r="B3">
        <f t="shared" ref="B3:B35" si="1">6.6/1000</f>
        <v>6.6E-3</v>
      </c>
      <c r="C3">
        <f t="shared" ref="C3:C35" si="2">(3.14159*((B3/2)^2))</f>
        <v>3.4211915100000003E-5</v>
      </c>
      <c r="D3">
        <v>6.2E-2</v>
      </c>
      <c r="E3" s="1">
        <f>1.58</f>
        <v>1.58</v>
      </c>
      <c r="F3" s="1">
        <f t="shared" ref="F3:F35" si="3">E3/1000</f>
        <v>1.58E-3</v>
      </c>
      <c r="G3" s="1">
        <f>0.512</f>
        <v>0.51200000000000001</v>
      </c>
      <c r="H3">
        <f t="shared" ref="H3:H35" si="4">G3/F3</f>
        <v>324.05063291139197</v>
      </c>
      <c r="I3">
        <f t="shared" ref="I3:I35" si="5">(G3*C3)/(F3*A3)</f>
        <v>0.17881278614944901</v>
      </c>
      <c r="J3">
        <f t="shared" ref="J3:J35" si="6">1/I3</f>
        <v>5.5924412427879471</v>
      </c>
    </row>
    <row r="4" spans="1:10">
      <c r="A4">
        <f t="shared" si="0"/>
        <v>6.2E-2</v>
      </c>
      <c r="B4">
        <f t="shared" si="1"/>
        <v>6.6E-3</v>
      </c>
      <c r="C4">
        <f t="shared" si="2"/>
        <v>3.4211915100000003E-5</v>
      </c>
      <c r="D4">
        <v>6.2E-2</v>
      </c>
      <c r="E4" s="1">
        <f>2.99</f>
        <v>2.99</v>
      </c>
      <c r="F4" s="1">
        <f t="shared" si="3"/>
        <v>2.99E-3</v>
      </c>
      <c r="G4" s="1">
        <f>1.011</f>
        <v>1.0109999999999999</v>
      </c>
      <c r="H4">
        <f t="shared" si="4"/>
        <v>338.12709030100302</v>
      </c>
      <c r="I4">
        <f t="shared" si="5"/>
        <v>0.18658024687722499</v>
      </c>
      <c r="J4">
        <f t="shared" si="6"/>
        <v>5.3596241656708061</v>
      </c>
    </row>
    <row r="5" spans="1:10">
      <c r="A5">
        <f t="shared" si="0"/>
        <v>6.2E-2</v>
      </c>
      <c r="B5">
        <f t="shared" si="1"/>
        <v>6.6E-3</v>
      </c>
      <c r="C5">
        <f t="shared" si="2"/>
        <v>3.4211915100000003E-5</v>
      </c>
      <c r="D5">
        <v>6.2E-2</v>
      </c>
      <c r="E5" s="1">
        <f>3.01</f>
        <v>3.01</v>
      </c>
      <c r="F5" s="1">
        <f t="shared" si="3"/>
        <v>3.0100000000000001E-3</v>
      </c>
      <c r="G5" s="1">
        <f>1.011</f>
        <v>1.0109999999999999</v>
      </c>
      <c r="H5">
        <f t="shared" si="4"/>
        <v>335.88039867109597</v>
      </c>
      <c r="I5">
        <f t="shared" si="5"/>
        <v>0.18534051101757601</v>
      </c>
      <c r="J5">
        <f t="shared" si="6"/>
        <v>5.395474494538159</v>
      </c>
    </row>
    <row r="6" spans="1:10">
      <c r="A6">
        <f t="shared" si="0"/>
        <v>6.2E-2</v>
      </c>
      <c r="B6">
        <f t="shared" si="1"/>
        <v>6.6E-3</v>
      </c>
      <c r="C6">
        <f t="shared" si="2"/>
        <v>3.4211915100000003E-5</v>
      </c>
      <c r="D6">
        <v>6.2E-2</v>
      </c>
      <c r="E6" s="1">
        <f>6.49</f>
        <v>6.49</v>
      </c>
      <c r="F6" s="1">
        <f t="shared" si="3"/>
        <v>6.4900000000000001E-3</v>
      </c>
      <c r="G6" s="1">
        <f>1.001</f>
        <v>1.0009999999999999</v>
      </c>
      <c r="H6">
        <f t="shared" si="4"/>
        <v>154.23728813559299</v>
      </c>
      <c r="I6">
        <f t="shared" si="5"/>
        <v>8.5108919466921798E-2</v>
      </c>
      <c r="J6">
        <f t="shared" si="6"/>
        <v>11.749649816534886</v>
      </c>
    </row>
    <row r="7" spans="1:10">
      <c r="A7">
        <f t="shared" si="0"/>
        <v>6.2E-2</v>
      </c>
      <c r="B7">
        <f t="shared" si="1"/>
        <v>6.6E-3</v>
      </c>
      <c r="C7">
        <f t="shared" si="2"/>
        <v>3.4211915100000003E-5</v>
      </c>
      <c r="D7">
        <v>6.2E-2</v>
      </c>
      <c r="E7" s="1">
        <f>6.5</f>
        <v>6.5</v>
      </c>
      <c r="F7" s="1">
        <f t="shared" si="3"/>
        <v>6.4999999999999997E-3</v>
      </c>
      <c r="G7" s="1">
        <f>1.001</f>
        <v>1.0009999999999999</v>
      </c>
      <c r="H7">
        <f t="shared" si="4"/>
        <v>154</v>
      </c>
      <c r="I7">
        <f t="shared" si="5"/>
        <v>8.4977982667741897E-2</v>
      </c>
      <c r="J7">
        <f t="shared" si="6"/>
        <v>11.767754053540335</v>
      </c>
    </row>
    <row r="8" spans="1:10">
      <c r="A8">
        <f t="shared" si="0"/>
        <v>6.2E-2</v>
      </c>
      <c r="B8">
        <f t="shared" si="1"/>
        <v>6.6E-3</v>
      </c>
      <c r="C8">
        <f t="shared" si="2"/>
        <v>3.4211915100000003E-5</v>
      </c>
      <c r="D8">
        <v>6.2E-2</v>
      </c>
      <c r="E8" s="1">
        <f>10.07</f>
        <v>10.07</v>
      </c>
      <c r="F8" s="1">
        <f t="shared" si="3"/>
        <v>1.0070000000000001E-2</v>
      </c>
      <c r="G8" s="1">
        <f>1.522</f>
        <v>1.522</v>
      </c>
      <c r="H8">
        <f t="shared" si="4"/>
        <v>151.142005958292</v>
      </c>
      <c r="I8">
        <f t="shared" si="5"/>
        <v>8.34009270304642E-2</v>
      </c>
      <c r="J8">
        <f t="shared" si="6"/>
        <v>11.990274396287296</v>
      </c>
    </row>
    <row r="9" spans="1:10">
      <c r="A9">
        <f t="shared" si="0"/>
        <v>6.2E-2</v>
      </c>
      <c r="B9">
        <f t="shared" si="1"/>
        <v>6.6E-3</v>
      </c>
      <c r="C9">
        <f t="shared" si="2"/>
        <v>3.4211915100000003E-5</v>
      </c>
      <c r="D9">
        <v>6.2E-2</v>
      </c>
      <c r="E9" s="1">
        <f>6.57</f>
        <v>6.57</v>
      </c>
      <c r="F9" s="1">
        <f t="shared" si="3"/>
        <v>6.5700000000000003E-3</v>
      </c>
      <c r="G9" s="1">
        <f>1.001</f>
        <v>1.0009999999999999</v>
      </c>
      <c r="H9">
        <f t="shared" si="4"/>
        <v>152.359208523592</v>
      </c>
      <c r="I9">
        <f t="shared" si="5"/>
        <v>8.4072585592134305E-2</v>
      </c>
      <c r="J9">
        <f t="shared" si="6"/>
        <v>11.894483712578459</v>
      </c>
    </row>
    <row r="10" spans="1:10">
      <c r="A10">
        <f t="shared" si="0"/>
        <v>6.2E-2</v>
      </c>
      <c r="B10">
        <f t="shared" si="1"/>
        <v>6.6E-3</v>
      </c>
      <c r="C10">
        <f t="shared" si="2"/>
        <v>3.4211915100000003E-5</v>
      </c>
      <c r="D10">
        <v>6.2E-2</v>
      </c>
      <c r="E10" s="1">
        <f>16.92</f>
        <v>16.920000000000002</v>
      </c>
      <c r="F10" s="1">
        <f t="shared" si="3"/>
        <v>1.6920000000000001E-2</v>
      </c>
      <c r="G10" s="1">
        <f>2.49</f>
        <v>2.4900000000000002</v>
      </c>
      <c r="H10">
        <f t="shared" si="4"/>
        <v>147.16312056737601</v>
      </c>
      <c r="I10">
        <f t="shared" si="5"/>
        <v>8.1205357850034299E-2</v>
      </c>
      <c r="J10">
        <f t="shared" si="6"/>
        <v>12.314458386437337</v>
      </c>
    </row>
    <row r="11" spans="1:10">
      <c r="A11">
        <f t="shared" si="0"/>
        <v>6.2E-2</v>
      </c>
      <c r="B11">
        <f t="shared" si="1"/>
        <v>6.6E-3</v>
      </c>
      <c r="C11">
        <f t="shared" si="2"/>
        <v>3.4211915100000003E-5</v>
      </c>
      <c r="D11">
        <v>6.2E-2</v>
      </c>
      <c r="E11" s="1">
        <f>13.47</f>
        <v>13.47</v>
      </c>
      <c r="F11" s="1">
        <f t="shared" si="3"/>
        <v>1.3469999999999999E-2</v>
      </c>
      <c r="G11" s="1">
        <f>2</f>
        <v>2</v>
      </c>
      <c r="H11">
        <f t="shared" si="4"/>
        <v>148.47809948032699</v>
      </c>
      <c r="I11">
        <f t="shared" si="5"/>
        <v>8.1930969897262701E-2</v>
      </c>
      <c r="J11">
        <f t="shared" si="6"/>
        <v>12.2053968267915</v>
      </c>
    </row>
    <row r="12" spans="1:10">
      <c r="A12">
        <f t="shared" si="0"/>
        <v>6.2E-2</v>
      </c>
      <c r="B12">
        <f t="shared" si="1"/>
        <v>6.6E-3</v>
      </c>
      <c r="C12">
        <f t="shared" si="2"/>
        <v>3.4211915100000003E-5</v>
      </c>
      <c r="D12">
        <v>6.2E-2</v>
      </c>
      <c r="E12" s="1">
        <f>10.07</f>
        <v>10.07</v>
      </c>
      <c r="F12" s="1">
        <f t="shared" si="3"/>
        <v>1.0070000000000001E-2</v>
      </c>
      <c r="G12" s="1">
        <f>1.52</f>
        <v>1.52</v>
      </c>
      <c r="H12">
        <f t="shared" si="4"/>
        <v>150.94339622641499</v>
      </c>
      <c r="I12">
        <f t="shared" si="5"/>
        <v>8.3291333171028603E-2</v>
      </c>
      <c r="J12">
        <f t="shared" si="6"/>
        <v>12.006051073124521</v>
      </c>
    </row>
    <row r="13" spans="1:10">
      <c r="A13">
        <f t="shared" si="0"/>
        <v>6.2E-2</v>
      </c>
      <c r="B13">
        <f t="shared" si="1"/>
        <v>6.6E-3</v>
      </c>
      <c r="C13">
        <f t="shared" si="2"/>
        <v>3.4211915100000003E-5</v>
      </c>
      <c r="D13">
        <v>6.2E-2</v>
      </c>
      <c r="E13" s="1">
        <f>24.7</f>
        <v>24.7</v>
      </c>
      <c r="F13" s="1">
        <f t="shared" si="3"/>
        <v>2.47E-2</v>
      </c>
      <c r="G13" s="1">
        <f>3.52</f>
        <v>3.52</v>
      </c>
      <c r="H13">
        <f t="shared" si="4"/>
        <v>142.51012145748999</v>
      </c>
      <c r="I13">
        <f t="shared" si="5"/>
        <v>7.8637809293456998E-2</v>
      </c>
      <c r="J13">
        <f t="shared" si="6"/>
        <v>12.716529224107013</v>
      </c>
    </row>
    <row r="14" spans="1:10">
      <c r="A14">
        <f t="shared" si="0"/>
        <v>6.2E-2</v>
      </c>
      <c r="B14">
        <f t="shared" si="1"/>
        <v>6.6E-3</v>
      </c>
      <c r="C14">
        <f t="shared" si="2"/>
        <v>3.4211915100000003E-5</v>
      </c>
      <c r="D14">
        <v>6.2E-2</v>
      </c>
      <c r="E14" s="1">
        <f>20.3</f>
        <v>20.3</v>
      </c>
      <c r="F14" s="1">
        <f t="shared" si="3"/>
        <v>2.0299999999999999E-2</v>
      </c>
      <c r="G14" s="1">
        <f>2.94</f>
        <v>2.94</v>
      </c>
      <c r="H14">
        <f t="shared" si="4"/>
        <v>144.827586206897</v>
      </c>
      <c r="I14">
        <f t="shared" si="5"/>
        <v>7.9916598120133506E-2</v>
      </c>
      <c r="J14">
        <f t="shared" si="6"/>
        <v>12.51304514359788</v>
      </c>
    </row>
    <row r="15" spans="1:10">
      <c r="A15">
        <f t="shared" si="0"/>
        <v>6.2E-2</v>
      </c>
      <c r="B15">
        <f t="shared" si="1"/>
        <v>6.6E-3</v>
      </c>
      <c r="C15">
        <f t="shared" si="2"/>
        <v>3.4211915100000003E-5</v>
      </c>
      <c r="D15">
        <v>6.2E-2</v>
      </c>
      <c r="E15" s="1">
        <f>20.2</f>
        <v>20.2</v>
      </c>
      <c r="F15" s="1">
        <f t="shared" si="3"/>
        <v>2.0199999999999999E-2</v>
      </c>
      <c r="G15" s="1">
        <f>2.94</f>
        <v>2.94</v>
      </c>
      <c r="H15">
        <f t="shared" si="4"/>
        <v>145.54455445544599</v>
      </c>
      <c r="I15">
        <f t="shared" si="5"/>
        <v>8.0312224843500493E-2</v>
      </c>
      <c r="J15">
        <f t="shared" si="6"/>
        <v>12.451404527126956</v>
      </c>
    </row>
    <row r="16" spans="1:10">
      <c r="A16">
        <f t="shared" si="0"/>
        <v>6.2E-2</v>
      </c>
      <c r="B16">
        <f t="shared" si="1"/>
        <v>6.6E-3</v>
      </c>
      <c r="C16">
        <f t="shared" si="2"/>
        <v>3.4211915100000003E-5</v>
      </c>
      <c r="D16">
        <v>6.2E-2</v>
      </c>
      <c r="E16" s="1">
        <f>34.3</f>
        <v>34.299999999999997</v>
      </c>
      <c r="F16" s="1">
        <f t="shared" si="3"/>
        <v>3.4299999999999997E-2</v>
      </c>
      <c r="G16" s="1">
        <f>4.69</f>
        <v>4.6900000000000004</v>
      </c>
      <c r="H16">
        <f t="shared" si="4"/>
        <v>136.734693877551</v>
      </c>
      <c r="I16">
        <f t="shared" si="5"/>
        <v>7.5450899002633298E-2</v>
      </c>
      <c r="J16">
        <f t="shared" si="6"/>
        <v>13.253652550450051</v>
      </c>
    </row>
    <row r="17" spans="1:10">
      <c r="A17">
        <f t="shared" si="0"/>
        <v>6.2E-2</v>
      </c>
      <c r="B17">
        <f t="shared" si="1"/>
        <v>6.6E-3</v>
      </c>
      <c r="C17">
        <f t="shared" si="2"/>
        <v>3.4211915100000003E-5</v>
      </c>
      <c r="D17">
        <v>6.2E-2</v>
      </c>
      <c r="E17" s="1">
        <f>32</f>
        <v>32</v>
      </c>
      <c r="F17" s="1">
        <f t="shared" si="3"/>
        <v>3.2000000000000001E-2</v>
      </c>
      <c r="G17" s="1">
        <f>4.41</f>
        <v>4.41</v>
      </c>
      <c r="H17">
        <f t="shared" si="4"/>
        <v>137.8125</v>
      </c>
      <c r="I17">
        <f t="shared" si="5"/>
        <v>7.6045637898689497E-2</v>
      </c>
      <c r="J17">
        <f t="shared" si="6"/>
        <v>13.149998180464117</v>
      </c>
    </row>
    <row r="18" spans="1:10">
      <c r="A18">
        <f t="shared" si="0"/>
        <v>6.2E-2</v>
      </c>
      <c r="B18">
        <f t="shared" si="1"/>
        <v>6.6E-3</v>
      </c>
      <c r="C18">
        <f t="shared" si="2"/>
        <v>3.4211915100000003E-5</v>
      </c>
      <c r="D18">
        <v>6.2E-2</v>
      </c>
      <c r="E18" s="1">
        <f>28.6</f>
        <v>28.6</v>
      </c>
      <c r="F18" s="1">
        <f t="shared" si="3"/>
        <v>2.86E-2</v>
      </c>
      <c r="G18" s="1">
        <f>4.01</f>
        <v>4.01</v>
      </c>
      <c r="H18">
        <f t="shared" si="4"/>
        <v>140.20979020978999</v>
      </c>
      <c r="I18">
        <f t="shared" si="5"/>
        <v>7.7368474820099203E-2</v>
      </c>
      <c r="J18">
        <f t="shared" si="6"/>
        <v>12.925161085639168</v>
      </c>
    </row>
    <row r="19" spans="1:10">
      <c r="A19">
        <f t="shared" si="0"/>
        <v>6.2E-2</v>
      </c>
      <c r="B19">
        <f t="shared" si="1"/>
        <v>6.6E-3</v>
      </c>
      <c r="C19">
        <f t="shared" si="2"/>
        <v>3.4211915100000003E-5</v>
      </c>
      <c r="D19">
        <v>6.2E-2</v>
      </c>
      <c r="E19" s="1">
        <f>55.7</f>
        <v>55.7</v>
      </c>
      <c r="F19" s="1">
        <f t="shared" si="3"/>
        <v>5.57E-2</v>
      </c>
      <c r="G19" s="1">
        <f>7.17</f>
        <v>7.17</v>
      </c>
      <c r="H19">
        <f t="shared" si="4"/>
        <v>128.725314183124</v>
      </c>
      <c r="I19">
        <f t="shared" si="5"/>
        <v>7.1031282581513894E-2</v>
      </c>
      <c r="J19">
        <f t="shared" si="6"/>
        <v>14.078304145112719</v>
      </c>
    </row>
    <row r="20" spans="1:10">
      <c r="A20">
        <f t="shared" si="0"/>
        <v>6.2E-2</v>
      </c>
      <c r="B20">
        <f t="shared" si="1"/>
        <v>6.6E-3</v>
      </c>
      <c r="C20">
        <f t="shared" si="2"/>
        <v>3.4211915100000003E-5</v>
      </c>
      <c r="D20">
        <v>6.2E-2</v>
      </c>
      <c r="E20" s="1">
        <f>43.8</f>
        <v>43.8</v>
      </c>
      <c r="F20" s="1">
        <f t="shared" si="3"/>
        <v>4.3799999999999999E-2</v>
      </c>
      <c r="G20" s="1">
        <f>5.81</f>
        <v>5.81</v>
      </c>
      <c r="H20">
        <f t="shared" si="4"/>
        <v>132.64840182648399</v>
      </c>
      <c r="I20">
        <f t="shared" si="5"/>
        <v>7.3196062281263796E-2</v>
      </c>
      <c r="J20">
        <f t="shared" si="6"/>
        <v>13.661937115652366</v>
      </c>
    </row>
    <row r="21" spans="1:10">
      <c r="A21">
        <f t="shared" si="0"/>
        <v>6.2E-2</v>
      </c>
      <c r="B21">
        <f t="shared" si="1"/>
        <v>6.6E-3</v>
      </c>
      <c r="C21">
        <f t="shared" si="2"/>
        <v>3.4211915100000003E-5</v>
      </c>
      <c r="D21">
        <v>6.2E-2</v>
      </c>
      <c r="E21" s="1">
        <f>35.5</f>
        <v>35.5</v>
      </c>
      <c r="F21" s="1">
        <f t="shared" si="3"/>
        <v>3.5499999999999997E-2</v>
      </c>
      <c r="G21" s="1">
        <f>4.83</f>
        <v>4.83</v>
      </c>
      <c r="H21">
        <f t="shared" si="4"/>
        <v>136.05633802816899</v>
      </c>
      <c r="I21">
        <f t="shared" si="5"/>
        <v>7.5076578797364804E-2</v>
      </c>
      <c r="J21">
        <f t="shared" si="6"/>
        <v>13.319733211326088</v>
      </c>
    </row>
    <row r="22" spans="1:10">
      <c r="A22">
        <f t="shared" si="0"/>
        <v>6.2E-2</v>
      </c>
      <c r="B22">
        <f t="shared" si="1"/>
        <v>6.6E-3</v>
      </c>
      <c r="C22">
        <f t="shared" si="2"/>
        <v>3.4211915100000003E-5</v>
      </c>
      <c r="D22">
        <v>6.2E-2</v>
      </c>
      <c r="E22" s="1">
        <f>66.1</f>
        <v>66.099999999999994</v>
      </c>
      <c r="F22" s="1">
        <f t="shared" si="3"/>
        <v>6.6100000000000006E-2</v>
      </c>
      <c r="G22" s="1">
        <f>8.2</f>
        <v>8.1999999999999993</v>
      </c>
      <c r="H22">
        <f t="shared" si="4"/>
        <v>124.054462934947</v>
      </c>
      <c r="I22">
        <f t="shared" si="5"/>
        <v>6.8453883124298495E-2</v>
      </c>
      <c r="J22">
        <f t="shared" si="6"/>
        <v>14.60837507470834</v>
      </c>
    </row>
    <row r="23" spans="1:10">
      <c r="A23">
        <f t="shared" si="0"/>
        <v>6.2E-2</v>
      </c>
      <c r="B23">
        <f t="shared" si="1"/>
        <v>6.6E-3</v>
      </c>
      <c r="C23">
        <f t="shared" si="2"/>
        <v>3.4211915100000003E-5</v>
      </c>
      <c r="D23">
        <v>6.2E-2</v>
      </c>
      <c r="E23" s="1">
        <f>69.1</f>
        <v>69.099999999999994</v>
      </c>
      <c r="F23" s="1">
        <f t="shared" si="3"/>
        <v>6.9099999999999995E-2</v>
      </c>
      <c r="G23" s="1">
        <f>8.61</f>
        <v>8.61</v>
      </c>
      <c r="H23">
        <f t="shared" si="4"/>
        <v>124.602026049204</v>
      </c>
      <c r="I23">
        <f t="shared" si="5"/>
        <v>6.8756031233602494E-2</v>
      </c>
      <c r="J23">
        <f t="shared" si="6"/>
        <v>14.54417862779839</v>
      </c>
    </row>
    <row r="24" spans="1:10">
      <c r="A24">
        <f t="shared" si="0"/>
        <v>6.2E-2</v>
      </c>
      <c r="B24">
        <f t="shared" si="1"/>
        <v>6.6E-3</v>
      </c>
      <c r="C24">
        <f t="shared" si="2"/>
        <v>3.4211915100000003E-5</v>
      </c>
      <c r="D24">
        <v>6.2E-2</v>
      </c>
      <c r="E24" s="1">
        <f>76.9</f>
        <v>76.900000000000006</v>
      </c>
      <c r="F24" s="1">
        <f t="shared" si="3"/>
        <v>7.6899999999999996E-2</v>
      </c>
      <c r="G24" s="1">
        <f>9.12</f>
        <v>9.1199999999999992</v>
      </c>
      <c r="H24">
        <f t="shared" si="4"/>
        <v>118.59557867360201</v>
      </c>
      <c r="I24">
        <f t="shared" si="5"/>
        <v>6.5441643045429695E-2</v>
      </c>
      <c r="J24">
        <f t="shared" si="6"/>
        <v>15.280789929216759</v>
      </c>
    </row>
    <row r="25" spans="1:10">
      <c r="A25">
        <f t="shared" si="0"/>
        <v>6.2E-2</v>
      </c>
      <c r="B25">
        <f t="shared" si="1"/>
        <v>6.6E-3</v>
      </c>
      <c r="C25">
        <f t="shared" si="2"/>
        <v>3.4211915100000003E-5</v>
      </c>
      <c r="D25">
        <v>6.2E-2</v>
      </c>
      <c r="E25" s="1">
        <f>74.6</f>
        <v>74.599999999999994</v>
      </c>
      <c r="F25" s="1">
        <f t="shared" si="3"/>
        <v>7.46E-2</v>
      </c>
      <c r="G25" s="1">
        <f>8.98</f>
        <v>8.98</v>
      </c>
      <c r="H25">
        <f t="shared" si="4"/>
        <v>120.375335120643</v>
      </c>
      <c r="I25">
        <f t="shared" si="5"/>
        <v>6.6423721698088703E-2</v>
      </c>
      <c r="J25">
        <f t="shared" si="6"/>
        <v>15.054862546625031</v>
      </c>
    </row>
    <row r="26" spans="1:10">
      <c r="A26">
        <f t="shared" si="0"/>
        <v>6.2E-2</v>
      </c>
      <c r="B26">
        <f t="shared" si="1"/>
        <v>6.6E-3</v>
      </c>
      <c r="C26">
        <f t="shared" si="2"/>
        <v>3.4211915100000003E-5</v>
      </c>
      <c r="D26">
        <v>6.2E-2</v>
      </c>
      <c r="E26" s="1">
        <f>71.6</f>
        <v>71.599999999999994</v>
      </c>
      <c r="F26" s="1">
        <f t="shared" si="3"/>
        <v>7.1599999999999997E-2</v>
      </c>
      <c r="G26" s="1">
        <f>8.79</f>
        <v>8.7899999999999991</v>
      </c>
      <c r="H26">
        <f t="shared" si="4"/>
        <v>122.765363128492</v>
      </c>
      <c r="I26">
        <f t="shared" si="5"/>
        <v>6.7742551299558501E-2</v>
      </c>
      <c r="J26">
        <f t="shared" si="6"/>
        <v>14.761770568368265</v>
      </c>
    </row>
    <row r="27" spans="1:10">
      <c r="A27">
        <f t="shared" si="0"/>
        <v>6.2E-2</v>
      </c>
      <c r="B27">
        <f t="shared" si="1"/>
        <v>6.6E-3</v>
      </c>
      <c r="C27">
        <f t="shared" si="2"/>
        <v>3.4211915100000003E-5</v>
      </c>
      <c r="D27">
        <v>6.2E-2</v>
      </c>
      <c r="E27" s="1">
        <f>104.7</f>
        <v>104.7</v>
      </c>
      <c r="F27" s="1">
        <f t="shared" si="3"/>
        <v>0.1047</v>
      </c>
      <c r="G27" s="1">
        <f>10.57</f>
        <v>10.57</v>
      </c>
      <c r="H27">
        <f t="shared" si="4"/>
        <v>100.955109837631</v>
      </c>
      <c r="I27">
        <f t="shared" si="5"/>
        <v>5.5707542688326103E-2</v>
      </c>
      <c r="J27">
        <f t="shared" si="6"/>
        <v>17.950890521142245</v>
      </c>
    </row>
    <row r="28" spans="1:10">
      <c r="A28">
        <f t="shared" si="0"/>
        <v>6.2E-2</v>
      </c>
      <c r="B28">
        <f t="shared" si="1"/>
        <v>6.6E-3</v>
      </c>
      <c r="C28">
        <f t="shared" si="2"/>
        <v>3.4211915100000003E-5</v>
      </c>
      <c r="D28">
        <v>6.2E-2</v>
      </c>
      <c r="E28" s="1">
        <f>83</f>
        <v>83</v>
      </c>
      <c r="F28" s="1">
        <f t="shared" si="3"/>
        <v>8.3000000000000004E-2</v>
      </c>
      <c r="G28" s="1">
        <f>9.67</f>
        <v>9.67</v>
      </c>
      <c r="H28">
        <f t="shared" si="4"/>
        <v>116.506024096386</v>
      </c>
      <c r="I28">
        <f t="shared" si="5"/>
        <v>6.4288616210066096E-2</v>
      </c>
      <c r="J28">
        <f t="shared" si="6"/>
        <v>15.554853393211213</v>
      </c>
    </row>
    <row r="29" spans="1:10">
      <c r="A29">
        <f t="shared" si="0"/>
        <v>6.2E-2</v>
      </c>
      <c r="B29">
        <f t="shared" si="1"/>
        <v>6.6E-3</v>
      </c>
      <c r="C29">
        <f t="shared" si="2"/>
        <v>3.4211915100000003E-5</v>
      </c>
      <c r="D29">
        <v>6.2E-2</v>
      </c>
      <c r="E29" s="1">
        <f>82.4</f>
        <v>82.4</v>
      </c>
      <c r="F29" s="1">
        <f t="shared" si="3"/>
        <v>8.2400000000000001E-2</v>
      </c>
      <c r="G29" s="1">
        <f>9.66</f>
        <v>9.66</v>
      </c>
      <c r="H29">
        <f t="shared" si="4"/>
        <v>117.233009708738</v>
      </c>
      <c r="I29">
        <f t="shared" si="5"/>
        <v>6.4689770565690599E-2</v>
      </c>
      <c r="J29">
        <f t="shared" si="6"/>
        <v>15.458394600186883</v>
      </c>
    </row>
    <row r="30" spans="1:10">
      <c r="A30">
        <f t="shared" si="0"/>
        <v>6.2E-2</v>
      </c>
      <c r="B30">
        <f t="shared" si="1"/>
        <v>6.6E-3</v>
      </c>
      <c r="C30">
        <f t="shared" si="2"/>
        <v>3.4211915100000003E-5</v>
      </c>
      <c r="D30">
        <v>6.2E-2</v>
      </c>
      <c r="E30" s="1">
        <f>117.8</f>
        <v>117.8</v>
      </c>
      <c r="F30" s="1">
        <f t="shared" si="3"/>
        <v>0.1178</v>
      </c>
      <c r="G30" s="1">
        <f>11.39</f>
        <v>11.39</v>
      </c>
      <c r="H30">
        <f t="shared" si="4"/>
        <v>96.689303904923605</v>
      </c>
      <c r="I30">
        <f t="shared" si="5"/>
        <v>5.3353649294731402E-2</v>
      </c>
      <c r="J30">
        <f t="shared" si="6"/>
        <v>18.742860389471964</v>
      </c>
    </row>
    <row r="31" spans="1:10">
      <c r="A31">
        <f t="shared" si="0"/>
        <v>6.2E-2</v>
      </c>
      <c r="B31">
        <f t="shared" si="1"/>
        <v>6.6E-3</v>
      </c>
      <c r="C31">
        <f t="shared" si="2"/>
        <v>3.4211915100000003E-5</v>
      </c>
      <c r="D31">
        <v>6.2E-2</v>
      </c>
      <c r="E31" s="1">
        <f>111.9</f>
        <v>111.9</v>
      </c>
      <c r="F31" s="1">
        <f t="shared" si="3"/>
        <v>0.1119</v>
      </c>
      <c r="G31" s="1">
        <f>11.02</f>
        <v>11.02</v>
      </c>
      <c r="H31">
        <f t="shared" si="4"/>
        <v>98.480786416443294</v>
      </c>
      <c r="I31">
        <f t="shared" si="5"/>
        <v>5.4342198449364297E-2</v>
      </c>
      <c r="J31">
        <f t="shared" si="6"/>
        <v>18.401905490293945</v>
      </c>
    </row>
    <row r="32" spans="1:10">
      <c r="A32">
        <f t="shared" si="0"/>
        <v>6.2E-2</v>
      </c>
      <c r="B32">
        <f t="shared" si="1"/>
        <v>6.6E-3</v>
      </c>
      <c r="C32">
        <f t="shared" si="2"/>
        <v>3.4211915100000003E-5</v>
      </c>
      <c r="D32">
        <v>6.2E-2</v>
      </c>
      <c r="E32" s="1">
        <f>106</f>
        <v>106</v>
      </c>
      <c r="F32" s="1">
        <f t="shared" si="3"/>
        <v>0.106</v>
      </c>
      <c r="G32" s="1">
        <f>10.57</f>
        <v>10.57</v>
      </c>
      <c r="H32">
        <f t="shared" si="4"/>
        <v>99.716981132075503</v>
      </c>
      <c r="I32">
        <f t="shared" si="5"/>
        <v>5.5024336976110803E-2</v>
      </c>
      <c r="J32">
        <f t="shared" si="6"/>
        <v>18.173776458845055</v>
      </c>
    </row>
    <row r="33" spans="1:10">
      <c r="A33">
        <f t="shared" si="0"/>
        <v>6.2E-2</v>
      </c>
      <c r="B33">
        <f t="shared" si="1"/>
        <v>6.6E-3</v>
      </c>
      <c r="C33">
        <f t="shared" si="2"/>
        <v>3.4211915100000003E-5</v>
      </c>
      <c r="D33">
        <v>6.2E-2</v>
      </c>
      <c r="E33" s="1">
        <f>126.3</f>
        <v>126.3</v>
      </c>
      <c r="F33" s="1">
        <f t="shared" si="3"/>
        <v>0.1263</v>
      </c>
      <c r="G33" s="1">
        <f>12.15</f>
        <v>12.15</v>
      </c>
      <c r="H33">
        <f t="shared" si="4"/>
        <v>96.199524940617593</v>
      </c>
      <c r="I33">
        <f t="shared" si="5"/>
        <v>5.3083386773044201E-2</v>
      </c>
      <c r="J33">
        <f t="shared" si="6"/>
        <v>18.838285587832935</v>
      </c>
    </row>
    <row r="34" spans="1:10">
      <c r="A34">
        <f t="shared" si="0"/>
        <v>6.2E-2</v>
      </c>
      <c r="B34">
        <f t="shared" si="1"/>
        <v>6.6E-3</v>
      </c>
      <c r="C34">
        <f t="shared" si="2"/>
        <v>3.4211915100000003E-5</v>
      </c>
      <c r="D34">
        <v>6.2E-2</v>
      </c>
      <c r="E34" s="1">
        <f>118.9</f>
        <v>118.9</v>
      </c>
      <c r="F34" s="1">
        <f t="shared" si="3"/>
        <v>0.11890000000000001</v>
      </c>
      <c r="G34" s="1">
        <f>11.61</f>
        <v>11.61</v>
      </c>
      <c r="H34">
        <f t="shared" si="4"/>
        <v>97.645079899074801</v>
      </c>
      <c r="I34">
        <f t="shared" si="5"/>
        <v>5.3881051345804301E-2</v>
      </c>
      <c r="J34">
        <f t="shared" si="6"/>
        <v>18.559400290504346</v>
      </c>
    </row>
    <row r="35" spans="1:10">
      <c r="A35">
        <f t="shared" si="0"/>
        <v>6.2E-2</v>
      </c>
      <c r="B35">
        <f t="shared" si="1"/>
        <v>6.6E-3</v>
      </c>
      <c r="C35">
        <f t="shared" si="2"/>
        <v>3.4211915100000003E-5</v>
      </c>
      <c r="D35">
        <v>6.2E-2</v>
      </c>
      <c r="E35" s="1">
        <f>118</f>
        <v>118</v>
      </c>
      <c r="F35" s="1">
        <f t="shared" si="3"/>
        <v>0.11799999999999999</v>
      </c>
      <c r="G35" s="1">
        <f>11.58</f>
        <v>11.58</v>
      </c>
      <c r="H35">
        <f t="shared" si="4"/>
        <v>98.135593220339004</v>
      </c>
      <c r="I35">
        <f t="shared" si="5"/>
        <v>5.4151719089393098E-2</v>
      </c>
      <c r="J35">
        <f t="shared" si="6"/>
        <v>18.466634426678318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Вика Р</dc:creator>
  <cp:lastModifiedBy>Вика Р</cp:lastModifiedBy>
  <dcterms:created xsi:type="dcterms:W3CDTF">2015-06-05T18:19:00Z</dcterms:created>
  <dcterms:modified xsi:type="dcterms:W3CDTF">2025-02-10T18:38:35Z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62B78D08148D493DB4678CA14A61996B_12</vt:lpwstr>
  </property>
  <property fmtid="{D5CDD505-2E9C-101B-9397-08002B2CF9AE}" pid="3" name="KSOProductBuildVer">
    <vt:lpwstr>1033-12.2.0.19805</vt:lpwstr>
  </property>
</Properties>
</file>