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\Documents\"/>
    </mc:Choice>
  </mc:AlternateContent>
  <bookViews>
    <workbookView xWindow="0" yWindow="0" windowWidth="19560" windowHeight="8340"/>
  </bookViews>
  <sheets>
    <sheet name="Receta" sheetId="1" r:id="rId1"/>
    <sheet name="ReporteInventario" sheetId="3" r:id="rId2"/>
    <sheet name="ReporteInventarioImprimir" sheetId="4" r:id="rId3"/>
    <sheet name="Hoja1" sheetId="2" r:id="rId4"/>
    <sheet name="Hoja2" sheetId="5" r:id="rId5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ReporteInventarioImprimir!$H$2</definedName>
    <definedName name="FECHA_INI_IMP">ReporteInventarioImprimir!$H$1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J5" i="4" l="1"/>
  <c r="T2" i="3" l="1"/>
  <c r="E5" i="4"/>
  <c r="I7" i="4" l="1"/>
  <c r="I8" i="4"/>
  <c r="I9" i="4"/>
  <c r="I10" i="4"/>
  <c r="I11" i="4"/>
  <c r="E7" i="4"/>
  <c r="E8" i="4"/>
  <c r="E9" i="4"/>
  <c r="E10" i="4"/>
  <c r="E11" i="4"/>
  <c r="I6" i="4"/>
  <c r="E6" i="4"/>
  <c r="I5" i="4"/>
  <c r="J9" i="1" l="1"/>
  <c r="G7" i="2" l="1"/>
  <c r="G6" i="2"/>
  <c r="G5" i="2"/>
  <c r="C4" i="2"/>
  <c r="G4" i="2" s="1"/>
  <c r="C3" i="2"/>
  <c r="G3" i="2" s="1"/>
  <c r="C2" i="2"/>
  <c r="G2" i="2" s="1"/>
  <c r="C1" i="2"/>
  <c r="G1" i="2" s="1"/>
  <c r="J5" i="1"/>
  <c r="J10" i="1" l="1"/>
  <c r="J12" i="1"/>
  <c r="J6" i="1" l="1"/>
</calcChain>
</file>

<file path=xl/sharedStrings.xml><?xml version="1.0" encoding="utf-8"?>
<sst xmlns="http://schemas.openxmlformats.org/spreadsheetml/2006/main" count="92" uniqueCount="67">
  <si>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</si>
  <si>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</si>
  <si>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</si>
  <si>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</si>
  <si>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</si>
  <si>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</si>
  <si>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</si>
  <si>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kg</t>
  </si>
  <si>
    <t xml:space="preserve">Camaron Fresco </t>
  </si>
  <si>
    <t>Pimiento Verde</t>
  </si>
  <si>
    <t xml:space="preserve">Cebolla </t>
  </si>
  <si>
    <t>Cilandro</t>
  </si>
  <si>
    <t>Aceite de Oliva</t>
  </si>
  <si>
    <t>Limon</t>
  </si>
  <si>
    <t>Lechu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</si>
  <si>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</si>
  <si>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</si>
  <si>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</si>
  <si>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</si>
  <si>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</si>
  <si>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</si>
  <si>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</si>
  <si>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</si>
  <si>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</si>
  <si>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</si>
  <si>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</si>
  <si>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</si>
  <si>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</si>
  <si>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</si>
  <si>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</si>
  <si>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</si>
  <si>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</si>
  <si>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</si>
  <si>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</si>
  <si>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</si>
  <si>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</si>
  <si>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</si>
  <si>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</si>
  <si>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</si>
  <si>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</si>
  <si>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</si>
  <si>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</si>
  <si>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</si>
  <si>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</si>
  <si>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</si>
  <si>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</si>
  <si>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</si>
  <si>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Coca Cola 600 ml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</si>
  <si>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</si>
  <si>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</si>
  <si>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</si>
  <si>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</si>
  <si>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</si>
  <si>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</si>
  <si>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</si>
  <si>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</si>
  <si>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</si>
  <si>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P-1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</si>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</sst>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/>
    </xf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2" fillId="0" borderId="27" xfId="0" applyFont="1" applyFill="1" applyBorder="1" applyAlignment="1" applyProtection="1">
      <alignment horizontal="center" vertical="center" wrapText="1"/>
      <protection locked="0"/>
    </xf>
    <xf numFmtId="0" fontId="12" fillId="0" borderId="30" xfId="0" applyFont="1" applyFill="1" applyBorder="1" applyAlignment="1" applyProtection="1">
      <alignment horizontal="center" vertical="center" wrapText="1"/>
      <protection locked="0"/>
    </xf>
    <xf numFmtId="0" fontId="12" fillId="8" borderId="30" xfId="0" applyFont="1" applyFill="1" applyBorder="1" applyAlignment="1" applyProtection="1">
      <alignment horizontal="center" vertical="center" wrapText="1"/>
      <protection locked="0"/>
    </xf>
    <xf numFmtId="0" fontId="12" fillId="0" borderId="31" xfId="0" applyFont="1" applyBorder="1" applyAlignment="1" applyProtection="1">
      <alignment horizontal="center"/>
      <protection locked="0"/>
    </xf>
    <xf numFmtId="0" fontId="12" fillId="0" borderId="32" xfId="0" applyFont="1" applyBorder="1" applyAlignment="1" applyProtection="1">
      <alignment horizontal="center"/>
      <protection locked="0"/>
    </xf>
    <xf numFmtId="0" fontId="12" fillId="0" borderId="34" xfId="0" applyFont="1" applyBorder="1" applyAlignment="1" applyProtection="1">
      <alignment horizontal="center"/>
      <protection locked="0"/>
    </xf>
    <xf numFmtId="0" fontId="12" fillId="0" borderId="35" xfId="0" applyFont="1" applyBorder="1" applyAlignment="1" applyProtection="1">
      <alignment horizontal="center"/>
      <protection locked="0"/>
    </xf>
    <xf numFmtId="0" fontId="12" fillId="0" borderId="37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Fill="1" applyBorder="1" applyAlignment="1" applyProtection="1">
      <alignment horizontal="center" vertical="center" wrapText="1"/>
      <protection locked="0"/>
    </xf>
    <xf numFmtId="0" fontId="12" fillId="0" borderId="28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22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 wrapText="1"/>
      <protection locked="0"/>
    </xf>
    <xf numFmtId="0" fontId="8" fillId="3" borderId="25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8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6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6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6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9" xfId="0" applyNumberFormat="1" applyFont="1" applyFill="1" applyBorder="1" applyAlignment="1" applyProtection="1">
      <alignment horizontal="center" vertical="center"/>
      <protection locked="0"/>
    </xf>
    <xf numFmtId="2" fontId="12" fillId="0" borderId="30" xfId="0" applyNumberFormat="1" applyFont="1" applyFill="1" applyBorder="1" applyAlignment="1" applyProtection="1">
      <alignment horizontal="center" vertical="center"/>
      <protection locked="0"/>
    </xf>
    <xf numFmtId="2" fontId="12" fillId="0" borderId="33" xfId="0" applyNumberFormat="1" applyFont="1" applyBorder="1" applyAlignment="1" applyProtection="1">
      <alignment horizontal="center" vertical="center"/>
      <protection locked="0"/>
    </xf>
    <xf numFmtId="2" fontId="12" fillId="0" borderId="32" xfId="0" applyNumberFormat="1" applyFont="1" applyBorder="1" applyAlignment="1" applyProtection="1">
      <alignment horizontal="center" vertical="center"/>
      <protection locked="0"/>
    </xf>
    <xf numFmtId="2" fontId="12" fillId="0" borderId="33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Border="1" applyAlignment="1" applyProtection="1">
      <alignment horizontal="center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5" xfId="0" applyNumberFormat="1" applyFont="1" applyBorder="1" applyAlignment="1" applyProtection="1">
      <alignment horizontal="center"/>
      <protection locked="0"/>
    </xf>
    <xf numFmtId="2" fontId="12" fillId="0" borderId="38" xfId="0" applyNumberFormat="1" applyFont="1" applyFill="1" applyBorder="1" applyAlignment="1" applyProtection="1">
      <alignment horizontal="center" vertical="center"/>
      <protection locked="0"/>
    </xf>
    <xf numFmtId="2" fontId="12" fillId="0" borderId="29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0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21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21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0" fontId="4" fillId="5" borderId="22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2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9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13" fillId="7" borderId="21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90" zoomScaleNormal="90" workbookViewId="0">
      <selection activeCell="G18" sqref="G18"/>
    </sheetView>
  </sheetViews>
  <sheetFormatPr baseColWidth="10" defaultColWidth="11.42578125" defaultRowHeight="15" zeroHeight="1" x14ac:dyDescent="0.25"/>
  <cols>
    <col min="1" max="1" width="15.85546875" style="20" customWidth="1"/>
    <col min="2" max="2" width="9.7109375" style="20" customWidth="1"/>
    <col min="3" max="4" width="11.42578125" style="20" customWidth="1"/>
    <col min="5" max="5" width="29" style="20" customWidth="1"/>
    <col min="6" max="6" width="11.42578125" style="20" customWidth="1"/>
    <col min="7" max="7" width="19.28515625" style="20" customWidth="1"/>
    <col min="8" max="8" width="17.42578125" style="20" customWidth="1"/>
    <col min="9" max="9" width="14.85546875" style="20" customWidth="1"/>
    <col min="10" max="10" width="14.42578125" style="20" bestFit="1" customWidth="1"/>
    <col min="11" max="16384" width="11.42578125" style="20"/>
  </cols>
  <sheetData>
    <row r="1" spans="1:10" ht="16.5" customHeight="1" thickBot="1" x14ac:dyDescent="0.3">
      <c r="A1" s="105" t="s">
        <v>26</v>
      </c>
      <c r="B1" s="96" t="s">
        <v>0</v>
      </c>
      <c r="C1" s="97"/>
      <c r="D1" s="97"/>
      <c r="E1" s="97"/>
      <c r="F1" s="98"/>
      <c r="G1" s="9" t="s">
        <v>1</v>
      </c>
    </row>
    <row r="2" spans="1:10" ht="16.5" customHeight="1" thickBot="1" x14ac:dyDescent="0.3">
      <c r="A2" s="106"/>
      <c r="B2" s="99" t="s">
        <v>55</v>
      </c>
      <c r="C2" s="100"/>
      <c r="D2" s="100"/>
      <c r="E2" s="100"/>
      <c r="F2" s="101"/>
      <c r="G2" s="88" t="s">
        <v>56</v>
      </c>
      <c r="H2" s="92" t="s">
        <v>16</v>
      </c>
      <c r="I2" s="93"/>
      <c r="J2" s="36">
        <v>0.85</v>
      </c>
    </row>
    <row r="3" spans="1:10" ht="16.5" customHeight="1" thickBot="1" x14ac:dyDescent="0.3">
      <c r="A3" s="107"/>
      <c r="B3" s="102"/>
      <c r="C3" s="103"/>
      <c r="D3" s="103"/>
      <c r="E3" s="103"/>
      <c r="F3" s="104"/>
      <c r="G3" s="89"/>
      <c r="H3" s="92" t="s">
        <v>18</v>
      </c>
      <c r="I3" s="93"/>
      <c r="J3" s="37">
        <v>10</v>
      </c>
    </row>
    <row r="4" spans="1:10" ht="38.25" thickBot="1" x14ac:dyDescent="0.3">
      <c r="A4" s="38" t="s">
        <v>2</v>
      </c>
      <c r="B4" s="39" t="s">
        <v>20</v>
      </c>
      <c r="C4" s="11" t="s">
        <v>21</v>
      </c>
      <c r="D4" s="11" t="s">
        <v>3</v>
      </c>
      <c r="E4" s="11" t="s">
        <v>4</v>
      </c>
      <c r="F4" s="11" t="s">
        <v>5</v>
      </c>
      <c r="G4" s="12" t="s">
        <v>6</v>
      </c>
      <c r="H4" s="94" t="s">
        <v>25</v>
      </c>
      <c r="I4" s="95"/>
      <c r="J4" s="40">
        <v>8.5</v>
      </c>
    </row>
    <row r="5" spans="1:10" ht="19.5" thickBot="1" x14ac:dyDescent="0.3">
      <c r="A5" s="41"/>
      <c r="B5" s="41"/>
      <c r="C5" s="42"/>
      <c r="D5" s="41"/>
      <c r="E5" s="41"/>
      <c r="F5" s="43"/>
      <c r="G5" s="43"/>
      <c r="H5" s="90" t="s">
        <v>15</v>
      </c>
      <c r="I5" s="91"/>
      <c r="J5" s="44">
        <f>SUM(G5:G100)</f>
        <v>0</v>
      </c>
    </row>
    <row r="6" spans="1:10" ht="19.5" thickBot="1" x14ac:dyDescent="0.3">
      <c r="A6" s="41"/>
      <c r="B6" s="41"/>
      <c r="C6" s="42"/>
      <c r="D6" s="41"/>
      <c r="E6" s="41"/>
      <c r="F6" s="43"/>
      <c r="G6" s="43"/>
      <c r="H6" s="90" t="s">
        <v>17</v>
      </c>
      <c r="I6" s="91"/>
      <c r="J6" s="45">
        <f>J5*0.05</f>
        <v>0</v>
      </c>
    </row>
    <row r="7" spans="1:10" ht="19.5" thickBot="1" x14ac:dyDescent="0.3">
      <c r="A7" s="41"/>
      <c r="B7" s="41"/>
      <c r="C7" s="42"/>
      <c r="D7" s="41"/>
      <c r="E7" s="41"/>
      <c r="F7" s="43"/>
      <c r="G7" s="43"/>
      <c r="H7" s="90" t="s">
        <v>19</v>
      </c>
      <c r="I7" s="91"/>
      <c r="J7" s="45">
        <v>110</v>
      </c>
    </row>
    <row r="8" spans="1:10" ht="19.5" thickBot="1" x14ac:dyDescent="0.3">
      <c r="A8" s="41"/>
      <c r="B8" s="41"/>
      <c r="C8" s="42"/>
      <c r="D8" s="41"/>
      <c r="E8" s="41"/>
      <c r="F8" s="43"/>
      <c r="G8" s="43"/>
      <c r="H8" s="90" t="s">
        <v>22</v>
      </c>
      <c r="I8" s="91"/>
      <c r="J8" s="46">
        <v>150</v>
      </c>
    </row>
    <row r="9" spans="1:10" ht="19.5" thickBot="1" x14ac:dyDescent="0.35">
      <c r="A9" s="41"/>
      <c r="B9" s="41"/>
      <c r="C9" s="41"/>
      <c r="D9" s="41"/>
      <c r="E9" s="41"/>
      <c r="F9" s="43"/>
      <c r="G9" s="43"/>
      <c r="H9" s="90" t="s">
        <v>23</v>
      </c>
      <c r="I9" s="90"/>
      <c r="J9" s="47">
        <f>(PRECIO_VENTA*LITROS_A_ELABORAR)</f>
        <v>1500</v>
      </c>
    </row>
    <row r="10" spans="1:10" ht="19.5" thickBot="1" x14ac:dyDescent="0.3">
      <c r="A10" s="41"/>
      <c r="B10" s="41"/>
      <c r="C10" s="41"/>
      <c r="D10" s="41"/>
      <c r="E10" s="41"/>
      <c r="F10" s="43"/>
      <c r="G10" s="43"/>
      <c r="H10" s="90" t="s">
        <v>24</v>
      </c>
      <c r="I10" s="90"/>
      <c r="J10" s="48">
        <f>J9-COSTO_TOTAL_MATERIA_PRIMA</f>
        <v>1500</v>
      </c>
    </row>
    <row r="11" spans="1:10" ht="24" thickBot="1" x14ac:dyDescent="0.3">
      <c r="A11" s="41"/>
      <c r="B11" s="41"/>
      <c r="C11" s="41"/>
      <c r="D11" s="41"/>
      <c r="E11" s="41"/>
      <c r="F11" s="43"/>
      <c r="G11" s="43"/>
      <c r="H11" s="86" t="s">
        <v>27</v>
      </c>
      <c r="I11" s="87"/>
      <c r="J11" s="49">
        <v>0.27</v>
      </c>
    </row>
    <row r="12" spans="1:10" ht="24" thickBot="1" x14ac:dyDescent="0.3">
      <c r="A12" s="41"/>
      <c r="B12" s="41"/>
      <c r="C12" s="41"/>
      <c r="D12" s="41"/>
      <c r="E12" s="41"/>
      <c r="F12" s="43"/>
      <c r="G12" s="43"/>
      <c r="H12" s="86" t="s">
        <v>28</v>
      </c>
      <c r="I12" s="87"/>
      <c r="J12" s="49">
        <f>((J5+COSTO_PREPARACION)/J9-1)*(-1)</f>
        <v>0.92666666666666664</v>
      </c>
    </row>
    <row r="13" spans="1:10" ht="15.75" x14ac:dyDescent="0.25">
      <c r="A13" s="50"/>
      <c r="B13" s="50"/>
      <c r="C13" s="50"/>
      <c r="D13" s="50"/>
      <c r="E13" s="50"/>
      <c r="F13" s="50"/>
      <c r="G13" s="43"/>
    </row>
    <row r="14" spans="1:10" ht="15.75" x14ac:dyDescent="0.25">
      <c r="A14" s="50"/>
      <c r="B14" s="50"/>
      <c r="C14" s="50"/>
      <c r="D14" s="50"/>
      <c r="E14" s="50"/>
      <c r="F14" s="50"/>
      <c r="G14" s="43"/>
    </row>
    <row r="15" spans="1:10" ht="15.75" x14ac:dyDescent="0.25">
      <c r="A15" s="50"/>
      <c r="B15" s="50"/>
      <c r="C15" s="50"/>
      <c r="D15" s="50"/>
      <c r="E15" s="50"/>
      <c r="F15" s="50"/>
      <c r="G15" s="43"/>
    </row>
    <row r="16" spans="1:10" s="51" customFormat="1" ht="29.25" customHeight="1" x14ac:dyDescent="0.25">
      <c r="A16" s="50"/>
      <c r="B16" s="50"/>
      <c r="C16" s="50"/>
      <c r="D16" s="50"/>
      <c r="E16" s="50"/>
      <c r="F16" s="50"/>
      <c r="G16" s="43"/>
    </row>
    <row r="17" spans="1:7" ht="32.25" customHeight="1" x14ac:dyDescent="0.25">
      <c r="A17" s="50"/>
      <c r="B17" s="50"/>
      <c r="C17" s="50"/>
      <c r="D17" s="50"/>
      <c r="E17" s="50"/>
      <c r="F17" s="50"/>
      <c r="G17" s="43"/>
    </row>
    <row r="18" spans="1:7" ht="15.75" x14ac:dyDescent="0.25">
      <c r="A18" s="50"/>
      <c r="B18" s="50"/>
      <c r="C18" s="50"/>
      <c r="D18" s="50"/>
      <c r="E18" s="50"/>
      <c r="F18" s="50"/>
      <c r="G18" s="43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zoomScale="70" zoomScaleNormal="70" workbookViewId="0">
      <selection activeCell="S2" sqref="S2"/>
    </sheetView>
  </sheetViews>
  <sheetFormatPr baseColWidth="10" defaultRowHeight="15" x14ac:dyDescent="0.25"/>
  <cols>
    <col min="1" max="4" width="11.42578125" style="55"/>
    <col min="5" max="5" width="11.42578125" style="34"/>
    <col min="6" max="6" width="11.42578125" style="58"/>
    <col min="7" max="7" width="12.140625" style="58" customWidth="1"/>
    <col min="8" max="9" width="11.42578125" style="58"/>
    <col min="10" max="11" width="11.42578125" style="35"/>
    <col min="12" max="14" width="11.42578125" style="58"/>
    <col min="15" max="15" width="11.42578125" style="62"/>
    <col min="16" max="18" width="11.42578125" style="58"/>
    <col min="19" max="19" width="11.42578125" style="35"/>
    <col min="20" max="20" width="11.42578125" style="58"/>
    <col min="21" max="16384" width="11.42578125" style="20"/>
  </cols>
  <sheetData>
    <row r="1" spans="1:20" ht="52.5" customHeight="1" thickBot="1" x14ac:dyDescent="0.3">
      <c r="A1" s="52" t="s">
        <v>29</v>
      </c>
      <c r="B1" s="53" t="s">
        <v>30</v>
      </c>
      <c r="C1" s="54" t="s">
        <v>31</v>
      </c>
      <c r="D1" s="54" t="s">
        <v>32</v>
      </c>
      <c r="E1" s="31" t="s">
        <v>33</v>
      </c>
      <c r="F1" s="56" t="s">
        <v>34</v>
      </c>
      <c r="G1" s="56" t="s">
        <v>58</v>
      </c>
      <c r="H1" s="56" t="s">
        <v>35</v>
      </c>
      <c r="I1" s="57" t="s">
        <v>36</v>
      </c>
      <c r="J1" s="32" t="s">
        <v>52</v>
      </c>
      <c r="K1" s="33" t="s">
        <v>53</v>
      </c>
      <c r="L1" s="56" t="s">
        <v>54</v>
      </c>
      <c r="M1" s="59" t="s">
        <v>37</v>
      </c>
      <c r="N1" s="60" t="s">
        <v>38</v>
      </c>
      <c r="O1" s="61" t="s">
        <v>39</v>
      </c>
      <c r="P1" s="57" t="s">
        <v>40</v>
      </c>
      <c r="Q1" s="57" t="s">
        <v>44</v>
      </c>
      <c r="R1" s="56" t="s">
        <v>41</v>
      </c>
      <c r="S1" s="33" t="s">
        <v>42</v>
      </c>
      <c r="T1" s="63" t="s">
        <v>43</v>
      </c>
    </row>
    <row r="2" spans="1:20" x14ac:dyDescent="0.25">
      <c r="A2" s="55" t="s">
        <v>59</v>
      </c>
      <c r="B2" s="55" t="s">
        <v>60</v>
      </c>
      <c r="C2" s="55" t="s">
        <v>61</v>
      </c>
      <c r="D2" s="55" t="s">
        <v>62</v>
      </c>
      <c r="E2" s="34" t="s">
        <v>63</v>
      </c>
      <c r="F2" s="58">
        <v>5</v>
      </c>
      <c r="G2" s="58">
        <v>6</v>
      </c>
      <c r="H2" s="58">
        <v>7</v>
      </c>
      <c r="I2" s="58">
        <v>8</v>
      </c>
      <c r="J2" s="35">
        <v>9</v>
      </c>
      <c r="K2" s="35">
        <v>10</v>
      </c>
      <c r="L2" s="58">
        <v>11</v>
      </c>
      <c r="M2" s="58">
        <v>12</v>
      </c>
      <c r="N2" s="58">
        <v>13</v>
      </c>
      <c r="O2" s="62">
        <v>14</v>
      </c>
      <c r="P2" s="58">
        <v>15</v>
      </c>
      <c r="Q2" s="58">
        <v>16</v>
      </c>
      <c r="R2" s="58">
        <v>17</v>
      </c>
      <c r="S2" s="35">
        <v>18</v>
      </c>
      <c r="T2" s="58">
        <f>((R2/L2)/S2)*-1</f>
        <v>-8.5858585858585856E-2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Normal="100" workbookViewId="0">
      <selection activeCell="H2" sqref="H2:I2"/>
    </sheetView>
  </sheetViews>
  <sheetFormatPr baseColWidth="10" defaultRowHeight="15" x14ac:dyDescent="0.25"/>
  <cols>
    <col min="1" max="1" width="31.140625" style="20" customWidth="1"/>
    <col min="2" max="2" width="5.7109375" style="20" customWidth="1"/>
    <col min="3" max="3" width="7.7109375" style="35" customWidth="1"/>
    <col min="4" max="4" width="11" style="35" customWidth="1"/>
    <col min="5" max="5" width="9" style="20" customWidth="1"/>
    <col min="6" max="6" width="8.140625" style="35" customWidth="1"/>
    <col min="7" max="7" width="8" style="35" customWidth="1"/>
    <col min="8" max="8" width="8.28515625" style="35" customWidth="1"/>
    <col min="9" max="9" width="8" style="20" customWidth="1"/>
    <col min="10" max="16384" width="11.42578125" style="20"/>
  </cols>
  <sheetData>
    <row r="1" spans="1:10" ht="15" customHeight="1" x14ac:dyDescent="0.25">
      <c r="B1" s="109" t="s">
        <v>51</v>
      </c>
      <c r="C1" s="109"/>
      <c r="D1" s="109"/>
      <c r="E1" s="109"/>
      <c r="F1" s="109"/>
      <c r="G1" s="83" t="s">
        <v>64</v>
      </c>
      <c r="H1" s="110">
        <v>42491</v>
      </c>
      <c r="I1" s="110"/>
    </row>
    <row r="2" spans="1:10" ht="21" customHeight="1" x14ac:dyDescent="0.25">
      <c r="B2" s="109"/>
      <c r="C2" s="109"/>
      <c r="D2" s="109"/>
      <c r="E2" s="109"/>
      <c r="F2" s="109"/>
      <c r="G2" s="85" t="s">
        <v>65</v>
      </c>
      <c r="H2" s="110">
        <v>42639</v>
      </c>
      <c r="I2" s="110"/>
    </row>
    <row r="3" spans="1:10" ht="21.75" customHeight="1" thickBot="1" x14ac:dyDescent="0.3">
      <c r="B3" s="108" t="s">
        <v>66</v>
      </c>
      <c r="C3" s="108"/>
      <c r="D3" s="108"/>
      <c r="E3" s="108"/>
      <c r="F3" s="108"/>
      <c r="G3" s="84"/>
      <c r="H3" s="82"/>
      <c r="I3" s="82"/>
    </row>
    <row r="4" spans="1:10" ht="34.5" thickBot="1" x14ac:dyDescent="0.3">
      <c r="A4" s="76" t="s">
        <v>32</v>
      </c>
      <c r="B4" s="77" t="s">
        <v>33</v>
      </c>
      <c r="C4" s="78" t="s">
        <v>45</v>
      </c>
      <c r="D4" s="79" t="s">
        <v>35</v>
      </c>
      <c r="E4" s="80" t="s">
        <v>36</v>
      </c>
      <c r="F4" s="78" t="s">
        <v>48</v>
      </c>
      <c r="G4" s="80" t="s">
        <v>49</v>
      </c>
      <c r="H4" s="78" t="s">
        <v>50</v>
      </c>
      <c r="I4" s="81" t="s">
        <v>46</v>
      </c>
    </row>
    <row r="5" spans="1:10" ht="15.75" thickBot="1" x14ac:dyDescent="0.3">
      <c r="A5" s="21" t="s">
        <v>47</v>
      </c>
      <c r="B5" s="30" t="s">
        <v>57</v>
      </c>
      <c r="C5" s="64">
        <v>15</v>
      </c>
      <c r="D5" s="65">
        <v>5.8</v>
      </c>
      <c r="E5" s="22" t="str">
        <f>IF(B5="P-.5","Semanal",IF(B5="P-1","Semanal",IF(B5=1,ROUNDUP(F5+(D5*2),0),IF(B5=4,ROUNDUP(F5/2,0),"N/A"))))</f>
        <v>Semanal</v>
      </c>
      <c r="F5" s="73">
        <v>41</v>
      </c>
      <c r="G5" s="74">
        <v>54</v>
      </c>
      <c r="H5" s="73">
        <v>24</v>
      </c>
      <c r="I5" s="23">
        <f>IF(B5="P-.5",
ODD((G5-C5)/H5),
IF(B5="P-1",
ROUNDUP(((G5-C5)/H5),0),IF(B5=1,
ROUNDUP((G5/H5),0),IF(B5=4,
IF(F5&gt;H5,F5,H5),
"PEDIDO DESCONOCIDO"))))</f>
        <v>2</v>
      </c>
      <c r="J5" s="20">
        <f>IF(B5=4,_xlfn.CEILING.MATH(396,12),IF(B5=1,_xlfn.CEILING.MATH(168,12),IF(B5="P-1",_xlfn.CEILING.MATH(126,12),IF(B5="P-.5",_xlfn.CEILING.MATH(108,12)))))</f>
        <v>132</v>
      </c>
    </row>
    <row r="6" spans="1:10" ht="34.5" thickBot="1" x14ac:dyDescent="0.3">
      <c r="A6" s="24"/>
      <c r="B6" s="25"/>
      <c r="C6" s="66"/>
      <c r="D6" s="67"/>
      <c r="E6" s="22" t="str">
        <f>IF(B6="P-.5","Semanal",IF(B6="P-1","Semanal",IF(B6=1,ROUNDUP(F6+(D6*2),0),IF(B6=4,ROUNDUP(F6/2,0),"N/A"))))</f>
        <v>N/A</v>
      </c>
      <c r="F6" s="68"/>
      <c r="G6" s="69"/>
      <c r="H6" s="68"/>
      <c r="I6" s="23" t="str">
        <f>IF(B6="P-.5",
ODD((G6-C6)/H6),
IF(B6="P-1",
ROUNDUP(((G6-C6)/H6),0),IF(B6=1,
ROUNDUP((G6/H6),0),IF(B6=4,
IF(F6&gt;H6,F6,H6),
"PEDIDO DESCONOCIDO"))))</f>
        <v>PEDIDO DESCONOCIDO</v>
      </c>
    </row>
    <row r="7" spans="1:10" ht="15.75" thickBot="1" x14ac:dyDescent="0.3">
      <c r="A7" s="24"/>
      <c r="B7" s="25"/>
      <c r="C7" s="68"/>
      <c r="D7" s="69"/>
      <c r="E7" s="22" t="str">
        <f t="shared" ref="E7:E11" si="0">IF(B7="P-.5","Semanal",IF(B7="P-1","Semanal",IF(B7=1,ROUNDUP(F7+(D7*2),0),IF(B7=4,ROUNDUP(F7/2,0),"N/A"))))</f>
        <v>N/A</v>
      </c>
      <c r="F7" s="68"/>
      <c r="G7" s="69"/>
      <c r="H7" s="68"/>
      <c r="I7" s="23" t="str">
        <f t="shared" ref="I7:I11" si="1">IF(B7="P-.5",
ODD((G7-C7)/H7),
IF(B7="P-1",
ROUNDUP(((G7-C7)/H7),0),IF(B7=1,
ROUNDUP((G7/H7),0),IF(B7=4,
IF(F7&gt;H7,F7,H7),
"PEDIDO DESCONOCIDO"))))</f>
        <v>PEDIDO DESCONOCIDO</v>
      </c>
    </row>
    <row r="8" spans="1:10" ht="34.5" thickBot="1" x14ac:dyDescent="0.3">
      <c r="A8" s="24"/>
      <c r="B8" s="25"/>
      <c r="C8" s="68"/>
      <c r="D8" s="69"/>
      <c r="E8" s="22" t="str">
        <f t="shared" si="0"/>
        <v>N/A</v>
      </c>
      <c r="F8" s="68"/>
      <c r="G8" s="69"/>
      <c r="H8" s="68"/>
      <c r="I8" s="23" t="str">
        <f t="shared" si="1"/>
        <v>PEDIDO DESCONOCIDO</v>
      </c>
    </row>
    <row r="9" spans="1:10" ht="15.75" thickBot="1" x14ac:dyDescent="0.3">
      <c r="A9" s="24"/>
      <c r="B9" s="25"/>
      <c r="C9" s="68"/>
      <c r="D9" s="69"/>
      <c r="E9" s="22" t="str">
        <f t="shared" si="0"/>
        <v>N/A</v>
      </c>
      <c r="F9" s="68"/>
      <c r="G9" s="69"/>
      <c r="H9" s="68"/>
      <c r="I9" s="23" t="str">
        <f t="shared" si="1"/>
        <v>PEDIDO DESCONOCIDO</v>
      </c>
    </row>
    <row r="10" spans="1:10" ht="34.5" thickBot="1" x14ac:dyDescent="0.3">
      <c r="A10" s="26"/>
      <c r="B10" s="27"/>
      <c r="C10" s="70"/>
      <c r="D10" s="71"/>
      <c r="E10" s="22" t="str">
        <f t="shared" si="0"/>
        <v>N/A</v>
      </c>
      <c r="F10" s="70"/>
      <c r="G10" s="71"/>
      <c r="H10" s="70"/>
      <c r="I10" s="23" t="str">
        <f t="shared" si="1"/>
        <v>PEDIDO DESCONOCIDO</v>
      </c>
    </row>
    <row r="11" spans="1:10" ht="34.5" thickBot="1" x14ac:dyDescent="0.3">
      <c r="A11" s="28"/>
      <c r="B11" s="29"/>
      <c r="C11" s="72"/>
      <c r="D11" s="72"/>
      <c r="E11" s="22" t="str">
        <f t="shared" si="0"/>
        <v>N/A</v>
      </c>
      <c r="F11" s="75"/>
      <c r="G11" s="75"/>
      <c r="H11" s="75"/>
      <c r="I11" s="23" t="str">
        <f t="shared" si="1"/>
        <v>PEDIDO DESCONOCIDO</v>
      </c>
    </row>
  </sheetData>
  <mergeCells count="4">
    <mergeCell ref="B3:F3"/>
    <mergeCell ref="B1:F2"/>
    <mergeCell ref="H1:I1"/>
    <mergeCell ref="H2:I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baseColWidth="10" defaultRowHeight="15" x14ac:dyDescent="0.25"/>
  <cols>
    <col min="5" max="5" width="16.5703125" bestFit="1" customWidth="1"/>
  </cols>
  <sheetData>
    <row r="1" spans="1:7" ht="15.75" x14ac:dyDescent="0.25">
      <c r="A1" s="1">
        <v>178</v>
      </c>
      <c r="B1" s="2">
        <v>0.4</v>
      </c>
      <c r="C1" t="e">
        <f>B1*LITROS_ELABORAR</f>
        <v>#NAME?</v>
      </c>
      <c r="D1" s="2" t="s">
        <v>7</v>
      </c>
      <c r="E1" s="2" t="s">
        <v>8</v>
      </c>
      <c r="F1" s="3">
        <v>276</v>
      </c>
      <c r="G1" s="4" t="e">
        <f t="shared" ref="G1:G7" si="0">C1*F1</f>
        <v>#NAME?</v>
      </c>
    </row>
    <row r="2" spans="1:7" ht="15.75" x14ac:dyDescent="0.25">
      <c r="A2" s="5">
        <v>16</v>
      </c>
      <c r="B2" s="6">
        <v>0.1</v>
      </c>
      <c r="C2" t="e">
        <f>B2*LITROS_ELABORAR</f>
        <v>#NAME?</v>
      </c>
      <c r="D2" s="6" t="s">
        <v>7</v>
      </c>
      <c r="E2" s="6" t="s">
        <v>9</v>
      </c>
      <c r="F2" s="7">
        <v>31.5</v>
      </c>
      <c r="G2" s="8" t="e">
        <f t="shared" si="0"/>
        <v>#NAME?</v>
      </c>
    </row>
    <row r="3" spans="1:7" ht="15.75" x14ac:dyDescent="0.25">
      <c r="A3" s="5"/>
      <c r="B3" s="6">
        <v>0.4</v>
      </c>
      <c r="C3" t="e">
        <f>B3*LITROS_ELABORAR</f>
        <v>#NAME?</v>
      </c>
      <c r="D3" s="6" t="s">
        <v>7</v>
      </c>
      <c r="E3" s="6" t="s">
        <v>10</v>
      </c>
      <c r="F3" s="7"/>
      <c r="G3" s="8" t="e">
        <f t="shared" si="0"/>
        <v>#NAME?</v>
      </c>
    </row>
    <row r="4" spans="1:7" ht="15.75" x14ac:dyDescent="0.25">
      <c r="A4" s="5"/>
      <c r="B4" s="6">
        <v>0.1</v>
      </c>
      <c r="C4">
        <f>B4*CANTIDAD_RECETA</f>
        <v>0</v>
      </c>
      <c r="D4" s="6"/>
      <c r="E4" s="6" t="s">
        <v>11</v>
      </c>
      <c r="F4" s="7"/>
      <c r="G4" s="8">
        <f t="shared" si="0"/>
        <v>0</v>
      </c>
    </row>
    <row r="5" spans="1:7" ht="15.75" x14ac:dyDescent="0.25">
      <c r="A5" s="5"/>
      <c r="B5" s="10"/>
      <c r="C5" s="6"/>
      <c r="D5" s="6"/>
      <c r="E5" s="6" t="s">
        <v>12</v>
      </c>
      <c r="F5" s="7"/>
      <c r="G5" s="8">
        <f t="shared" si="0"/>
        <v>0</v>
      </c>
    </row>
    <row r="6" spans="1:7" ht="15.75" x14ac:dyDescent="0.25">
      <c r="A6" s="5"/>
      <c r="B6" s="10"/>
      <c r="C6" s="6"/>
      <c r="D6" s="6"/>
      <c r="E6" s="6" t="s">
        <v>13</v>
      </c>
      <c r="F6" s="7"/>
      <c r="G6" s="8">
        <f t="shared" si="0"/>
        <v>0</v>
      </c>
    </row>
    <row r="7" spans="1:7" ht="15.75" x14ac:dyDescent="0.25">
      <c r="A7" s="5"/>
      <c r="B7" s="10"/>
      <c r="C7" s="6"/>
      <c r="D7" s="6"/>
      <c r="E7" s="6" t="s">
        <v>14</v>
      </c>
      <c r="F7" s="7"/>
      <c r="G7" s="8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sqref="A1:S1"/>
    </sheetView>
  </sheetViews>
  <sheetFormatPr baseColWidth="10" defaultRowHeight="15" x14ac:dyDescent="0.25"/>
  <sheetData>
    <row r="1" spans="1:19" ht="39" thickBot="1" x14ac:dyDescent="0.3">
      <c r="A1" s="13" t="s">
        <v>29</v>
      </c>
      <c r="B1" s="14" t="s">
        <v>30</v>
      </c>
      <c r="C1" s="15" t="s">
        <v>31</v>
      </c>
      <c r="D1" s="15" t="s">
        <v>32</v>
      </c>
      <c r="E1" s="15" t="s">
        <v>33</v>
      </c>
      <c r="F1" s="16" t="s">
        <v>34</v>
      </c>
      <c r="G1" s="16" t="s">
        <v>35</v>
      </c>
      <c r="H1" s="15" t="s">
        <v>36</v>
      </c>
      <c r="I1" s="16" t="s">
        <v>52</v>
      </c>
      <c r="J1" s="15" t="s">
        <v>53</v>
      </c>
      <c r="K1" s="16" t="s">
        <v>54</v>
      </c>
      <c r="L1" s="17" t="s">
        <v>37</v>
      </c>
      <c r="M1" s="18" t="s">
        <v>38</v>
      </c>
      <c r="N1" s="16" t="s">
        <v>39</v>
      </c>
      <c r="O1" s="15" t="s">
        <v>40</v>
      </c>
      <c r="P1" s="15" t="s">
        <v>44</v>
      </c>
      <c r="Q1" s="16" t="s">
        <v>41</v>
      </c>
      <c r="R1" s="15" t="s">
        <v>42</v>
      </c>
      <c r="S1" s="19" t="s">
        <v>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17</vt:i4>
      </vt:variant>
    </vt:vector>
  </HeadingPairs>
  <TitlesOfParts>
    <vt:vector size="22" baseType="lpstr">
      <vt:lpstr>Receta</vt:lpstr>
      <vt:lpstr>ReporteInventario</vt:lpstr>
      <vt:lpstr>ReporteInventarioImprimir</vt:lpstr>
      <vt:lpstr>Hoja1</vt:lpstr>
      <vt:lpstr>Hoja2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Ryu</cp:lastModifiedBy>
  <cp:lastPrinted>2016-09-14T14:25:11Z</cp:lastPrinted>
  <dcterms:created xsi:type="dcterms:W3CDTF">2016-09-08T15:25:12Z</dcterms:created>
  <dcterms:modified xsi:type="dcterms:W3CDTF">2016-09-30T16:53:37Z</dcterms:modified>
</cp:coreProperties>
</file>