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zal\Documents\Rizal\akuliah\Semes8\sejukcalc-go\assets\data\"/>
    </mc:Choice>
  </mc:AlternateContent>
  <xr:revisionPtr revIDLastSave="0" documentId="13_ncr:1_{A02D721F-2134-4484-812D-C2ABE59E2F6D}" xr6:coauthVersionLast="47" xr6:coauthVersionMax="47" xr10:uidLastSave="{00000000-0000-0000-0000-000000000000}"/>
  <bookViews>
    <workbookView xWindow="-108" yWindow="-108" windowWidth="23256" windowHeight="12456" tabRatio="866" activeTab="2" xr2:uid="{91F8D714-4911-485D-898B-635BBE6DC99E}"/>
  </bookViews>
  <sheets>
    <sheet name="WEATHER" sheetId="9" r:id="rId1"/>
    <sheet name="SCHEDULE" sheetId="3" r:id="rId2"/>
    <sheet name="MATERIAL" sheetId="4" r:id="rId3"/>
    <sheet name="INPUT" sheetId="2" r:id="rId4"/>
    <sheet name="CALC" sheetId="10" r:id="rId5"/>
    <sheet name="CLTD ROOF GLASS" sheetId="5" r:id="rId6"/>
    <sheet name="CLTD WALL" sheetId="6" r:id="rId7"/>
    <sheet name="SCL CLF" sheetId="7" r:id="rId8"/>
    <sheet name="CLTD ROOF GLASS (2)" sheetId="11" r:id="rId9"/>
    <sheet name="CLTD WALL (2)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9" i="2" l="1"/>
  <c r="AC49" i="2"/>
  <c r="E14" i="10" l="1"/>
  <c r="F14" i="10"/>
  <c r="G14" i="10"/>
  <c r="H14" i="10"/>
  <c r="I14" i="10"/>
  <c r="J14" i="10"/>
  <c r="K14" i="10"/>
  <c r="L14" i="10"/>
  <c r="M14" i="10"/>
  <c r="N14" i="10"/>
  <c r="O14" i="10"/>
  <c r="D14" i="10"/>
  <c r="AC40" i="2"/>
  <c r="AC41" i="2"/>
  <c r="AC42" i="2"/>
  <c r="AC43" i="2"/>
  <c r="AC44" i="2"/>
  <c r="AC45" i="2"/>
  <c r="AC46" i="2"/>
  <c r="AC47" i="2"/>
  <c r="AC48" i="2"/>
  <c r="F79" i="4"/>
  <c r="F80" i="4"/>
  <c r="F81" i="4"/>
  <c r="F82" i="4"/>
  <c r="F83" i="4"/>
  <c r="F84" i="4"/>
  <c r="F85" i="4"/>
  <c r="F86" i="4"/>
  <c r="F87" i="4"/>
  <c r="F88" i="4"/>
  <c r="F89" i="4"/>
  <c r="D89" i="4"/>
  <c r="D83" i="4"/>
  <c r="D84" i="4"/>
  <c r="D82" i="4"/>
  <c r="D88" i="4"/>
  <c r="D87" i="4"/>
  <c r="D86" i="4"/>
  <c r="D85" i="4"/>
  <c r="D81" i="4"/>
  <c r="D80" i="4"/>
  <c r="AB44" i="2"/>
  <c r="AB45" i="2"/>
  <c r="AB46" i="2"/>
  <c r="AB47" i="2"/>
  <c r="AB48" i="2"/>
  <c r="AB40" i="2"/>
  <c r="AB41" i="2"/>
  <c r="AB42" i="2"/>
  <c r="AB43" i="2"/>
  <c r="AB39" i="2"/>
  <c r="F71" i="4"/>
  <c r="F72" i="4"/>
  <c r="F73" i="4"/>
  <c r="F74" i="4"/>
  <c r="F75" i="4"/>
  <c r="F76" i="4"/>
  <c r="F77" i="4"/>
  <c r="F78" i="4"/>
  <c r="F70" i="4"/>
  <c r="W40" i="2"/>
  <c r="W41" i="2"/>
  <c r="W42" i="2"/>
  <c r="W43" i="2"/>
  <c r="W39" i="2"/>
  <c r="D13" i="10"/>
  <c r="D8" i="10"/>
  <c r="D11" i="10"/>
  <c r="C294" i="9" a="1"/>
  <c r="C294" i="9" s="1"/>
  <c r="C306" i="9" s="1"/>
  <c r="G30" i="2"/>
  <c r="D12" i="10"/>
  <c r="E12" i="10"/>
  <c r="F12" i="10"/>
  <c r="G12" i="10"/>
  <c r="H12" i="10"/>
  <c r="I12" i="10"/>
  <c r="J12" i="10"/>
  <c r="K12" i="10"/>
  <c r="L12" i="10"/>
  <c r="M12" i="10"/>
  <c r="N12" i="10"/>
  <c r="O12" i="10"/>
  <c r="P39" i="2"/>
  <c r="P40" i="2"/>
  <c r="P41" i="2"/>
  <c r="P42" i="2"/>
  <c r="P43" i="2"/>
  <c r="U306" i="9"/>
  <c r="L306" i="9"/>
  <c r="G11" i="2"/>
  <c r="G13" i="2" s="1"/>
  <c r="G14" i="2" s="1"/>
  <c r="C42" i="4"/>
  <c r="C41" i="4"/>
  <c r="C19" i="4"/>
  <c r="C18" i="4"/>
  <c r="D18" i="4" s="1"/>
  <c r="C17" i="4"/>
  <c r="C30" i="2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Y48" i="12"/>
  <c r="AX48" i="12"/>
  <c r="AW48" i="12"/>
  <c r="AV48" i="12"/>
  <c r="AU48" i="12"/>
  <c r="AT48" i="12"/>
  <c r="AS48" i="12"/>
  <c r="AR48" i="12"/>
  <c r="AQ48" i="12"/>
  <c r="AP48" i="12"/>
  <c r="AO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Y47" i="12"/>
  <c r="AX47" i="12"/>
  <c r="AW47" i="12"/>
  <c r="AV47" i="12"/>
  <c r="AU47" i="12"/>
  <c r="AT47" i="12"/>
  <c r="AS47" i="12"/>
  <c r="AR47" i="12"/>
  <c r="AQ47" i="12"/>
  <c r="AP47" i="12"/>
  <c r="AO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Y45" i="12"/>
  <c r="AX45" i="12"/>
  <c r="AW45" i="12"/>
  <c r="AV45" i="12"/>
  <c r="AU45" i="12"/>
  <c r="AT45" i="12"/>
  <c r="AS45" i="12"/>
  <c r="AR45" i="12"/>
  <c r="AQ45" i="12"/>
  <c r="AP45" i="12"/>
  <c r="AO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Y44" i="12"/>
  <c r="AX44" i="12"/>
  <c r="AW44" i="12"/>
  <c r="AV44" i="12"/>
  <c r="AU44" i="12"/>
  <c r="AT44" i="12"/>
  <c r="AS44" i="12"/>
  <c r="AR44" i="12"/>
  <c r="AQ44" i="12"/>
  <c r="AP44" i="12"/>
  <c r="AO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B2" i="12"/>
  <c r="E56" i="12"/>
  <c r="D56" i="12"/>
  <c r="C56" i="12"/>
  <c r="B56" i="12"/>
  <c r="E55" i="12"/>
  <c r="D55" i="12"/>
  <c r="C55" i="12"/>
  <c r="B55" i="12"/>
  <c r="E54" i="12"/>
  <c r="D54" i="12"/>
  <c r="C54" i="12"/>
  <c r="B54" i="12"/>
  <c r="E53" i="12"/>
  <c r="D53" i="12"/>
  <c r="C53" i="12"/>
  <c r="B53" i="12"/>
  <c r="E52" i="12"/>
  <c r="D52" i="12"/>
  <c r="C52" i="12"/>
  <c r="B52" i="12"/>
  <c r="J3" i="11"/>
  <c r="K3" i="11"/>
  <c r="L3" i="11"/>
  <c r="M3" i="11"/>
  <c r="N3" i="11"/>
  <c r="J4" i="11"/>
  <c r="K4" i="11"/>
  <c r="L4" i="11"/>
  <c r="M4" i="11"/>
  <c r="N4" i="11"/>
  <c r="J5" i="11"/>
  <c r="K5" i="11"/>
  <c r="L5" i="11"/>
  <c r="M5" i="11"/>
  <c r="N5" i="11"/>
  <c r="J6" i="11"/>
  <c r="K6" i="11"/>
  <c r="L6" i="11"/>
  <c r="M6" i="11"/>
  <c r="N6" i="11"/>
  <c r="J7" i="11"/>
  <c r="K7" i="11"/>
  <c r="L7" i="11"/>
  <c r="M7" i="11"/>
  <c r="N7" i="11"/>
  <c r="J8" i="11"/>
  <c r="K8" i="11"/>
  <c r="L8" i="11"/>
  <c r="M8" i="11"/>
  <c r="N8" i="11"/>
  <c r="J9" i="11"/>
  <c r="K9" i="11"/>
  <c r="L9" i="11"/>
  <c r="M9" i="11"/>
  <c r="N9" i="11"/>
  <c r="J10" i="11"/>
  <c r="K10" i="11"/>
  <c r="L10" i="11"/>
  <c r="M10" i="11"/>
  <c r="N10" i="11"/>
  <c r="J11" i="11"/>
  <c r="K11" i="11"/>
  <c r="L11" i="11"/>
  <c r="M11" i="11"/>
  <c r="N11" i="11"/>
  <c r="J12" i="11"/>
  <c r="K12" i="11"/>
  <c r="L12" i="11"/>
  <c r="M12" i="11"/>
  <c r="N12" i="11"/>
  <c r="J13" i="11"/>
  <c r="K13" i="11"/>
  <c r="L13" i="11"/>
  <c r="M13" i="11"/>
  <c r="N13" i="11"/>
  <c r="J14" i="11"/>
  <c r="K14" i="11"/>
  <c r="L14" i="11"/>
  <c r="M14" i="11"/>
  <c r="N14" i="11"/>
  <c r="J15" i="11"/>
  <c r="K15" i="11"/>
  <c r="L15" i="11"/>
  <c r="M15" i="11"/>
  <c r="N15" i="11"/>
  <c r="J16" i="11"/>
  <c r="K16" i="11"/>
  <c r="L16" i="11"/>
  <c r="M16" i="11"/>
  <c r="N16" i="11"/>
  <c r="J17" i="11"/>
  <c r="K17" i="11"/>
  <c r="L17" i="11"/>
  <c r="M17" i="11"/>
  <c r="N17" i="11"/>
  <c r="J18" i="11"/>
  <c r="K18" i="11"/>
  <c r="L18" i="11"/>
  <c r="M18" i="11"/>
  <c r="N18" i="11"/>
  <c r="J19" i="11"/>
  <c r="K19" i="11"/>
  <c r="L19" i="11"/>
  <c r="M19" i="11"/>
  <c r="N19" i="11"/>
  <c r="J20" i="11"/>
  <c r="K20" i="11"/>
  <c r="L20" i="11"/>
  <c r="M20" i="11"/>
  <c r="N20" i="11"/>
  <c r="J21" i="11"/>
  <c r="K21" i="11"/>
  <c r="L21" i="11"/>
  <c r="M21" i="11"/>
  <c r="N21" i="11"/>
  <c r="J22" i="11"/>
  <c r="K22" i="11"/>
  <c r="L22" i="11"/>
  <c r="M22" i="11"/>
  <c r="N22" i="11"/>
  <c r="J23" i="11"/>
  <c r="K23" i="11"/>
  <c r="L23" i="11"/>
  <c r="M23" i="11"/>
  <c r="N23" i="11"/>
  <c r="J24" i="11"/>
  <c r="K24" i="11"/>
  <c r="L24" i="11"/>
  <c r="M24" i="11"/>
  <c r="N24" i="11"/>
  <c r="J25" i="11"/>
  <c r="K25" i="11"/>
  <c r="L25" i="11"/>
  <c r="M25" i="11"/>
  <c r="N25" i="11"/>
  <c r="J26" i="11"/>
  <c r="K26" i="11"/>
  <c r="L26" i="11"/>
  <c r="M26" i="11"/>
  <c r="N26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3" i="11"/>
  <c r="C9" i="4"/>
  <c r="D9" i="4" s="1"/>
  <c r="D30" i="2"/>
  <c r="E30" i="2"/>
  <c r="F30" i="2"/>
  <c r="M30" i="2"/>
  <c r="N30" i="2"/>
  <c r="C53" i="6"/>
  <c r="D53" i="6"/>
  <c r="E53" i="6"/>
  <c r="C54" i="6"/>
  <c r="G29" i="2" s="1" a="1"/>
  <c r="G29" i="2" s="1"/>
  <c r="D54" i="6"/>
  <c r="I27" i="2" s="1" a="1"/>
  <c r="I27" i="2" s="1"/>
  <c r="E54" i="6"/>
  <c r="H28" i="2" s="1" a="1"/>
  <c r="H28" i="2" s="1"/>
  <c r="C55" i="6"/>
  <c r="D55" i="6"/>
  <c r="E55" i="6"/>
  <c r="C56" i="6"/>
  <c r="D56" i="6"/>
  <c r="E56" i="6"/>
  <c r="B56" i="6"/>
  <c r="B55" i="6"/>
  <c r="B54" i="6"/>
  <c r="I26" i="2" s="1" a="1"/>
  <c r="I26" i="2" s="1"/>
  <c r="B53" i="6"/>
  <c r="B52" i="6"/>
  <c r="C52" i="6"/>
  <c r="D52" i="6"/>
  <c r="E52" i="6"/>
  <c r="B12" i="2"/>
  <c r="D25" i="2" s="1" a="1"/>
  <c r="D25" i="2" s="1"/>
  <c r="D42" i="4"/>
  <c r="K56" i="4"/>
  <c r="D41" i="4"/>
  <c r="C43" i="4"/>
  <c r="D43" i="4"/>
  <c r="D35" i="4"/>
  <c r="D34" i="4"/>
  <c r="D33" i="4"/>
  <c r="D36" i="4"/>
  <c r="C36" i="4"/>
  <c r="C29" i="4"/>
  <c r="L294" i="9" a="1"/>
  <c r="L294" i="9" s="1"/>
  <c r="U305" i="9" a="1"/>
  <c r="U305" i="9" s="1"/>
  <c r="U304" i="9" a="1"/>
  <c r="U304" i="9" s="1"/>
  <c r="U303" i="9" a="1"/>
  <c r="U303" i="9" s="1"/>
  <c r="U302" i="9" a="1"/>
  <c r="U302" i="9" s="1"/>
  <c r="U301" i="9" a="1"/>
  <c r="U301" i="9" s="1"/>
  <c r="U300" i="9" a="1"/>
  <c r="U300" i="9" s="1"/>
  <c r="U299" i="9" a="1"/>
  <c r="U299" i="9" s="1"/>
  <c r="U298" i="9" a="1"/>
  <c r="U298" i="9" s="1"/>
  <c r="U297" i="9" a="1"/>
  <c r="U297" i="9" s="1"/>
  <c r="U296" i="9" a="1"/>
  <c r="U296" i="9" s="1"/>
  <c r="U295" i="9" a="1"/>
  <c r="U295" i="9" s="1"/>
  <c r="U294" i="9" a="1"/>
  <c r="U294" i="9" s="1"/>
  <c r="L305" i="9" a="1"/>
  <c r="L305" i="9" s="1"/>
  <c r="L304" i="9" a="1"/>
  <c r="L304" i="9" s="1"/>
  <c r="L303" i="9" a="1"/>
  <c r="L303" i="9" s="1"/>
  <c r="L302" i="9" a="1"/>
  <c r="L302" i="9" s="1"/>
  <c r="L301" i="9" a="1"/>
  <c r="L301" i="9" s="1"/>
  <c r="L300" i="9" a="1"/>
  <c r="L300" i="9" s="1"/>
  <c r="L299" i="9" a="1"/>
  <c r="L299" i="9" s="1"/>
  <c r="L298" i="9" a="1"/>
  <c r="L298" i="9" s="1"/>
  <c r="L297" i="9" a="1"/>
  <c r="L297" i="9" s="1"/>
  <c r="L296" i="9" a="1"/>
  <c r="L296" i="9" s="1"/>
  <c r="L295" i="9" a="1"/>
  <c r="L295" i="9" s="1"/>
  <c r="C305" i="9" a="1"/>
  <c r="C305" i="9" s="1"/>
  <c r="C304" i="9" a="1"/>
  <c r="C304" i="9" s="1"/>
  <c r="C303" i="9" a="1"/>
  <c r="C303" i="9" s="1"/>
  <c r="C302" i="9" a="1"/>
  <c r="C302" i="9" s="1"/>
  <c r="C301" i="9" a="1"/>
  <c r="C301" i="9" s="1"/>
  <c r="C300" i="9" a="1"/>
  <c r="C300" i="9" s="1"/>
  <c r="C299" i="9" a="1"/>
  <c r="C299" i="9" s="1"/>
  <c r="C298" i="9" a="1"/>
  <c r="C298" i="9" s="1"/>
  <c r="C297" i="9" a="1"/>
  <c r="C297" i="9" s="1"/>
  <c r="C296" i="9" a="1"/>
  <c r="C296" i="9" s="1"/>
  <c r="C295" i="9" a="1"/>
  <c r="C295" i="9" s="1"/>
  <c r="B15" i="2"/>
  <c r="C15" i="2" s="1"/>
  <c r="C14" i="2"/>
  <c r="C13" i="2"/>
  <c r="B11" i="2"/>
  <c r="C11" i="2" s="1"/>
  <c r="D5" i="2"/>
  <c r="E5" i="2" s="1"/>
  <c r="E4" i="2"/>
  <c r="D26" i="4"/>
  <c r="D25" i="4"/>
  <c r="D24" i="4"/>
  <c r="C20" i="4"/>
  <c r="D20" i="4" s="1"/>
  <c r="D17" i="4"/>
  <c r="D19" i="4"/>
  <c r="C13" i="4"/>
  <c r="D13" i="4" s="1"/>
  <c r="D5" i="4"/>
  <c r="D6" i="4"/>
  <c r="D7" i="4"/>
  <c r="D8" i="4"/>
  <c r="D4" i="4"/>
  <c r="E11" i="10" l="1"/>
  <c r="C25" i="2" a="1"/>
  <c r="C25" i="2" s="1"/>
  <c r="H43" i="2"/>
  <c r="M13" i="10"/>
  <c r="O11" i="10"/>
  <c r="L13" i="10"/>
  <c r="H39" i="2"/>
  <c r="O13" i="10"/>
  <c r="K13" i="10"/>
  <c r="M11" i="10"/>
  <c r="J13" i="10"/>
  <c r="L11" i="10"/>
  <c r="H13" i="10"/>
  <c r="J11" i="10"/>
  <c r="G13" i="10"/>
  <c r="N13" i="10"/>
  <c r="I13" i="10"/>
  <c r="K11" i="10"/>
  <c r="I11" i="10"/>
  <c r="F13" i="10"/>
  <c r="E13" i="10"/>
  <c r="G11" i="10"/>
  <c r="H42" i="2"/>
  <c r="N11" i="10"/>
  <c r="H11" i="10"/>
  <c r="F11" i="10"/>
  <c r="H41" i="2"/>
  <c r="L30" i="2"/>
  <c r="M8" i="10" s="1"/>
  <c r="K30" i="2"/>
  <c r="J30" i="2"/>
  <c r="I30" i="2"/>
  <c r="H30" i="2"/>
  <c r="I9" i="10"/>
  <c r="C12" i="2"/>
  <c r="K25" i="2" a="1"/>
  <c r="K25" i="2" s="1"/>
  <c r="J25" i="2" a="1"/>
  <c r="J25" i="2" s="1"/>
  <c r="H25" i="2" a="1"/>
  <c r="H25" i="2" s="1"/>
  <c r="H6" i="10"/>
  <c r="N25" i="2" a="1"/>
  <c r="N25" i="2" s="1"/>
  <c r="G25" i="2" a="1"/>
  <c r="G25" i="2" s="1"/>
  <c r="I5" i="10"/>
  <c r="M25" i="2" a="1"/>
  <c r="M25" i="2" s="1"/>
  <c r="L25" i="2" a="1"/>
  <c r="L25" i="2" s="1"/>
  <c r="I25" i="2" a="1"/>
  <c r="I25" i="2" s="1"/>
  <c r="J3" i="10"/>
  <c r="F25" i="2" a="1"/>
  <c r="F25" i="2" s="1"/>
  <c r="G12" i="2"/>
  <c r="J4" i="10" s="1"/>
  <c r="E25" i="2" a="1"/>
  <c r="E25" i="2" s="1"/>
  <c r="C29" i="2" a="1"/>
  <c r="C29" i="2" s="1"/>
  <c r="D6" i="10" s="1"/>
  <c r="C28" i="2" a="1"/>
  <c r="C28" i="2" s="1"/>
  <c r="D5" i="10" s="1"/>
  <c r="E28" i="2" a="1"/>
  <c r="E28" i="2" s="1"/>
  <c r="F5" i="10" s="1"/>
  <c r="D27" i="2" a="1"/>
  <c r="D27" i="2" s="1"/>
  <c r="C27" i="2" a="1"/>
  <c r="C27" i="2" s="1"/>
  <c r="C26" i="2" a="1"/>
  <c r="C26" i="2" s="1"/>
  <c r="D3" i="10" s="1"/>
  <c r="F29" i="2" a="1"/>
  <c r="F29" i="2" s="1"/>
  <c r="G6" i="10" s="1"/>
  <c r="J26" i="2" a="1"/>
  <c r="J26" i="2" s="1"/>
  <c r="K3" i="10" s="1"/>
  <c r="K26" i="2" a="1"/>
  <c r="K26" i="2" s="1"/>
  <c r="L3" i="10" s="1"/>
  <c r="K29" i="2" a="1"/>
  <c r="K29" i="2" s="1"/>
  <c r="L6" i="10" s="1"/>
  <c r="E29" i="2" a="1"/>
  <c r="E29" i="2" s="1"/>
  <c r="F6" i="10" s="1"/>
  <c r="M27" i="2" a="1"/>
  <c r="M27" i="2" s="1"/>
  <c r="D28" i="2" a="1"/>
  <c r="D28" i="2" s="1"/>
  <c r="E5" i="10" s="1"/>
  <c r="N28" i="2" a="1"/>
  <c r="N28" i="2" s="1"/>
  <c r="O5" i="10" s="1"/>
  <c r="M28" i="2" a="1"/>
  <c r="M28" i="2" s="1"/>
  <c r="N5" i="10" s="1"/>
  <c r="L28" i="2" a="1"/>
  <c r="L28" i="2" s="1"/>
  <c r="M5" i="10" s="1"/>
  <c r="N29" i="2" a="1"/>
  <c r="N29" i="2" s="1"/>
  <c r="O6" i="10" s="1"/>
  <c r="J28" i="2" a="1"/>
  <c r="J28" i="2" s="1"/>
  <c r="K5" i="10" s="1"/>
  <c r="F27" i="2" a="1"/>
  <c r="F27" i="2" s="1"/>
  <c r="D29" i="2" a="1"/>
  <c r="D29" i="2" s="1"/>
  <c r="E6" i="10" s="1"/>
  <c r="H27" i="2" a="1"/>
  <c r="H27" i="2" s="1"/>
  <c r="K28" i="2" a="1"/>
  <c r="K28" i="2" s="1"/>
  <c r="L5" i="10" s="1"/>
  <c r="G28" i="2" a="1"/>
  <c r="G28" i="2" s="1"/>
  <c r="H5" i="10" s="1"/>
  <c r="N27" i="2" a="1"/>
  <c r="N27" i="2" s="1"/>
  <c r="G27" i="2" a="1"/>
  <c r="G27" i="2" s="1"/>
  <c r="M29" i="2" a="1"/>
  <c r="M29" i="2" s="1"/>
  <c r="N6" i="10" s="1"/>
  <c r="F28" i="2" a="1"/>
  <c r="F28" i="2" s="1"/>
  <c r="G5" i="10" s="1"/>
  <c r="E27" i="2" a="1"/>
  <c r="E27" i="2" s="1"/>
  <c r="L29" i="2" a="1"/>
  <c r="L29" i="2" s="1"/>
  <c r="M6" i="10" s="1"/>
  <c r="H26" i="2" a="1"/>
  <c r="H26" i="2" s="1"/>
  <c r="I3" i="10" s="1"/>
  <c r="G26" i="2" a="1"/>
  <c r="G26" i="2" s="1"/>
  <c r="H3" i="10" s="1"/>
  <c r="L27" i="2" a="1"/>
  <c r="L27" i="2" s="1"/>
  <c r="N26" i="2" a="1"/>
  <c r="N26" i="2" s="1"/>
  <c r="O3" i="10" s="1"/>
  <c r="E26" i="2" a="1"/>
  <c r="E26" i="2" s="1"/>
  <c r="F3" i="10" s="1"/>
  <c r="F26" i="2" a="1"/>
  <c r="F26" i="2" s="1"/>
  <c r="G3" i="10" s="1"/>
  <c r="J29" i="2" a="1"/>
  <c r="J29" i="2" s="1"/>
  <c r="K6" i="10" s="1"/>
  <c r="M26" i="2" a="1"/>
  <c r="M26" i="2" s="1"/>
  <c r="N3" i="10" s="1"/>
  <c r="I29" i="2" a="1"/>
  <c r="I29" i="2" s="1"/>
  <c r="J6" i="10" s="1"/>
  <c r="I28" i="2" a="1"/>
  <c r="I28" i="2" s="1"/>
  <c r="J5" i="10" s="1"/>
  <c r="K27" i="2" a="1"/>
  <c r="K27" i="2" s="1"/>
  <c r="D26" i="2" a="1"/>
  <c r="D26" i="2" s="1"/>
  <c r="E3" i="10" s="1"/>
  <c r="H29" i="2" a="1"/>
  <c r="H29" i="2" s="1"/>
  <c r="I6" i="10" s="1"/>
  <c r="J27" i="2" a="1"/>
  <c r="J27" i="2" s="1"/>
  <c r="L26" i="2" a="1"/>
  <c r="L26" i="2" s="1"/>
  <c r="M3" i="10" s="1"/>
  <c r="L8" i="10" l="1"/>
  <c r="O8" i="10"/>
  <c r="E8" i="10"/>
  <c r="I8" i="10"/>
  <c r="F8" i="10"/>
  <c r="G8" i="10"/>
  <c r="H40" i="2"/>
  <c r="J8" i="10"/>
  <c r="H8" i="10"/>
  <c r="K8" i="10"/>
  <c r="N8" i="10"/>
  <c r="F9" i="10"/>
  <c r="G9" i="10"/>
  <c r="H9" i="10"/>
  <c r="L9" i="10"/>
  <c r="N9" i="10"/>
  <c r="J9" i="10"/>
  <c r="O9" i="10"/>
  <c r="K9" i="10"/>
  <c r="M9" i="10"/>
  <c r="D9" i="10"/>
  <c r="E9" i="10"/>
  <c r="D2" i="10"/>
  <c r="O4" i="10"/>
  <c r="L4" i="10"/>
  <c r="I4" i="10"/>
  <c r="D4" i="10"/>
  <c r="E4" i="10"/>
  <c r="H4" i="10"/>
  <c r="G4" i="10"/>
  <c r="M4" i="10"/>
  <c r="F4" i="10"/>
  <c r="N4" i="10"/>
  <c r="K4" i="10"/>
  <c r="K2" i="10"/>
  <c r="H2" i="10"/>
  <c r="L2" i="10"/>
  <c r="F2" i="10"/>
  <c r="I2" i="10"/>
  <c r="E2" i="10"/>
  <c r="G2" i="10"/>
  <c r="J2" i="10"/>
  <c r="M2" i="10"/>
  <c r="O2" i="10"/>
  <c r="N2" i="10"/>
  <c r="D17" i="10" l="1"/>
  <c r="J17" i="10"/>
  <c r="O17" i="10"/>
  <c r="F17" i="10"/>
  <c r="L17" i="10"/>
  <c r="M17" i="10"/>
  <c r="I17" i="10"/>
  <c r="K17" i="10"/>
  <c r="E17" i="10"/>
  <c r="N17" i="10"/>
  <c r="H17" i="10"/>
  <c r="G1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<sst xmlns="http://schemas.openxmlformats.org/spreadsheetml/2006/main" count="681" uniqueCount="261">
  <si>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</si>
  <si>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</si>
  <si>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</si>
  <si>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</si>
  <si>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</si>
  <si>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</si>
  <si>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</si>
  <si>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</si>
  <si>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</si>
  <si>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</si>
  <si>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</si>
  <si>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</si>
  <si>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Hour</t>
  </si>
  <si>
    <t>Humidity Ratio (gr/lb)</t>
  </si>
  <si>
    <t>Wind Speed (mph)</t>
  </si>
  <si>
    <t>Pressure (in Hg)</t>
  </si>
  <si>
    <t>JAKARTA</t>
  </si>
  <si>
    <t>MEDAN</t>
  </si>
  <si>
    <t>SURABAYA</t>
  </si>
  <si>
    <t>Midnight</t>
  </si>
  <si>
    <t>6 a.m.</t>
  </si>
  <si>
    <t>7 a.m.</t>
  </si>
  <si>
    <t>8 a.m.</t>
  </si>
  <si>
    <t>5 p.m.</t>
  </si>
  <si>
    <t>6 p.m.</t>
  </si>
  <si>
    <t>7 p.m.</t>
  </si>
  <si>
    <t>START</t>
  </si>
  <si>
    <t>END</t>
  </si>
  <si>
    <t>PERCENTAGE</t>
  </si>
  <si>
    <t>OFFICE</t>
  </si>
  <si>
    <t>10 a.m.</t>
  </si>
  <si>
    <t>Noon</t>
  </si>
  <si>
    <t>2 p.m.</t>
  </si>
  <si>
    <t>8 p.m.</t>
  </si>
  <si>
    <t>WORSHIP</t>
  </si>
  <si>
    <t>WAREHOUSE</t>
  </si>
  <si>
    <t>Panjang</t>
  </si>
  <si>
    <t>Lebar</t>
  </si>
  <si>
    <t>Tinggi</t>
  </si>
  <si>
    <t>Jendela</t>
  </si>
  <si>
    <t>Pintu</t>
  </si>
  <si>
    <t>Jumlah</t>
  </si>
  <si>
    <t>Material</t>
  </si>
  <si>
    <t>Atap</t>
  </si>
  <si>
    <t>Dinding</t>
  </si>
  <si>
    <t>Lantai</t>
  </si>
  <si>
    <t>Langit-langit</t>
  </si>
  <si>
    <t>Jenis Ruangan</t>
  </si>
  <si>
    <t>Jumlah Penghuni</t>
  </si>
  <si>
    <t>Lampu</t>
  </si>
  <si>
    <t>Peralatan</t>
  </si>
  <si>
    <t>Daya</t>
  </si>
  <si>
    <t>1a</t>
  </si>
  <si>
    <t>1c</t>
  </si>
  <si>
    <t>1b</t>
  </si>
  <si>
    <t>Kaca (Jendela)</t>
  </si>
  <si>
    <t>2a</t>
  </si>
  <si>
    <t>Manusia (Laten)</t>
  </si>
  <si>
    <t>Manusia (Sensibel)</t>
  </si>
  <si>
    <t>2b</t>
  </si>
  <si>
    <t>2c/d</t>
  </si>
  <si>
    <t>Ventilasi dan Infiltrasi</t>
  </si>
  <si>
    <t>Roof</t>
  </si>
  <si>
    <t>Asbestos</t>
  </si>
  <si>
    <t>Asphalt</t>
  </si>
  <si>
    <t>Asbes Papan</t>
  </si>
  <si>
    <t>Aspal Roll</t>
  </si>
  <si>
    <t>Aspal Papan</t>
  </si>
  <si>
    <t>Slate</t>
  </si>
  <si>
    <t>Batu Tulis</t>
  </si>
  <si>
    <t>Kayu</t>
  </si>
  <si>
    <t>Wood</t>
  </si>
  <si>
    <t>R &lt;m2K/W&gt;</t>
  </si>
  <si>
    <t>U &lt;W/m2K&gt;</t>
  </si>
  <si>
    <t>Tanah Liat</t>
  </si>
  <si>
    <t>d (tebal)</t>
  </si>
  <si>
    <t>15 mm</t>
  </si>
  <si>
    <t>k (konduktivitas)</t>
  </si>
  <si>
    <t>densitas</t>
  </si>
  <si>
    <t>1600 - 1920</t>
  </si>
  <si>
    <t>0.61 - 0.98</t>
  </si>
  <si>
    <t>Wall</t>
  </si>
  <si>
    <t>Brick</t>
  </si>
  <si>
    <t>Bata Merah</t>
  </si>
  <si>
    <t>10 cm</t>
  </si>
  <si>
    <t>Gypsum</t>
  </si>
  <si>
    <t>Cement</t>
  </si>
  <si>
    <t>Semen</t>
  </si>
  <si>
    <t>Gipsum</t>
  </si>
  <si>
    <t>k</t>
  </si>
  <si>
    <t>Floor</t>
  </si>
  <si>
    <t>Bata Ringan</t>
  </si>
  <si>
    <t>Lightweigh Brick</t>
  </si>
  <si>
    <t>Batako</t>
  </si>
  <si>
    <t>Concrete Block - Normal Weight</t>
  </si>
  <si>
    <t>2,5 cm</t>
  </si>
  <si>
    <t>500 - 650</t>
  </si>
  <si>
    <t>0.12 - 0.16</t>
  </si>
  <si>
    <t>Keramik</t>
  </si>
  <si>
    <t>Karpet</t>
  </si>
  <si>
    <t>Carpet</t>
  </si>
  <si>
    <t>Ceramic (Terazzo)</t>
  </si>
  <si>
    <t>Karet</t>
  </si>
  <si>
    <t>Rubber Tile</t>
  </si>
  <si>
    <t>Glass</t>
  </si>
  <si>
    <t>Kaca</t>
  </si>
  <si>
    <t>Corr. CLTD = CLTD + (25.5 − tr) + (tm − 29.4)</t>
  </si>
  <si>
    <t>Roof Structure</t>
  </si>
  <si>
    <t>HW Concrete</t>
  </si>
  <si>
    <t>Steel Deck</t>
  </si>
  <si>
    <t>Wall 5</t>
  </si>
  <si>
    <t>N</t>
  </si>
  <si>
    <t>NE</t>
  </si>
  <si>
    <t>E</t>
  </si>
  <si>
    <t>SE</t>
  </si>
  <si>
    <t>SW</t>
  </si>
  <si>
    <t>W</t>
  </si>
  <si>
    <t>NW</t>
  </si>
  <si>
    <t>Wall 4</t>
  </si>
  <si>
    <t>ZONE TYPE A</t>
  </si>
  <si>
    <t>Houston, Miami</t>
  </si>
  <si>
    <t>~25–30° N</t>
  </si>
  <si>
    <t>Indonesia</t>
  </si>
  <si>
    <t>6° LU – 11° LS</t>
  </si>
  <si>
    <t>Arah</t>
  </si>
  <si>
    <t>S</t>
  </si>
  <si>
    <t>Hor</t>
  </si>
  <si>
    <t>SCL</t>
  </si>
  <si>
    <t>CLF</t>
  </si>
  <si>
    <t>for people and unhooded equipment</t>
  </si>
  <si>
    <t>Hours in Space</t>
  </si>
  <si>
    <t>Lights on for</t>
  </si>
  <si>
    <t>lights</t>
  </si>
  <si>
    <t>hooded equipment</t>
  </si>
  <si>
    <t>Hours in Operation</t>
  </si>
  <si>
    <t>Hadap</t>
  </si>
  <si>
    <t>Dry Bulb (C)</t>
  </si>
  <si>
    <t>Wet Bulb (C)</t>
  </si>
  <si>
    <t>Plester</t>
  </si>
  <si>
    <t>Dek Besi</t>
  </si>
  <si>
    <t>Roofing</t>
  </si>
  <si>
    <t>PVC</t>
  </si>
  <si>
    <t>Triplek</t>
  </si>
  <si>
    <t>Struktur Atap</t>
  </si>
  <si>
    <t>Jan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</si>
  <si>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</si>
  <si>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</si>
  <si>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</si>
  <si>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</si>
  <si>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</si>
  <si>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</si>
  <si>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</si>
  <si>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</si>
  <si>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</si>
  <si>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</si>
  <si>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</si>
  <si>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>Bulan</t>
  </si>
  <si>
    <t>Jam</t>
  </si>
  <si>
    <t>Max Dry Bulb Temp</t>
  </si>
  <si>
    <t>U</t>
  </si>
  <si>
    <t>B</t>
  </si>
  <si>
    <t>T</t>
  </si>
  <si>
    <t>CLTD roof</t>
  </si>
  <si>
    <t>CLTD wall</t>
  </si>
  <si>
    <t>CLTD glass</t>
  </si>
  <si>
    <t>Type</t>
  </si>
  <si>
    <t>A1</t>
  </si>
  <si>
    <t>C1</t>
  </si>
  <si>
    <t>C5</t>
  </si>
  <si>
    <t>A2</t>
  </si>
  <si>
    <t>Wall 1</t>
  </si>
  <si>
    <t>Wall 2</t>
  </si>
  <si>
    <t>Wall 3</t>
  </si>
  <si>
    <t>UT</t>
  </si>
  <si>
    <t>ST</t>
  </si>
  <si>
    <t>SB</t>
  </si>
  <si>
    <t>UB</t>
  </si>
  <si>
    <t>No Ceiling</t>
  </si>
  <si>
    <t>Tanpa Langit-langit</t>
  </si>
  <si>
    <t>-</t>
  </si>
  <si>
    <t>9 mm</t>
  </si>
  <si>
    <t>gypsum</t>
  </si>
  <si>
    <t>Attic-ceiling</t>
  </si>
  <si>
    <t>Ada loteng</t>
  </si>
  <si>
    <t>Plywood</t>
  </si>
  <si>
    <t>triplek</t>
  </si>
  <si>
    <t>12mm</t>
  </si>
  <si>
    <t>plywoodor wood panel</t>
  </si>
  <si>
    <t>gypsum or plaster board</t>
  </si>
  <si>
    <t>8mm</t>
  </si>
  <si>
    <t>pvc</t>
  </si>
  <si>
    <t>cari jurnal dah</t>
  </si>
  <si>
    <t>tr</t>
  </si>
  <si>
    <t>nyaman optimal</t>
  </si>
  <si>
    <t>22.8 - 25.8 C</t>
  </si>
  <si>
    <t>10cm</t>
  </si>
  <si>
    <t>A&lt;m2&gt;</t>
  </si>
  <si>
    <t>Alat</t>
  </si>
  <si>
    <t>Uvalue</t>
  </si>
  <si>
    <t>SC</t>
  </si>
  <si>
    <t>Jenis</t>
  </si>
  <si>
    <t>Pintu Kayu Rangka Kayu</t>
  </si>
  <si>
    <t>Pintu Kayu Rangka Besi</t>
  </si>
  <si>
    <t>Pintu Besi Rangka Besi</t>
  </si>
  <si>
    <t>Pintu Geser Kaca</t>
  </si>
  <si>
    <t>Pintu Gulung Atas (Garasi)</t>
  </si>
  <si>
    <t>Ruang Keluarga</t>
  </si>
  <si>
    <t>Kamar Tidur</t>
  </si>
  <si>
    <t>Ruang Tamu</t>
  </si>
  <si>
    <t>Ruang Makan</t>
  </si>
  <si>
    <t>Kamar Ibadah</t>
  </si>
  <si>
    <t>Kamar Mandi</t>
  </si>
  <si>
    <t>Dapur</t>
  </si>
  <si>
    <t>Garasi</t>
  </si>
  <si>
    <t>KITCHEN</t>
  </si>
  <si>
    <t>Lampu LED Bohlam</t>
  </si>
  <si>
    <t>Category</t>
  </si>
  <si>
    <t>Fsa</t>
  </si>
  <si>
    <t>Downlight Incandescent Luminaire</t>
  </si>
  <si>
    <t>Lampu Bohlam Pijar</t>
  </si>
  <si>
    <t>Lampu CFL / Spiral</t>
  </si>
  <si>
    <t>Lampu Downlight LED</t>
  </si>
  <si>
    <t>Downlight Compact Fluorescent Luminaire</t>
  </si>
  <si>
    <t>Lampu Panel LED</t>
  </si>
  <si>
    <t>Lampu TL LED</t>
  </si>
  <si>
    <t>Recessed Fluorescent Luminaire With Lens</t>
  </si>
  <si>
    <t>Non-in-Ceiling Fluorescent Luminaire</t>
  </si>
  <si>
    <t>Lampu Neon TL</t>
  </si>
  <si>
    <t>Tracklight LED (Lampu Sorot)</t>
  </si>
  <si>
    <t>Highbay LED (Lampu Industri)</t>
  </si>
  <si>
    <t>Floodlight LED</t>
  </si>
  <si>
    <t>Q</t>
  </si>
  <si>
    <t>Fu</t>
  </si>
  <si>
    <t>Fr</t>
  </si>
  <si>
    <t>Fl</t>
  </si>
  <si>
    <t>Oven listrik</t>
  </si>
  <si>
    <t>Microwave</t>
  </si>
  <si>
    <t>Oven Gas</t>
  </si>
  <si>
    <t>Kompor Listrik</t>
  </si>
  <si>
    <t>Kompor Gas</t>
  </si>
  <si>
    <t>Air Fryer</t>
  </si>
  <si>
    <t>Rice Cooker</t>
  </si>
  <si>
    <t>Toaster Oven</t>
  </si>
  <si>
    <t>Alat Panggang Listrik</t>
  </si>
  <si>
    <t>Convection oven (listrik)</t>
  </si>
  <si>
    <t>Convection oven (gas)</t>
  </si>
  <si>
    <t>Open-top range (listrik)</t>
  </si>
  <si>
    <t>Open-top range (gas)</t>
  </si>
  <si>
    <t>Fryer (listrik)</t>
  </si>
  <si>
    <t>Steam cooker (listrik)</t>
  </si>
  <si>
    <t>Griddle (listrik)</t>
  </si>
  <si>
    <t>TV LED kecil (32")</t>
  </si>
  <si>
    <t>TV LED besar (55")</t>
  </si>
  <si>
    <t>Kulkas 1 pintu</t>
  </si>
  <si>
    <t>Kulkas 2 pintu</t>
  </si>
  <si>
    <t>Freezer</t>
  </si>
  <si>
    <t>Komputer desktop</t>
  </si>
  <si>
    <t>Laptop</t>
  </si>
  <si>
    <t>Printer</t>
  </si>
  <si>
    <t>Dispenser Air</t>
  </si>
  <si>
    <t>Mesin Cuci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</si>
</sst>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224004</xdr:colOff>
      <xdr:row>8</xdr:row>
      <xdr:rowOff>163285</xdr:rowOff>
    </xdr:to>
    <xdr:pic>
      <xdr:nvPicPr>
        <xdr:cNvPr id="2" name="Picture 1" descr="Genteng Tanah Liat Tradisional Morando">
          <a:extLst>
            <a:ext uri="{FF2B5EF4-FFF2-40B4-BE49-F238E27FC236}">
              <a16:creationId xmlns:a16="http://schemas.microsoft.com/office/drawing/2014/main" id="{82DD11D3-EA79-B851-7EE4-8BCEE6BD3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929" y="181429"/>
          <a:ext cx="1439575" cy="143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42971</xdr:colOff>
      <xdr:row>15</xdr:row>
      <xdr:rowOff>7113</xdr:rowOff>
    </xdr:from>
    <xdr:to>
      <xdr:col>8</xdr:col>
      <xdr:colOff>112643</xdr:colOff>
      <xdr:row>19</xdr:row>
      <xdr:rowOff>150932</xdr:rowOff>
    </xdr:to>
    <xdr:pic>
      <xdr:nvPicPr>
        <xdr:cNvPr id="3" name="Picture 2" descr="√ Standar Ukuran Batu Bata Merah Biasa, Oven, Press, Jumbo">
          <a:extLst>
            <a:ext uri="{FF2B5EF4-FFF2-40B4-BE49-F238E27FC236}">
              <a16:creationId xmlns:a16="http://schemas.microsoft.com/office/drawing/2014/main" id="{365FEAD0-9DFE-9552-A64C-84885DA8D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0971" y="2790070"/>
          <a:ext cx="1288872" cy="88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26506</xdr:colOff>
      <xdr:row>19</xdr:row>
      <xdr:rowOff>176922</xdr:rowOff>
    </xdr:from>
    <xdr:to>
      <xdr:col>8</xdr:col>
      <xdr:colOff>231914</xdr:colOff>
      <xdr:row>25</xdr:row>
      <xdr:rowOff>158364</xdr:rowOff>
    </xdr:to>
    <xdr:pic>
      <xdr:nvPicPr>
        <xdr:cNvPr id="4" name="Picture 3" descr="HEBEL Batu Bata Ringan Harga per 1 Kubik - UK 7.5 / 10 x 60 x 20 FULL -  7,5CM di Karawang Home | Tokopedia">
          <a:extLst>
            <a:ext uri="{FF2B5EF4-FFF2-40B4-BE49-F238E27FC236}">
              <a16:creationId xmlns:a16="http://schemas.microsoft.com/office/drawing/2014/main" id="{7F584C64-57A6-D297-C368-89AC8E88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506" y="3702000"/>
          <a:ext cx="1424608" cy="109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</xdr:colOff>
      <xdr:row>37</xdr:row>
      <xdr:rowOff>156308</xdr:rowOff>
    </xdr:from>
    <xdr:to>
      <xdr:col>8</xdr:col>
      <xdr:colOff>504831</xdr:colOff>
      <xdr:row>47</xdr:row>
      <xdr:rowOff>58616</xdr:rowOff>
    </xdr:to>
    <xdr:pic>
      <xdr:nvPicPr>
        <xdr:cNvPr id="5" name="Picture 4" descr="Papan Gypsum KNAUF 1.2m x 2.4m x 9mm">
          <a:extLst>
            <a:ext uri="{FF2B5EF4-FFF2-40B4-BE49-F238E27FC236}">
              <a16:creationId xmlns:a16="http://schemas.microsoft.com/office/drawing/2014/main" id="{0167E6FB-F905-E0F6-CAB1-5C98AD98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155" y="6662616"/>
          <a:ext cx="1716214" cy="1660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</xdr:colOff>
      <xdr:row>52</xdr:row>
      <xdr:rowOff>0</xdr:rowOff>
    </xdr:from>
    <xdr:to>
      <xdr:col>8</xdr:col>
      <xdr:colOff>498232</xdr:colOff>
      <xdr:row>61</xdr:row>
      <xdr:rowOff>64610</xdr:rowOff>
    </xdr:to>
    <xdr:pic>
      <xdr:nvPicPr>
        <xdr:cNvPr id="6" name="Picture 5" descr="Plafon PVC 4 Meter / Plafond PVC">
          <a:extLst>
            <a:ext uri="{FF2B5EF4-FFF2-40B4-BE49-F238E27FC236}">
              <a16:creationId xmlns:a16="http://schemas.microsoft.com/office/drawing/2014/main" id="{9A9C6E77-DF0C-0F30-AA74-BE4832D4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2770" y="9144000"/>
          <a:ext cx="1729154" cy="164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AC6D-0AA0-471D-9898-20C7DFB8B782}">
  <dimension ref="A1:Z306"/>
  <sheetViews>
    <sheetView topLeftCell="A298" workbookViewId="0">
      <selection activeCell="D306" sqref="D306"/>
    </sheetView>
  </sheetViews>
  <sheetFormatPr defaultRowHeight="14.4" x14ac:dyDescent="0.3"/>
  <sheetData>
    <row r="1" spans="1:26" x14ac:dyDescent="0.3">
      <c r="A1" t="s">
        <v>16</v>
      </c>
      <c r="J1" t="s">
        <v>17</v>
      </c>
      <c r="S1" t="s">
        <v>18</v>
      </c>
    </row>
    <row r="2" spans="1:26" x14ac:dyDescent="0.3">
      <c r="B2" t="s">
        <v>12</v>
      </c>
      <c r="C2" t="s">
        <v>136</v>
      </c>
      <c r="D2" t="s">
        <v>137</v>
      </c>
      <c r="E2" t="s">
        <v>13</v>
      </c>
      <c r="G2" t="s">
        <v>14</v>
      </c>
      <c r="H2" t="s">
        <v>15</v>
      </c>
      <c r="K2" t="s">
        <v>12</v>
      </c>
      <c r="L2" t="s">
        <v>136</v>
      </c>
      <c r="M2" t="s">
        <v>137</v>
      </c>
      <c r="N2" t="s">
        <v>13</v>
      </c>
      <c r="P2" t="s">
        <v>14</v>
      </c>
      <c r="Q2" t="s">
        <v>15</v>
      </c>
      <c r="T2" t="s">
        <v>12</v>
      </c>
      <c r="U2" t="s">
        <v>136</v>
      </c>
      <c r="V2" t="s">
        <v>137</v>
      </c>
      <c r="W2" t="s">
        <v>13</v>
      </c>
      <c r="Y2" t="s">
        <v>14</v>
      </c>
      <c r="Z2" t="s">
        <v>15</v>
      </c>
    </row>
    <row r="3" spans="1:26" x14ac:dyDescent="0.3">
      <c r="A3" t="s">
        <v>0</v>
      </c>
      <c r="B3">
        <v>1</v>
      </c>
      <c r="C3">
        <v>25.111111111111111</v>
      </c>
      <c r="D3">
        <v>24.499999999999996</v>
      </c>
      <c r="E3">
        <v>135.44999999999999</v>
      </c>
      <c r="F3">
        <v>1</v>
      </c>
      <c r="G3">
        <v>6</v>
      </c>
      <c r="H3">
        <v>29.89</v>
      </c>
      <c r="J3" t="s">
        <v>0</v>
      </c>
      <c r="K3">
        <v>1</v>
      </c>
      <c r="L3">
        <v>23.777777777777779</v>
      </c>
      <c r="M3">
        <v>23.111111111111107</v>
      </c>
      <c r="N3">
        <v>123.9</v>
      </c>
      <c r="O3">
        <v>1</v>
      </c>
      <c r="P3">
        <v>4</v>
      </c>
      <c r="Q3">
        <v>29.84</v>
      </c>
      <c r="S3" t="s">
        <v>0</v>
      </c>
      <c r="T3">
        <v>1</v>
      </c>
      <c r="U3">
        <v>25.333333333333329</v>
      </c>
      <c r="V3">
        <v>24.944444444444446</v>
      </c>
      <c r="W3">
        <v>139.44</v>
      </c>
      <c r="X3">
        <v>1</v>
      </c>
      <c r="Y3">
        <v>6</v>
      </c>
      <c r="Z3">
        <v>29.91</v>
      </c>
    </row>
    <row r="4" spans="1:26" x14ac:dyDescent="0.3">
      <c r="B4">
        <v>2</v>
      </c>
      <c r="C4">
        <v>24.833333333333332</v>
      </c>
      <c r="D4">
        <v>24.444444444444443</v>
      </c>
      <c r="E4">
        <v>135.44999999999999</v>
      </c>
      <c r="F4">
        <v>1</v>
      </c>
      <c r="G4">
        <v>6</v>
      </c>
      <c r="H4">
        <v>29.89</v>
      </c>
      <c r="K4">
        <v>2</v>
      </c>
      <c r="L4">
        <v>23.388888888888886</v>
      </c>
      <c r="M4">
        <v>23.000000000000004</v>
      </c>
      <c r="N4">
        <v>123.9</v>
      </c>
      <c r="O4">
        <v>1</v>
      </c>
      <c r="P4">
        <v>4</v>
      </c>
      <c r="Q4">
        <v>29.84</v>
      </c>
      <c r="T4">
        <v>2</v>
      </c>
      <c r="U4">
        <v>25</v>
      </c>
      <c r="V4">
        <v>24.833333333333332</v>
      </c>
      <c r="W4">
        <v>139.44</v>
      </c>
      <c r="X4">
        <v>1</v>
      </c>
      <c r="Y4">
        <v>6</v>
      </c>
      <c r="Z4">
        <v>29.91</v>
      </c>
    </row>
    <row r="5" spans="1:26" x14ac:dyDescent="0.3">
      <c r="B5">
        <v>3</v>
      </c>
      <c r="C5">
        <v>24.666666666666671</v>
      </c>
      <c r="D5">
        <v>24.388888888888893</v>
      </c>
      <c r="E5">
        <v>135.44999999999999</v>
      </c>
      <c r="F5">
        <v>1</v>
      </c>
      <c r="G5">
        <v>6</v>
      </c>
      <c r="H5">
        <v>29.89</v>
      </c>
      <c r="K5">
        <v>3</v>
      </c>
      <c r="L5">
        <v>23.111111111111107</v>
      </c>
      <c r="M5">
        <v>22.888888888888889</v>
      </c>
      <c r="N5">
        <v>123.9</v>
      </c>
      <c r="O5">
        <v>1</v>
      </c>
      <c r="P5">
        <v>4</v>
      </c>
      <c r="Q5">
        <v>29.84</v>
      </c>
      <c r="T5">
        <v>3</v>
      </c>
      <c r="U5">
        <v>24.722222222222221</v>
      </c>
      <c r="V5">
        <v>24.666666666666671</v>
      </c>
      <c r="W5">
        <v>139.44</v>
      </c>
      <c r="X5">
        <v>1</v>
      </c>
      <c r="Y5">
        <v>6</v>
      </c>
      <c r="Z5">
        <v>29.91</v>
      </c>
    </row>
    <row r="6" spans="1:26" x14ac:dyDescent="0.3">
      <c r="B6">
        <v>4</v>
      </c>
      <c r="C6">
        <v>24.499999999999996</v>
      </c>
      <c r="D6">
        <v>24.388888888888893</v>
      </c>
      <c r="E6">
        <v>135.44999999999999</v>
      </c>
      <c r="F6">
        <v>1</v>
      </c>
      <c r="G6">
        <v>6</v>
      </c>
      <c r="H6">
        <v>29.89</v>
      </c>
      <c r="K6">
        <v>4</v>
      </c>
      <c r="L6">
        <v>22.833333333333329</v>
      </c>
      <c r="M6">
        <v>22.833333333333329</v>
      </c>
      <c r="N6">
        <v>123.9</v>
      </c>
      <c r="O6">
        <v>1</v>
      </c>
      <c r="P6">
        <v>4</v>
      </c>
      <c r="Q6">
        <v>29.84</v>
      </c>
      <c r="T6">
        <v>4</v>
      </c>
      <c r="U6">
        <v>24.499999999999996</v>
      </c>
      <c r="V6">
        <v>24.444444444444443</v>
      </c>
      <c r="W6">
        <v>139.44</v>
      </c>
      <c r="X6">
        <v>1</v>
      </c>
      <c r="Y6">
        <v>6</v>
      </c>
      <c r="Z6">
        <v>29.91</v>
      </c>
    </row>
    <row r="7" spans="1:26" x14ac:dyDescent="0.3">
      <c r="B7">
        <v>5</v>
      </c>
      <c r="C7">
        <v>24.444444444444443</v>
      </c>
      <c r="D7">
        <v>24.333333333333332</v>
      </c>
      <c r="E7">
        <v>135.44999999999999</v>
      </c>
      <c r="F7">
        <v>1</v>
      </c>
      <c r="G7">
        <v>6</v>
      </c>
      <c r="H7">
        <v>29.89</v>
      </c>
      <c r="K7">
        <v>5</v>
      </c>
      <c r="L7">
        <v>22.777777777777779</v>
      </c>
      <c r="M7">
        <v>22.722222222222225</v>
      </c>
      <c r="N7">
        <v>123.9</v>
      </c>
      <c r="O7">
        <v>1</v>
      </c>
      <c r="P7">
        <v>4</v>
      </c>
      <c r="Q7">
        <v>29.84</v>
      </c>
      <c r="T7">
        <v>5</v>
      </c>
      <c r="U7">
        <v>24.444444444444443</v>
      </c>
      <c r="V7">
        <v>24.388888888888893</v>
      </c>
      <c r="W7">
        <v>139.44</v>
      </c>
      <c r="X7">
        <v>1</v>
      </c>
      <c r="Y7">
        <v>6</v>
      </c>
      <c r="Z7">
        <v>29.91</v>
      </c>
    </row>
    <row r="8" spans="1:26" x14ac:dyDescent="0.3">
      <c r="B8">
        <v>6</v>
      </c>
      <c r="C8">
        <v>24.555555555555557</v>
      </c>
      <c r="D8">
        <v>24.388888888888893</v>
      </c>
      <c r="E8">
        <v>135.44999999999999</v>
      </c>
      <c r="F8">
        <v>1</v>
      </c>
      <c r="G8">
        <v>6</v>
      </c>
      <c r="H8">
        <v>29.89</v>
      </c>
      <c r="K8">
        <v>6</v>
      </c>
      <c r="L8">
        <v>22.944444444444443</v>
      </c>
      <c r="M8">
        <v>22.888888888888889</v>
      </c>
      <c r="N8">
        <v>123.9</v>
      </c>
      <c r="O8">
        <v>1</v>
      </c>
      <c r="P8">
        <v>4</v>
      </c>
      <c r="Q8">
        <v>29.84</v>
      </c>
      <c r="T8">
        <v>6</v>
      </c>
      <c r="U8">
        <v>24.555555555555557</v>
      </c>
      <c r="V8">
        <v>24.499999999999996</v>
      </c>
      <c r="W8">
        <v>139.44</v>
      </c>
      <c r="X8">
        <v>1</v>
      </c>
      <c r="Y8">
        <v>6</v>
      </c>
      <c r="Z8">
        <v>29.91</v>
      </c>
    </row>
    <row r="9" spans="1:26" x14ac:dyDescent="0.3">
      <c r="B9">
        <v>7</v>
      </c>
      <c r="C9">
        <v>24.777777777777775</v>
      </c>
      <c r="D9">
        <v>24.444444444444443</v>
      </c>
      <c r="E9">
        <v>135.44999999999999</v>
      </c>
      <c r="F9">
        <v>1</v>
      </c>
      <c r="G9">
        <v>6</v>
      </c>
      <c r="H9">
        <v>29.89</v>
      </c>
      <c r="K9">
        <v>7</v>
      </c>
      <c r="L9">
        <v>23.333333333333332</v>
      </c>
      <c r="M9">
        <v>23.000000000000004</v>
      </c>
      <c r="N9">
        <v>123.9</v>
      </c>
      <c r="O9">
        <v>1</v>
      </c>
      <c r="P9">
        <v>4</v>
      </c>
      <c r="Q9">
        <v>29.84</v>
      </c>
      <c r="T9">
        <v>7</v>
      </c>
      <c r="U9">
        <v>24.888888888888889</v>
      </c>
      <c r="V9">
        <v>24.833333333333332</v>
      </c>
      <c r="W9">
        <v>139.44</v>
      </c>
      <c r="X9">
        <v>1</v>
      </c>
      <c r="Y9">
        <v>6</v>
      </c>
      <c r="Z9">
        <v>29.91</v>
      </c>
    </row>
    <row r="10" spans="1:26" x14ac:dyDescent="0.3">
      <c r="B10">
        <v>8</v>
      </c>
      <c r="C10">
        <v>25.222222222222225</v>
      </c>
      <c r="D10">
        <v>24.555555555555557</v>
      </c>
      <c r="E10">
        <v>135.44999999999999</v>
      </c>
      <c r="F10">
        <v>1</v>
      </c>
      <c r="G10">
        <v>6</v>
      </c>
      <c r="H10">
        <v>29.89</v>
      </c>
      <c r="K10">
        <v>8</v>
      </c>
      <c r="L10">
        <v>24</v>
      </c>
      <c r="M10">
        <v>23.166666666666668</v>
      </c>
      <c r="N10">
        <v>123.9</v>
      </c>
      <c r="O10">
        <v>1</v>
      </c>
      <c r="P10">
        <v>4</v>
      </c>
      <c r="Q10">
        <v>29.84</v>
      </c>
      <c r="T10">
        <v>8</v>
      </c>
      <c r="U10">
        <v>25.500000000000004</v>
      </c>
      <c r="V10">
        <v>25</v>
      </c>
      <c r="W10">
        <v>139.44</v>
      </c>
      <c r="X10">
        <v>1</v>
      </c>
      <c r="Y10">
        <v>6</v>
      </c>
      <c r="Z10">
        <v>29.91</v>
      </c>
    </row>
    <row r="11" spans="1:26" x14ac:dyDescent="0.3">
      <c r="B11">
        <v>9</v>
      </c>
      <c r="C11">
        <v>25.888888888888886</v>
      </c>
      <c r="D11">
        <v>24.722222222222221</v>
      </c>
      <c r="E11">
        <v>135.44999999999999</v>
      </c>
      <c r="F11">
        <v>1</v>
      </c>
      <c r="G11">
        <v>6</v>
      </c>
      <c r="H11">
        <v>29.89</v>
      </c>
      <c r="K11">
        <v>9</v>
      </c>
      <c r="L11">
        <v>25.055555555555554</v>
      </c>
      <c r="M11">
        <v>23.444444444444443</v>
      </c>
      <c r="N11">
        <v>123.9</v>
      </c>
      <c r="O11">
        <v>1</v>
      </c>
      <c r="P11">
        <v>4</v>
      </c>
      <c r="Q11">
        <v>29.84</v>
      </c>
      <c r="T11">
        <v>9</v>
      </c>
      <c r="U11">
        <v>26.388888888888889</v>
      </c>
      <c r="V11">
        <v>25.222222222222225</v>
      </c>
      <c r="W11">
        <v>139.44</v>
      </c>
      <c r="X11">
        <v>1</v>
      </c>
      <c r="Y11">
        <v>6</v>
      </c>
      <c r="Z11">
        <v>29.91</v>
      </c>
    </row>
    <row r="12" spans="1:26" x14ac:dyDescent="0.3">
      <c r="B12">
        <v>10</v>
      </c>
      <c r="C12">
        <v>26.666666666666668</v>
      </c>
      <c r="D12">
        <v>24.944444444444446</v>
      </c>
      <c r="E12">
        <v>135.44999999999999</v>
      </c>
      <c r="F12">
        <v>1</v>
      </c>
      <c r="G12">
        <v>6</v>
      </c>
      <c r="H12">
        <v>29.89</v>
      </c>
      <c r="K12">
        <v>10</v>
      </c>
      <c r="L12">
        <v>26.222222222222221</v>
      </c>
      <c r="M12">
        <v>23.777777777777779</v>
      </c>
      <c r="N12">
        <v>123.9</v>
      </c>
      <c r="O12">
        <v>1</v>
      </c>
      <c r="P12">
        <v>4</v>
      </c>
      <c r="Q12">
        <v>29.84</v>
      </c>
      <c r="T12">
        <v>10</v>
      </c>
      <c r="U12">
        <v>27.388888888888889</v>
      </c>
      <c r="V12">
        <v>25.444444444444443</v>
      </c>
      <c r="W12">
        <v>139.44</v>
      </c>
      <c r="X12">
        <v>1</v>
      </c>
      <c r="Y12">
        <v>6</v>
      </c>
      <c r="Z12">
        <v>29.91</v>
      </c>
    </row>
    <row r="13" spans="1:26" x14ac:dyDescent="0.3">
      <c r="B13">
        <v>11</v>
      </c>
      <c r="C13">
        <v>27.5</v>
      </c>
      <c r="D13">
        <v>25.166666666666668</v>
      </c>
      <c r="E13">
        <v>135.44999999999999</v>
      </c>
      <c r="F13">
        <v>1</v>
      </c>
      <c r="G13">
        <v>6</v>
      </c>
      <c r="H13">
        <v>29.89</v>
      </c>
      <c r="K13">
        <v>11</v>
      </c>
      <c r="L13">
        <v>27.5</v>
      </c>
      <c r="M13">
        <v>24.111111111111114</v>
      </c>
      <c r="N13">
        <v>123.9</v>
      </c>
      <c r="O13">
        <v>1</v>
      </c>
      <c r="P13">
        <v>4</v>
      </c>
      <c r="Q13">
        <v>29.84</v>
      </c>
      <c r="T13">
        <v>11</v>
      </c>
      <c r="U13">
        <v>28.5</v>
      </c>
      <c r="V13">
        <v>25.722222222222221</v>
      </c>
      <c r="W13">
        <v>139.44</v>
      </c>
      <c r="X13">
        <v>1</v>
      </c>
      <c r="Y13">
        <v>6</v>
      </c>
      <c r="Z13">
        <v>29.91</v>
      </c>
    </row>
    <row r="14" spans="1:26" x14ac:dyDescent="0.3">
      <c r="B14">
        <v>12</v>
      </c>
      <c r="C14">
        <v>28.277777777777782</v>
      </c>
      <c r="D14">
        <v>25.333333333333329</v>
      </c>
      <c r="E14">
        <v>135.44999999999999</v>
      </c>
      <c r="F14">
        <v>1</v>
      </c>
      <c r="G14">
        <v>6</v>
      </c>
      <c r="H14">
        <v>29.89</v>
      </c>
      <c r="K14">
        <v>12</v>
      </c>
      <c r="L14">
        <v>28.777777777777779</v>
      </c>
      <c r="M14">
        <v>24.444444444444443</v>
      </c>
      <c r="N14">
        <v>123.9</v>
      </c>
      <c r="O14">
        <v>1</v>
      </c>
      <c r="P14">
        <v>4</v>
      </c>
      <c r="Q14">
        <v>29.84</v>
      </c>
      <c r="T14">
        <v>12</v>
      </c>
      <c r="U14">
        <v>29.555555555555557</v>
      </c>
      <c r="V14">
        <v>26</v>
      </c>
      <c r="W14">
        <v>139.44</v>
      </c>
      <c r="X14">
        <v>1</v>
      </c>
      <c r="Y14">
        <v>6</v>
      </c>
      <c r="Z14">
        <v>29.91</v>
      </c>
    </row>
    <row r="15" spans="1:26" x14ac:dyDescent="0.3">
      <c r="B15">
        <v>13</v>
      </c>
      <c r="C15">
        <v>28.888888888888889</v>
      </c>
      <c r="D15">
        <v>25.500000000000004</v>
      </c>
      <c r="E15">
        <v>135.44999999999999</v>
      </c>
      <c r="F15">
        <v>1</v>
      </c>
      <c r="G15">
        <v>6</v>
      </c>
      <c r="H15">
        <v>29.89</v>
      </c>
      <c r="K15">
        <v>13</v>
      </c>
      <c r="L15">
        <v>29.722222222222221</v>
      </c>
      <c r="M15">
        <v>24.666666666666671</v>
      </c>
      <c r="N15">
        <v>123.9</v>
      </c>
      <c r="O15">
        <v>1</v>
      </c>
      <c r="P15">
        <v>4</v>
      </c>
      <c r="Q15">
        <v>29.84</v>
      </c>
      <c r="T15">
        <v>13</v>
      </c>
      <c r="U15">
        <v>30.388888888888889</v>
      </c>
      <c r="V15">
        <v>26.222222222222221</v>
      </c>
      <c r="W15">
        <v>139.44</v>
      </c>
      <c r="X15">
        <v>1</v>
      </c>
      <c r="Y15">
        <v>6</v>
      </c>
      <c r="Z15">
        <v>29.91</v>
      </c>
    </row>
    <row r="16" spans="1:26" x14ac:dyDescent="0.3">
      <c r="B16">
        <v>14</v>
      </c>
      <c r="C16">
        <v>29.277777777777779</v>
      </c>
      <c r="D16">
        <v>25.611111111111107</v>
      </c>
      <c r="E16">
        <v>135.44999999999999</v>
      </c>
      <c r="F16">
        <v>1</v>
      </c>
      <c r="G16">
        <v>6</v>
      </c>
      <c r="H16">
        <v>29.89</v>
      </c>
      <c r="K16">
        <v>14</v>
      </c>
      <c r="L16">
        <v>30.333333333333332</v>
      </c>
      <c r="M16">
        <v>24.833333333333332</v>
      </c>
      <c r="N16">
        <v>123.9</v>
      </c>
      <c r="O16">
        <v>1</v>
      </c>
      <c r="P16">
        <v>4</v>
      </c>
      <c r="Q16">
        <v>29.84</v>
      </c>
      <c r="T16">
        <v>14</v>
      </c>
      <c r="U16">
        <v>30.888888888888889</v>
      </c>
      <c r="V16">
        <v>26.333333333333336</v>
      </c>
      <c r="W16">
        <v>139.44</v>
      </c>
      <c r="X16">
        <v>1</v>
      </c>
      <c r="Y16">
        <v>6</v>
      </c>
      <c r="Z16">
        <v>29.91</v>
      </c>
    </row>
    <row r="17" spans="1:26" x14ac:dyDescent="0.3">
      <c r="B17">
        <v>15</v>
      </c>
      <c r="C17">
        <v>29.444444444444443</v>
      </c>
      <c r="D17">
        <v>25.611111111111107</v>
      </c>
      <c r="E17">
        <v>135.44999999999999</v>
      </c>
      <c r="F17">
        <v>1</v>
      </c>
      <c r="G17">
        <v>6</v>
      </c>
      <c r="H17">
        <v>29.89</v>
      </c>
      <c r="K17">
        <v>15</v>
      </c>
      <c r="L17">
        <v>30.555555555555557</v>
      </c>
      <c r="M17">
        <v>24.888888888888889</v>
      </c>
      <c r="N17">
        <v>123.9</v>
      </c>
      <c r="O17">
        <v>1</v>
      </c>
      <c r="P17">
        <v>4</v>
      </c>
      <c r="Q17">
        <v>29.84</v>
      </c>
      <c r="T17">
        <v>15</v>
      </c>
      <c r="U17">
        <v>31.111111111111111</v>
      </c>
      <c r="V17">
        <v>26.388888888888889</v>
      </c>
      <c r="W17">
        <v>139.44</v>
      </c>
      <c r="X17">
        <v>1</v>
      </c>
      <c r="Y17">
        <v>6</v>
      </c>
      <c r="Z17">
        <v>29.91</v>
      </c>
    </row>
    <row r="18" spans="1:26" x14ac:dyDescent="0.3">
      <c r="B18">
        <v>16</v>
      </c>
      <c r="C18">
        <v>29.277777777777779</v>
      </c>
      <c r="D18">
        <v>25.611111111111107</v>
      </c>
      <c r="E18">
        <v>135.44999999999999</v>
      </c>
      <c r="F18">
        <v>1</v>
      </c>
      <c r="G18">
        <v>6</v>
      </c>
      <c r="H18">
        <v>29.89</v>
      </c>
      <c r="K18">
        <v>16</v>
      </c>
      <c r="L18">
        <v>30.333333333333332</v>
      </c>
      <c r="M18">
        <v>24.833333333333332</v>
      </c>
      <c r="N18">
        <v>123.9</v>
      </c>
      <c r="O18">
        <v>1</v>
      </c>
      <c r="P18">
        <v>4</v>
      </c>
      <c r="Q18">
        <v>29.84</v>
      </c>
      <c r="T18">
        <v>16</v>
      </c>
      <c r="U18">
        <v>30.888888888888889</v>
      </c>
      <c r="V18">
        <v>26.333333333333336</v>
      </c>
      <c r="W18">
        <v>139.44</v>
      </c>
      <c r="X18">
        <v>1</v>
      </c>
      <c r="Y18">
        <v>6</v>
      </c>
      <c r="Z18">
        <v>29.91</v>
      </c>
    </row>
    <row r="19" spans="1:26" x14ac:dyDescent="0.3">
      <c r="B19">
        <v>17</v>
      </c>
      <c r="C19">
        <v>28.944444444444443</v>
      </c>
      <c r="D19">
        <v>25.500000000000004</v>
      </c>
      <c r="E19">
        <v>135.44999999999999</v>
      </c>
      <c r="F19">
        <v>1</v>
      </c>
      <c r="G19">
        <v>6</v>
      </c>
      <c r="H19">
        <v>29.89</v>
      </c>
      <c r="K19">
        <v>17</v>
      </c>
      <c r="L19">
        <v>29.777777777777779</v>
      </c>
      <c r="M19">
        <v>24.722222222222221</v>
      </c>
      <c r="N19">
        <v>123.9</v>
      </c>
      <c r="O19">
        <v>1</v>
      </c>
      <c r="P19">
        <v>4</v>
      </c>
      <c r="Q19">
        <v>29.84</v>
      </c>
      <c r="T19">
        <v>17</v>
      </c>
      <c r="U19">
        <v>30.444444444444443</v>
      </c>
      <c r="V19">
        <v>26.222222222222221</v>
      </c>
      <c r="W19">
        <v>139.44</v>
      </c>
      <c r="X19">
        <v>1</v>
      </c>
      <c r="Y19">
        <v>6</v>
      </c>
      <c r="Z19">
        <v>29.91</v>
      </c>
    </row>
    <row r="20" spans="1:26" x14ac:dyDescent="0.3">
      <c r="B20">
        <v>18</v>
      </c>
      <c r="C20">
        <v>28.388888888888886</v>
      </c>
      <c r="D20">
        <v>25.388888888888889</v>
      </c>
      <c r="E20">
        <v>135.44999999999999</v>
      </c>
      <c r="F20">
        <v>1</v>
      </c>
      <c r="G20">
        <v>6</v>
      </c>
      <c r="H20">
        <v>29.89</v>
      </c>
      <c r="K20">
        <v>18</v>
      </c>
      <c r="L20">
        <v>28.944444444444443</v>
      </c>
      <c r="M20">
        <v>24.499999999999996</v>
      </c>
      <c r="N20">
        <v>123.9</v>
      </c>
      <c r="O20">
        <v>1</v>
      </c>
      <c r="P20">
        <v>4</v>
      </c>
      <c r="Q20">
        <v>29.84</v>
      </c>
      <c r="T20">
        <v>18</v>
      </c>
      <c r="U20">
        <v>29.722222222222221</v>
      </c>
      <c r="V20">
        <v>26.055555555555557</v>
      </c>
      <c r="W20">
        <v>139.44</v>
      </c>
      <c r="X20">
        <v>1</v>
      </c>
      <c r="Y20">
        <v>6</v>
      </c>
      <c r="Z20">
        <v>29.91</v>
      </c>
    </row>
    <row r="21" spans="1:26" x14ac:dyDescent="0.3">
      <c r="B21">
        <v>19</v>
      </c>
      <c r="C21">
        <v>27.722222222222225</v>
      </c>
      <c r="D21">
        <v>25.222222222222225</v>
      </c>
      <c r="E21">
        <v>135.44999999999999</v>
      </c>
      <c r="F21">
        <v>1</v>
      </c>
      <c r="G21">
        <v>6</v>
      </c>
      <c r="H21">
        <v>29.89</v>
      </c>
      <c r="K21">
        <v>19</v>
      </c>
      <c r="L21">
        <v>27.888888888888889</v>
      </c>
      <c r="M21">
        <v>24.222222222222218</v>
      </c>
      <c r="N21">
        <v>123.9</v>
      </c>
      <c r="O21">
        <v>1</v>
      </c>
      <c r="P21">
        <v>4</v>
      </c>
      <c r="Q21">
        <v>29.84</v>
      </c>
      <c r="T21">
        <v>19</v>
      </c>
      <c r="U21">
        <v>28.833333333333332</v>
      </c>
      <c r="V21">
        <v>25.833333333333332</v>
      </c>
      <c r="W21">
        <v>139.44</v>
      </c>
      <c r="X21">
        <v>1</v>
      </c>
      <c r="Y21">
        <v>6</v>
      </c>
      <c r="Z21">
        <v>29.91</v>
      </c>
    </row>
    <row r="22" spans="1:26" x14ac:dyDescent="0.3">
      <c r="B22">
        <v>20</v>
      </c>
      <c r="C22">
        <v>27.111111111111111</v>
      </c>
      <c r="D22">
        <v>25.055555555555554</v>
      </c>
      <c r="E22">
        <v>135.44999999999999</v>
      </c>
      <c r="F22">
        <v>1</v>
      </c>
      <c r="G22">
        <v>6</v>
      </c>
      <c r="H22">
        <v>29.89</v>
      </c>
      <c r="K22">
        <v>20</v>
      </c>
      <c r="L22">
        <v>26.888888888888893</v>
      </c>
      <c r="M22">
        <v>23.944444444444443</v>
      </c>
      <c r="N22">
        <v>123.9</v>
      </c>
      <c r="O22">
        <v>1</v>
      </c>
      <c r="P22">
        <v>4</v>
      </c>
      <c r="Q22">
        <v>29.84</v>
      </c>
      <c r="T22">
        <v>20</v>
      </c>
      <c r="U22">
        <v>28.000000000000004</v>
      </c>
      <c r="V22">
        <v>25.611111111111107</v>
      </c>
      <c r="W22">
        <v>139.44</v>
      </c>
      <c r="X22">
        <v>1</v>
      </c>
      <c r="Y22">
        <v>6</v>
      </c>
      <c r="Z22">
        <v>29.91</v>
      </c>
    </row>
    <row r="23" spans="1:26" x14ac:dyDescent="0.3">
      <c r="B23">
        <v>21</v>
      </c>
      <c r="C23">
        <v>26.555555555555557</v>
      </c>
      <c r="D23">
        <v>24.888888888888889</v>
      </c>
      <c r="E23">
        <v>135.44999999999999</v>
      </c>
      <c r="F23">
        <v>1</v>
      </c>
      <c r="G23">
        <v>6</v>
      </c>
      <c r="H23">
        <v>29.89</v>
      </c>
      <c r="K23">
        <v>21</v>
      </c>
      <c r="L23">
        <v>26.055555555555557</v>
      </c>
      <c r="M23">
        <v>23.722222222222221</v>
      </c>
      <c r="N23">
        <v>123.9</v>
      </c>
      <c r="O23">
        <v>1</v>
      </c>
      <c r="P23">
        <v>4</v>
      </c>
      <c r="Q23">
        <v>29.84</v>
      </c>
      <c r="T23">
        <v>21</v>
      </c>
      <c r="U23">
        <v>27.222222222222221</v>
      </c>
      <c r="V23">
        <v>25.444444444444443</v>
      </c>
      <c r="W23">
        <v>139.44</v>
      </c>
      <c r="X23">
        <v>1</v>
      </c>
      <c r="Y23">
        <v>6</v>
      </c>
      <c r="Z23">
        <v>29.91</v>
      </c>
    </row>
    <row r="24" spans="1:26" x14ac:dyDescent="0.3">
      <c r="B24">
        <v>22</v>
      </c>
      <c r="C24">
        <v>26.055555555555557</v>
      </c>
      <c r="D24">
        <v>24.777777777777775</v>
      </c>
      <c r="E24">
        <v>135.44999999999999</v>
      </c>
      <c r="F24">
        <v>1</v>
      </c>
      <c r="G24">
        <v>6</v>
      </c>
      <c r="H24">
        <v>29.89</v>
      </c>
      <c r="K24">
        <v>22</v>
      </c>
      <c r="L24">
        <v>25.277777777777779</v>
      </c>
      <c r="M24">
        <v>23.5</v>
      </c>
      <c r="N24">
        <v>123.9</v>
      </c>
      <c r="O24">
        <v>1</v>
      </c>
      <c r="P24">
        <v>4</v>
      </c>
      <c r="Q24">
        <v>29.84</v>
      </c>
      <c r="T24">
        <v>22</v>
      </c>
      <c r="U24">
        <v>26.555555555555557</v>
      </c>
      <c r="V24">
        <v>25.277777777777779</v>
      </c>
      <c r="W24">
        <v>139.44</v>
      </c>
      <c r="X24">
        <v>1</v>
      </c>
      <c r="Y24">
        <v>6</v>
      </c>
      <c r="Z24">
        <v>29.91</v>
      </c>
    </row>
    <row r="25" spans="1:26" x14ac:dyDescent="0.3">
      <c r="B25">
        <v>23</v>
      </c>
      <c r="C25">
        <v>25.666666666666668</v>
      </c>
      <c r="D25">
        <v>24.666666666666671</v>
      </c>
      <c r="E25">
        <v>135.44999999999999</v>
      </c>
      <c r="F25">
        <v>1</v>
      </c>
      <c r="G25">
        <v>6</v>
      </c>
      <c r="H25">
        <v>29.89</v>
      </c>
      <c r="K25">
        <v>23</v>
      </c>
      <c r="L25">
        <v>24.666666666666671</v>
      </c>
      <c r="M25">
        <v>23.333333333333332</v>
      </c>
      <c r="N25">
        <v>123.9</v>
      </c>
      <c r="O25">
        <v>1</v>
      </c>
      <c r="P25">
        <v>4</v>
      </c>
      <c r="Q25">
        <v>29.84</v>
      </c>
      <c r="T25">
        <v>23</v>
      </c>
      <c r="U25">
        <v>26.055555555555557</v>
      </c>
      <c r="V25">
        <v>25.111111111111111</v>
      </c>
      <c r="W25">
        <v>139.44</v>
      </c>
      <c r="X25">
        <v>1</v>
      </c>
      <c r="Y25">
        <v>6</v>
      </c>
      <c r="Z25">
        <v>29.91</v>
      </c>
    </row>
    <row r="26" spans="1:26" x14ac:dyDescent="0.3">
      <c r="B26">
        <v>24</v>
      </c>
      <c r="C26">
        <v>25.333333333333329</v>
      </c>
      <c r="D26">
        <v>24.611111111111111</v>
      </c>
      <c r="E26">
        <v>135.44999999999999</v>
      </c>
      <c r="F26">
        <v>1</v>
      </c>
      <c r="G26">
        <v>6</v>
      </c>
      <c r="H26">
        <v>29.89</v>
      </c>
      <c r="K26">
        <v>24</v>
      </c>
      <c r="L26">
        <v>24.166666666666668</v>
      </c>
      <c r="M26">
        <v>23.222222222222221</v>
      </c>
      <c r="N26">
        <v>123.9</v>
      </c>
      <c r="O26">
        <v>1</v>
      </c>
      <c r="P26">
        <v>4</v>
      </c>
      <c r="Q26">
        <v>29.84</v>
      </c>
      <c r="T26">
        <v>24</v>
      </c>
      <c r="U26">
        <v>25.666666666666668</v>
      </c>
      <c r="V26">
        <v>25</v>
      </c>
      <c r="W26">
        <v>139.44</v>
      </c>
      <c r="X26">
        <v>1</v>
      </c>
      <c r="Y26">
        <v>6</v>
      </c>
      <c r="Z26">
        <v>29.91</v>
      </c>
    </row>
    <row r="27" spans="1:26" x14ac:dyDescent="0.3">
      <c r="A27" t="s">
        <v>1</v>
      </c>
      <c r="B27">
        <v>1</v>
      </c>
      <c r="C27">
        <v>25.111111111111111</v>
      </c>
      <c r="D27">
        <v>24.499999999999996</v>
      </c>
      <c r="E27">
        <v>135.44999999999999</v>
      </c>
      <c r="F27">
        <v>1</v>
      </c>
      <c r="G27">
        <v>6</v>
      </c>
      <c r="H27">
        <v>29.89</v>
      </c>
      <c r="J27" t="s">
        <v>1</v>
      </c>
      <c r="K27">
        <v>1</v>
      </c>
      <c r="L27">
        <v>24.333333333333332</v>
      </c>
      <c r="M27">
        <v>23.666666666666664</v>
      </c>
      <c r="N27">
        <v>128.44999999999999</v>
      </c>
      <c r="O27">
        <v>1</v>
      </c>
      <c r="P27">
        <v>4</v>
      </c>
      <c r="Q27">
        <v>29.84</v>
      </c>
      <c r="S27" t="s">
        <v>1</v>
      </c>
      <c r="T27">
        <v>1</v>
      </c>
      <c r="U27">
        <v>25.333333333333329</v>
      </c>
      <c r="V27">
        <v>24.944444444444446</v>
      </c>
      <c r="W27">
        <v>139.44</v>
      </c>
      <c r="X27">
        <v>1</v>
      </c>
      <c r="Y27">
        <v>6</v>
      </c>
      <c r="Z27">
        <v>29.91</v>
      </c>
    </row>
    <row r="28" spans="1:26" x14ac:dyDescent="0.3">
      <c r="B28">
        <v>2</v>
      </c>
      <c r="C28">
        <v>24.833333333333332</v>
      </c>
      <c r="D28">
        <v>24.444444444444443</v>
      </c>
      <c r="E28">
        <v>135.44999999999999</v>
      </c>
      <c r="F28">
        <v>1</v>
      </c>
      <c r="G28">
        <v>6</v>
      </c>
      <c r="H28">
        <v>29.89</v>
      </c>
      <c r="K28">
        <v>2</v>
      </c>
      <c r="L28">
        <v>23.944444444444443</v>
      </c>
      <c r="M28">
        <v>23.555555555555557</v>
      </c>
      <c r="N28">
        <v>128.44999999999999</v>
      </c>
      <c r="O28">
        <v>1</v>
      </c>
      <c r="P28">
        <v>4</v>
      </c>
      <c r="Q28">
        <v>29.84</v>
      </c>
      <c r="T28">
        <v>2</v>
      </c>
      <c r="U28">
        <v>25</v>
      </c>
      <c r="V28">
        <v>24.833333333333332</v>
      </c>
      <c r="W28">
        <v>139.44</v>
      </c>
      <c r="X28">
        <v>1</v>
      </c>
      <c r="Y28">
        <v>6</v>
      </c>
      <c r="Z28">
        <v>29.91</v>
      </c>
    </row>
    <row r="29" spans="1:26" x14ac:dyDescent="0.3">
      <c r="B29">
        <v>3</v>
      </c>
      <c r="C29">
        <v>24.666666666666671</v>
      </c>
      <c r="D29">
        <v>24.388888888888893</v>
      </c>
      <c r="E29">
        <v>135.44999999999999</v>
      </c>
      <c r="F29">
        <v>1</v>
      </c>
      <c r="G29">
        <v>6</v>
      </c>
      <c r="H29">
        <v>29.89</v>
      </c>
      <c r="K29">
        <v>3</v>
      </c>
      <c r="L29">
        <v>23.666666666666664</v>
      </c>
      <c r="M29">
        <v>23.5</v>
      </c>
      <c r="N29">
        <v>128.44999999999999</v>
      </c>
      <c r="O29">
        <v>1</v>
      </c>
      <c r="P29">
        <v>4</v>
      </c>
      <c r="Q29">
        <v>29.84</v>
      </c>
      <c r="T29">
        <v>3</v>
      </c>
      <c r="U29">
        <v>24.722222222222221</v>
      </c>
      <c r="V29">
        <v>24.666666666666671</v>
      </c>
      <c r="W29">
        <v>139.44</v>
      </c>
      <c r="X29">
        <v>1</v>
      </c>
      <c r="Y29">
        <v>6</v>
      </c>
      <c r="Z29">
        <v>29.91</v>
      </c>
    </row>
    <row r="30" spans="1:26" x14ac:dyDescent="0.3">
      <c r="B30">
        <v>4</v>
      </c>
      <c r="C30">
        <v>24.499999999999996</v>
      </c>
      <c r="D30">
        <v>24.388888888888893</v>
      </c>
      <c r="E30">
        <v>135.44999999999999</v>
      </c>
      <c r="F30">
        <v>1</v>
      </c>
      <c r="G30">
        <v>6</v>
      </c>
      <c r="H30">
        <v>29.89</v>
      </c>
      <c r="K30">
        <v>4</v>
      </c>
      <c r="L30">
        <v>23.388888888888886</v>
      </c>
      <c r="M30">
        <v>23.333333333333332</v>
      </c>
      <c r="N30">
        <v>128.44999999999999</v>
      </c>
      <c r="O30">
        <v>1</v>
      </c>
      <c r="P30">
        <v>4</v>
      </c>
      <c r="Q30">
        <v>29.84</v>
      </c>
      <c r="T30">
        <v>4</v>
      </c>
      <c r="U30">
        <v>24.499999999999996</v>
      </c>
      <c r="V30">
        <v>24.444444444444443</v>
      </c>
      <c r="W30">
        <v>139.44</v>
      </c>
      <c r="X30">
        <v>1</v>
      </c>
      <c r="Y30">
        <v>6</v>
      </c>
      <c r="Z30">
        <v>29.91</v>
      </c>
    </row>
    <row r="31" spans="1:26" x14ac:dyDescent="0.3">
      <c r="B31">
        <v>5</v>
      </c>
      <c r="C31">
        <v>24.444444444444443</v>
      </c>
      <c r="D31">
        <v>24.333333333333332</v>
      </c>
      <c r="E31">
        <v>135.44999999999999</v>
      </c>
      <c r="F31">
        <v>1</v>
      </c>
      <c r="G31">
        <v>6</v>
      </c>
      <c r="H31">
        <v>29.89</v>
      </c>
      <c r="K31">
        <v>5</v>
      </c>
      <c r="L31">
        <v>23.333333333333332</v>
      </c>
      <c r="M31">
        <v>23.277777777777782</v>
      </c>
      <c r="N31">
        <v>128.44999999999999</v>
      </c>
      <c r="O31">
        <v>1</v>
      </c>
      <c r="P31">
        <v>4</v>
      </c>
      <c r="Q31">
        <v>29.84</v>
      </c>
      <c r="T31">
        <v>5</v>
      </c>
      <c r="U31">
        <v>24.444444444444443</v>
      </c>
      <c r="V31">
        <v>24.388888888888893</v>
      </c>
      <c r="W31">
        <v>139.44</v>
      </c>
      <c r="X31">
        <v>1</v>
      </c>
      <c r="Y31">
        <v>6</v>
      </c>
      <c r="Z31">
        <v>29.91</v>
      </c>
    </row>
    <row r="32" spans="1:26" x14ac:dyDescent="0.3">
      <c r="B32">
        <v>6</v>
      </c>
      <c r="C32">
        <v>24.555555555555557</v>
      </c>
      <c r="D32">
        <v>24.388888888888893</v>
      </c>
      <c r="E32">
        <v>135.44999999999999</v>
      </c>
      <c r="F32">
        <v>1</v>
      </c>
      <c r="G32">
        <v>6</v>
      </c>
      <c r="H32">
        <v>29.89</v>
      </c>
      <c r="K32">
        <v>6</v>
      </c>
      <c r="L32">
        <v>23.5</v>
      </c>
      <c r="M32">
        <v>23.444444444444443</v>
      </c>
      <c r="N32">
        <v>128.44999999999999</v>
      </c>
      <c r="O32">
        <v>1</v>
      </c>
      <c r="P32">
        <v>4</v>
      </c>
      <c r="Q32">
        <v>29.84</v>
      </c>
      <c r="T32">
        <v>6</v>
      </c>
      <c r="U32">
        <v>24.555555555555557</v>
      </c>
      <c r="V32">
        <v>24.499999999999996</v>
      </c>
      <c r="W32">
        <v>139.44</v>
      </c>
      <c r="X32">
        <v>1</v>
      </c>
      <c r="Y32">
        <v>6</v>
      </c>
      <c r="Z32">
        <v>29.91</v>
      </c>
    </row>
    <row r="33" spans="2:26" x14ac:dyDescent="0.3">
      <c r="B33">
        <v>7</v>
      </c>
      <c r="C33">
        <v>24.777777777777775</v>
      </c>
      <c r="D33">
        <v>24.444444444444443</v>
      </c>
      <c r="E33">
        <v>135.44999999999999</v>
      </c>
      <c r="F33">
        <v>1</v>
      </c>
      <c r="G33">
        <v>6</v>
      </c>
      <c r="H33">
        <v>29.89</v>
      </c>
      <c r="K33">
        <v>7</v>
      </c>
      <c r="L33">
        <v>23.888888888888889</v>
      </c>
      <c r="M33">
        <v>23.555555555555557</v>
      </c>
      <c r="N33">
        <v>128.44999999999999</v>
      </c>
      <c r="O33">
        <v>1</v>
      </c>
      <c r="P33">
        <v>4</v>
      </c>
      <c r="Q33">
        <v>29.84</v>
      </c>
      <c r="T33">
        <v>7</v>
      </c>
      <c r="U33">
        <v>24.888888888888889</v>
      </c>
      <c r="V33">
        <v>24.833333333333332</v>
      </c>
      <c r="W33">
        <v>139.44</v>
      </c>
      <c r="X33">
        <v>1</v>
      </c>
      <c r="Y33">
        <v>6</v>
      </c>
      <c r="Z33">
        <v>29.91</v>
      </c>
    </row>
    <row r="34" spans="2:26" x14ac:dyDescent="0.3">
      <c r="B34">
        <v>8</v>
      </c>
      <c r="C34">
        <v>25.222222222222225</v>
      </c>
      <c r="D34">
        <v>24.555555555555557</v>
      </c>
      <c r="E34">
        <v>135.44999999999999</v>
      </c>
      <c r="F34">
        <v>1</v>
      </c>
      <c r="G34">
        <v>6</v>
      </c>
      <c r="H34">
        <v>29.89</v>
      </c>
      <c r="K34">
        <v>8</v>
      </c>
      <c r="L34">
        <v>24.555555555555557</v>
      </c>
      <c r="M34">
        <v>23.722222222222221</v>
      </c>
      <c r="N34">
        <v>128.44999999999999</v>
      </c>
      <c r="O34">
        <v>1</v>
      </c>
      <c r="P34">
        <v>4</v>
      </c>
      <c r="Q34">
        <v>29.84</v>
      </c>
      <c r="T34">
        <v>8</v>
      </c>
      <c r="U34">
        <v>25.500000000000004</v>
      </c>
      <c r="V34">
        <v>25</v>
      </c>
      <c r="W34">
        <v>139.44</v>
      </c>
      <c r="X34">
        <v>1</v>
      </c>
      <c r="Y34">
        <v>6</v>
      </c>
      <c r="Z34">
        <v>29.91</v>
      </c>
    </row>
    <row r="35" spans="2:26" x14ac:dyDescent="0.3">
      <c r="B35">
        <v>9</v>
      </c>
      <c r="C35">
        <v>25.888888888888886</v>
      </c>
      <c r="D35">
        <v>24.722222222222221</v>
      </c>
      <c r="E35">
        <v>135.44999999999999</v>
      </c>
      <c r="F35">
        <v>1</v>
      </c>
      <c r="G35">
        <v>6</v>
      </c>
      <c r="H35">
        <v>29.89</v>
      </c>
      <c r="K35">
        <v>9</v>
      </c>
      <c r="L35">
        <v>25.611111111111107</v>
      </c>
      <c r="M35">
        <v>24</v>
      </c>
      <c r="N35">
        <v>128.44999999999999</v>
      </c>
      <c r="O35">
        <v>1</v>
      </c>
      <c r="P35">
        <v>4</v>
      </c>
      <c r="Q35">
        <v>29.84</v>
      </c>
      <c r="T35">
        <v>9</v>
      </c>
      <c r="U35">
        <v>26.388888888888889</v>
      </c>
      <c r="V35">
        <v>25.222222222222225</v>
      </c>
      <c r="W35">
        <v>139.44</v>
      </c>
      <c r="X35">
        <v>1</v>
      </c>
      <c r="Y35">
        <v>6</v>
      </c>
      <c r="Z35">
        <v>29.91</v>
      </c>
    </row>
    <row r="36" spans="2:26" x14ac:dyDescent="0.3">
      <c r="B36">
        <v>10</v>
      </c>
      <c r="C36">
        <v>26.666666666666668</v>
      </c>
      <c r="D36">
        <v>24.944444444444446</v>
      </c>
      <c r="E36">
        <v>135.44999999999999</v>
      </c>
      <c r="F36">
        <v>1</v>
      </c>
      <c r="G36">
        <v>6</v>
      </c>
      <c r="H36">
        <v>29.89</v>
      </c>
      <c r="K36">
        <v>10</v>
      </c>
      <c r="L36">
        <v>26.777777777777779</v>
      </c>
      <c r="M36">
        <v>24.333333333333332</v>
      </c>
      <c r="N36">
        <v>128.44999999999999</v>
      </c>
      <c r="O36">
        <v>1</v>
      </c>
      <c r="P36">
        <v>4</v>
      </c>
      <c r="Q36">
        <v>29.84</v>
      </c>
      <c r="T36">
        <v>10</v>
      </c>
      <c r="U36">
        <v>27.388888888888889</v>
      </c>
      <c r="V36">
        <v>25.444444444444443</v>
      </c>
      <c r="W36">
        <v>139.44</v>
      </c>
      <c r="X36">
        <v>1</v>
      </c>
      <c r="Y36">
        <v>6</v>
      </c>
      <c r="Z36">
        <v>29.91</v>
      </c>
    </row>
    <row r="37" spans="2:26" x14ac:dyDescent="0.3">
      <c r="B37">
        <v>11</v>
      </c>
      <c r="C37">
        <v>27.5</v>
      </c>
      <c r="D37">
        <v>25.166666666666668</v>
      </c>
      <c r="E37">
        <v>135.44999999999999</v>
      </c>
      <c r="F37">
        <v>1</v>
      </c>
      <c r="G37">
        <v>6</v>
      </c>
      <c r="H37">
        <v>29.89</v>
      </c>
      <c r="K37">
        <v>11</v>
      </c>
      <c r="L37">
        <v>28.055555555555557</v>
      </c>
      <c r="M37">
        <v>24.666666666666671</v>
      </c>
      <c r="N37">
        <v>128.44999999999999</v>
      </c>
      <c r="O37">
        <v>1</v>
      </c>
      <c r="P37">
        <v>4</v>
      </c>
      <c r="Q37">
        <v>29.84</v>
      </c>
      <c r="T37">
        <v>11</v>
      </c>
      <c r="U37">
        <v>28.5</v>
      </c>
      <c r="V37">
        <v>25.722222222222221</v>
      </c>
      <c r="W37">
        <v>139.44</v>
      </c>
      <c r="X37">
        <v>1</v>
      </c>
      <c r="Y37">
        <v>6</v>
      </c>
      <c r="Z37">
        <v>29.91</v>
      </c>
    </row>
    <row r="38" spans="2:26" x14ac:dyDescent="0.3">
      <c r="B38">
        <v>12</v>
      </c>
      <c r="C38">
        <v>28.277777777777782</v>
      </c>
      <c r="D38">
        <v>25.333333333333329</v>
      </c>
      <c r="E38">
        <v>135.44999999999999</v>
      </c>
      <c r="F38">
        <v>1</v>
      </c>
      <c r="G38">
        <v>6</v>
      </c>
      <c r="H38">
        <v>29.89</v>
      </c>
      <c r="K38">
        <v>12</v>
      </c>
      <c r="L38">
        <v>29.333333333333332</v>
      </c>
      <c r="M38">
        <v>25</v>
      </c>
      <c r="N38">
        <v>128.44999999999999</v>
      </c>
      <c r="O38">
        <v>1</v>
      </c>
      <c r="P38">
        <v>4</v>
      </c>
      <c r="Q38">
        <v>29.84</v>
      </c>
      <c r="T38">
        <v>12</v>
      </c>
      <c r="U38">
        <v>29.555555555555557</v>
      </c>
      <c r="V38">
        <v>26</v>
      </c>
      <c r="W38">
        <v>139.44</v>
      </c>
      <c r="X38">
        <v>1</v>
      </c>
      <c r="Y38">
        <v>6</v>
      </c>
      <c r="Z38">
        <v>29.91</v>
      </c>
    </row>
    <row r="39" spans="2:26" x14ac:dyDescent="0.3">
      <c r="B39">
        <v>13</v>
      </c>
      <c r="C39">
        <v>28.888888888888889</v>
      </c>
      <c r="D39">
        <v>25.500000000000004</v>
      </c>
      <c r="E39">
        <v>135.44999999999999</v>
      </c>
      <c r="F39">
        <v>1</v>
      </c>
      <c r="G39">
        <v>6</v>
      </c>
      <c r="H39">
        <v>29.89</v>
      </c>
      <c r="K39">
        <v>13</v>
      </c>
      <c r="L39">
        <v>30.277777777777779</v>
      </c>
      <c r="M39">
        <v>25.222222222222225</v>
      </c>
      <c r="N39">
        <v>128.44999999999999</v>
      </c>
      <c r="O39">
        <v>1</v>
      </c>
      <c r="P39">
        <v>4</v>
      </c>
      <c r="Q39">
        <v>29.84</v>
      </c>
      <c r="T39">
        <v>13</v>
      </c>
      <c r="U39">
        <v>30.388888888888889</v>
      </c>
      <c r="V39">
        <v>26.222222222222221</v>
      </c>
      <c r="W39">
        <v>139.44</v>
      </c>
      <c r="X39">
        <v>1</v>
      </c>
      <c r="Y39">
        <v>6</v>
      </c>
      <c r="Z39">
        <v>29.91</v>
      </c>
    </row>
    <row r="40" spans="2:26" x14ac:dyDescent="0.3">
      <c r="B40">
        <v>14</v>
      </c>
      <c r="C40">
        <v>29.277777777777779</v>
      </c>
      <c r="D40">
        <v>25.611111111111107</v>
      </c>
      <c r="E40">
        <v>135.44999999999999</v>
      </c>
      <c r="F40">
        <v>1</v>
      </c>
      <c r="G40">
        <v>6</v>
      </c>
      <c r="H40">
        <v>29.89</v>
      </c>
      <c r="K40">
        <v>14</v>
      </c>
      <c r="L40">
        <v>30.888888888888889</v>
      </c>
      <c r="M40">
        <v>25.388888888888889</v>
      </c>
      <c r="N40">
        <v>128.44999999999999</v>
      </c>
      <c r="O40">
        <v>1</v>
      </c>
      <c r="P40">
        <v>4</v>
      </c>
      <c r="Q40">
        <v>29.84</v>
      </c>
      <c r="T40">
        <v>14</v>
      </c>
      <c r="U40">
        <v>30.888888888888889</v>
      </c>
      <c r="V40">
        <v>26.333333333333336</v>
      </c>
      <c r="W40">
        <v>139.44</v>
      </c>
      <c r="X40">
        <v>1</v>
      </c>
      <c r="Y40">
        <v>6</v>
      </c>
      <c r="Z40">
        <v>29.91</v>
      </c>
    </row>
    <row r="41" spans="2:26" x14ac:dyDescent="0.3">
      <c r="B41">
        <v>15</v>
      </c>
      <c r="C41">
        <v>29.444444444444443</v>
      </c>
      <c r="D41">
        <v>25.611111111111107</v>
      </c>
      <c r="E41">
        <v>135.44999999999999</v>
      </c>
      <c r="F41">
        <v>1</v>
      </c>
      <c r="G41">
        <v>6</v>
      </c>
      <c r="H41">
        <v>29.89</v>
      </c>
      <c r="K41">
        <v>15</v>
      </c>
      <c r="L41">
        <v>31.111111111111111</v>
      </c>
      <c r="M41">
        <v>25.444444444444443</v>
      </c>
      <c r="N41">
        <v>128.44999999999999</v>
      </c>
      <c r="O41">
        <v>1</v>
      </c>
      <c r="P41">
        <v>4</v>
      </c>
      <c r="Q41">
        <v>29.84</v>
      </c>
      <c r="T41">
        <v>15</v>
      </c>
      <c r="U41">
        <v>31.111111111111111</v>
      </c>
      <c r="V41">
        <v>26.388888888888889</v>
      </c>
      <c r="W41">
        <v>139.44</v>
      </c>
      <c r="X41">
        <v>1</v>
      </c>
      <c r="Y41">
        <v>6</v>
      </c>
      <c r="Z41">
        <v>29.91</v>
      </c>
    </row>
    <row r="42" spans="2:26" x14ac:dyDescent="0.3">
      <c r="B42">
        <v>16</v>
      </c>
      <c r="C42">
        <v>29.277777777777779</v>
      </c>
      <c r="D42">
        <v>25.611111111111107</v>
      </c>
      <c r="E42">
        <v>135.44999999999999</v>
      </c>
      <c r="F42">
        <v>1</v>
      </c>
      <c r="G42">
        <v>6</v>
      </c>
      <c r="H42">
        <v>29.89</v>
      </c>
      <c r="K42">
        <v>16</v>
      </c>
      <c r="L42">
        <v>30.888888888888889</v>
      </c>
      <c r="M42">
        <v>25.388888888888889</v>
      </c>
      <c r="N42">
        <v>128.44999999999999</v>
      </c>
      <c r="O42">
        <v>1</v>
      </c>
      <c r="P42">
        <v>4</v>
      </c>
      <c r="Q42">
        <v>29.84</v>
      </c>
      <c r="T42">
        <v>16</v>
      </c>
      <c r="U42">
        <v>30.888888888888889</v>
      </c>
      <c r="V42">
        <v>26.333333333333336</v>
      </c>
      <c r="W42">
        <v>139.44</v>
      </c>
      <c r="X42">
        <v>1</v>
      </c>
      <c r="Y42">
        <v>6</v>
      </c>
      <c r="Z42">
        <v>29.91</v>
      </c>
    </row>
    <row r="43" spans="2:26" x14ac:dyDescent="0.3">
      <c r="B43">
        <v>17</v>
      </c>
      <c r="C43">
        <v>28.944444444444443</v>
      </c>
      <c r="D43">
        <v>25.500000000000004</v>
      </c>
      <c r="E43">
        <v>135.44999999999999</v>
      </c>
      <c r="F43">
        <v>1</v>
      </c>
      <c r="G43">
        <v>6</v>
      </c>
      <c r="H43">
        <v>29.89</v>
      </c>
      <c r="K43">
        <v>17</v>
      </c>
      <c r="L43">
        <v>30.333333333333332</v>
      </c>
      <c r="M43">
        <v>25.222222222222225</v>
      </c>
      <c r="N43">
        <v>128.44999999999999</v>
      </c>
      <c r="O43">
        <v>1</v>
      </c>
      <c r="P43">
        <v>4</v>
      </c>
      <c r="Q43">
        <v>29.84</v>
      </c>
      <c r="T43">
        <v>17</v>
      </c>
      <c r="U43">
        <v>30.444444444444443</v>
      </c>
      <c r="V43">
        <v>26.222222222222221</v>
      </c>
      <c r="W43">
        <v>139.44</v>
      </c>
      <c r="X43">
        <v>1</v>
      </c>
      <c r="Y43">
        <v>6</v>
      </c>
      <c r="Z43">
        <v>29.91</v>
      </c>
    </row>
    <row r="44" spans="2:26" x14ac:dyDescent="0.3">
      <c r="B44">
        <v>18</v>
      </c>
      <c r="C44">
        <v>28.388888888888886</v>
      </c>
      <c r="D44">
        <v>25.388888888888889</v>
      </c>
      <c r="E44">
        <v>135.44999999999999</v>
      </c>
      <c r="F44">
        <v>1</v>
      </c>
      <c r="G44">
        <v>6</v>
      </c>
      <c r="H44">
        <v>29.89</v>
      </c>
      <c r="K44">
        <v>18</v>
      </c>
      <c r="L44">
        <v>29.5</v>
      </c>
      <c r="M44">
        <v>25.055555555555554</v>
      </c>
      <c r="N44">
        <v>128.44999999999999</v>
      </c>
      <c r="O44">
        <v>1</v>
      </c>
      <c r="P44">
        <v>4</v>
      </c>
      <c r="Q44">
        <v>29.84</v>
      </c>
      <c r="T44">
        <v>18</v>
      </c>
      <c r="U44">
        <v>29.722222222222221</v>
      </c>
      <c r="V44">
        <v>26.055555555555557</v>
      </c>
      <c r="W44">
        <v>139.44</v>
      </c>
      <c r="X44">
        <v>1</v>
      </c>
      <c r="Y44">
        <v>6</v>
      </c>
      <c r="Z44">
        <v>29.91</v>
      </c>
    </row>
    <row r="45" spans="2:26" x14ac:dyDescent="0.3">
      <c r="B45">
        <v>19</v>
      </c>
      <c r="C45">
        <v>27.722222222222225</v>
      </c>
      <c r="D45">
        <v>25.222222222222225</v>
      </c>
      <c r="E45">
        <v>135.44999999999999</v>
      </c>
      <c r="F45">
        <v>1</v>
      </c>
      <c r="G45">
        <v>6</v>
      </c>
      <c r="H45">
        <v>29.89</v>
      </c>
      <c r="K45">
        <v>19</v>
      </c>
      <c r="L45">
        <v>28.444444444444443</v>
      </c>
      <c r="M45">
        <v>24.777777777777775</v>
      </c>
      <c r="N45">
        <v>128.44999999999999</v>
      </c>
      <c r="O45">
        <v>1</v>
      </c>
      <c r="P45">
        <v>4</v>
      </c>
      <c r="Q45">
        <v>29.84</v>
      </c>
      <c r="T45">
        <v>19</v>
      </c>
      <c r="U45">
        <v>28.833333333333332</v>
      </c>
      <c r="V45">
        <v>25.833333333333332</v>
      </c>
      <c r="W45">
        <v>139.44</v>
      </c>
      <c r="X45">
        <v>1</v>
      </c>
      <c r="Y45">
        <v>6</v>
      </c>
      <c r="Z45">
        <v>29.91</v>
      </c>
    </row>
    <row r="46" spans="2:26" x14ac:dyDescent="0.3">
      <c r="B46">
        <v>20</v>
      </c>
      <c r="C46">
        <v>27.111111111111111</v>
      </c>
      <c r="D46">
        <v>25.055555555555554</v>
      </c>
      <c r="E46">
        <v>135.44999999999999</v>
      </c>
      <c r="F46">
        <v>1</v>
      </c>
      <c r="G46">
        <v>6</v>
      </c>
      <c r="H46">
        <v>29.89</v>
      </c>
      <c r="K46">
        <v>20</v>
      </c>
      <c r="L46">
        <v>27.444444444444446</v>
      </c>
      <c r="M46">
        <v>24.499999999999996</v>
      </c>
      <c r="N46">
        <v>128.44999999999999</v>
      </c>
      <c r="O46">
        <v>1</v>
      </c>
      <c r="P46">
        <v>4</v>
      </c>
      <c r="Q46">
        <v>29.84</v>
      </c>
      <c r="T46">
        <v>20</v>
      </c>
      <c r="U46">
        <v>28.000000000000004</v>
      </c>
      <c r="V46">
        <v>25.611111111111107</v>
      </c>
      <c r="W46">
        <v>139.44</v>
      </c>
      <c r="X46">
        <v>1</v>
      </c>
      <c r="Y46">
        <v>6</v>
      </c>
      <c r="Z46">
        <v>29.91</v>
      </c>
    </row>
    <row r="47" spans="2:26" x14ac:dyDescent="0.3">
      <c r="B47">
        <v>21</v>
      </c>
      <c r="C47">
        <v>26.555555555555557</v>
      </c>
      <c r="D47">
        <v>24.888888888888889</v>
      </c>
      <c r="E47">
        <v>135.44999999999999</v>
      </c>
      <c r="F47">
        <v>1</v>
      </c>
      <c r="G47">
        <v>6</v>
      </c>
      <c r="H47">
        <v>29.89</v>
      </c>
      <c r="K47">
        <v>21</v>
      </c>
      <c r="L47">
        <v>26.611111111111114</v>
      </c>
      <c r="M47">
        <v>24.277777777777779</v>
      </c>
      <c r="N47">
        <v>128.44999999999999</v>
      </c>
      <c r="O47">
        <v>1</v>
      </c>
      <c r="P47">
        <v>4</v>
      </c>
      <c r="Q47">
        <v>29.84</v>
      </c>
      <c r="T47">
        <v>21</v>
      </c>
      <c r="U47">
        <v>27.222222222222221</v>
      </c>
      <c r="V47">
        <v>25.444444444444443</v>
      </c>
      <c r="W47">
        <v>139.44</v>
      </c>
      <c r="X47">
        <v>1</v>
      </c>
      <c r="Y47">
        <v>6</v>
      </c>
      <c r="Z47">
        <v>29.91</v>
      </c>
    </row>
    <row r="48" spans="2:26" x14ac:dyDescent="0.3">
      <c r="B48">
        <v>22</v>
      </c>
      <c r="C48">
        <v>26.055555555555557</v>
      </c>
      <c r="D48">
        <v>24.777777777777775</v>
      </c>
      <c r="E48">
        <v>135.44999999999999</v>
      </c>
      <c r="F48">
        <v>1</v>
      </c>
      <c r="G48">
        <v>6</v>
      </c>
      <c r="H48">
        <v>29.89</v>
      </c>
      <c r="K48">
        <v>22</v>
      </c>
      <c r="L48">
        <v>25.833333333333332</v>
      </c>
      <c r="M48">
        <v>24.055555555555557</v>
      </c>
      <c r="N48">
        <v>128.44999999999999</v>
      </c>
      <c r="O48">
        <v>1</v>
      </c>
      <c r="P48">
        <v>4</v>
      </c>
      <c r="Q48">
        <v>29.84</v>
      </c>
      <c r="T48">
        <v>22</v>
      </c>
      <c r="U48">
        <v>26.555555555555557</v>
      </c>
      <c r="V48">
        <v>25.277777777777779</v>
      </c>
      <c r="W48">
        <v>139.44</v>
      </c>
      <c r="X48">
        <v>1</v>
      </c>
      <c r="Y48">
        <v>6</v>
      </c>
      <c r="Z48">
        <v>29.91</v>
      </c>
    </row>
    <row r="49" spans="1:26" x14ac:dyDescent="0.3">
      <c r="B49">
        <v>23</v>
      </c>
      <c r="C49">
        <v>25.666666666666668</v>
      </c>
      <c r="D49">
        <v>24.666666666666671</v>
      </c>
      <c r="E49">
        <v>135.44999999999999</v>
      </c>
      <c r="F49">
        <v>1</v>
      </c>
      <c r="G49">
        <v>6</v>
      </c>
      <c r="H49">
        <v>29.89</v>
      </c>
      <c r="K49">
        <v>23</v>
      </c>
      <c r="L49">
        <v>25.222222222222225</v>
      </c>
      <c r="M49">
        <v>23.888888888888889</v>
      </c>
      <c r="N49">
        <v>128.44999999999999</v>
      </c>
      <c r="O49">
        <v>1</v>
      </c>
      <c r="P49">
        <v>4</v>
      </c>
      <c r="Q49">
        <v>29.84</v>
      </c>
      <c r="T49">
        <v>23</v>
      </c>
      <c r="U49">
        <v>26.055555555555557</v>
      </c>
      <c r="V49">
        <v>25.111111111111111</v>
      </c>
      <c r="W49">
        <v>139.44</v>
      </c>
      <c r="X49">
        <v>1</v>
      </c>
      <c r="Y49">
        <v>6</v>
      </c>
      <c r="Z49">
        <v>29.91</v>
      </c>
    </row>
    <row r="50" spans="1:26" x14ac:dyDescent="0.3">
      <c r="B50">
        <v>24</v>
      </c>
      <c r="C50">
        <v>25.333333333333329</v>
      </c>
      <c r="D50">
        <v>24.611111111111111</v>
      </c>
      <c r="E50">
        <v>135.44999999999999</v>
      </c>
      <c r="F50">
        <v>1</v>
      </c>
      <c r="G50">
        <v>6</v>
      </c>
      <c r="H50">
        <v>29.89</v>
      </c>
      <c r="K50">
        <v>24</v>
      </c>
      <c r="L50">
        <v>24.722222222222221</v>
      </c>
      <c r="M50">
        <v>23.777777777777779</v>
      </c>
      <c r="N50">
        <v>128.44999999999999</v>
      </c>
      <c r="O50">
        <v>1</v>
      </c>
      <c r="P50">
        <v>4</v>
      </c>
      <c r="Q50">
        <v>29.84</v>
      </c>
      <c r="T50">
        <v>24</v>
      </c>
      <c r="U50">
        <v>25.666666666666668</v>
      </c>
      <c r="V50">
        <v>25</v>
      </c>
      <c r="W50">
        <v>139.44</v>
      </c>
      <c r="X50">
        <v>1</v>
      </c>
      <c r="Y50">
        <v>6</v>
      </c>
      <c r="Z50">
        <v>29.91</v>
      </c>
    </row>
    <row r="51" spans="1:26" x14ac:dyDescent="0.3">
      <c r="A51" t="s">
        <v>2</v>
      </c>
      <c r="B51">
        <v>1</v>
      </c>
      <c r="C51">
        <v>25.722222222222221</v>
      </c>
      <c r="D51">
        <v>25.055555555555554</v>
      </c>
      <c r="E51">
        <v>139.51</v>
      </c>
      <c r="F51">
        <v>1</v>
      </c>
      <c r="G51">
        <v>6</v>
      </c>
      <c r="H51">
        <v>29.89</v>
      </c>
      <c r="J51" t="s">
        <v>2</v>
      </c>
      <c r="K51">
        <v>1</v>
      </c>
      <c r="L51">
        <v>24.499999999999996</v>
      </c>
      <c r="M51">
        <v>23.555555555555557</v>
      </c>
      <c r="N51">
        <v>126.84</v>
      </c>
      <c r="O51">
        <v>1</v>
      </c>
      <c r="P51">
        <v>5</v>
      </c>
      <c r="Q51">
        <v>29.84</v>
      </c>
      <c r="S51" t="s">
        <v>2</v>
      </c>
      <c r="T51">
        <v>1</v>
      </c>
      <c r="U51">
        <v>25.388888888888889</v>
      </c>
      <c r="V51">
        <v>24.888888888888889</v>
      </c>
      <c r="W51">
        <v>138.6</v>
      </c>
      <c r="X51">
        <v>1</v>
      </c>
      <c r="Y51">
        <v>5</v>
      </c>
      <c r="Z51">
        <v>29.91</v>
      </c>
    </row>
    <row r="52" spans="1:26" x14ac:dyDescent="0.3">
      <c r="B52">
        <v>2</v>
      </c>
      <c r="C52">
        <v>25.444444444444443</v>
      </c>
      <c r="D52">
        <v>24.944444444444446</v>
      </c>
      <c r="E52">
        <v>139.51</v>
      </c>
      <c r="F52">
        <v>1</v>
      </c>
      <c r="G52">
        <v>6</v>
      </c>
      <c r="H52">
        <v>29.89</v>
      </c>
      <c r="K52">
        <v>2</v>
      </c>
      <c r="L52">
        <v>24.055555555555557</v>
      </c>
      <c r="M52">
        <v>23.444444444444443</v>
      </c>
      <c r="N52">
        <v>126.84</v>
      </c>
      <c r="O52">
        <v>1</v>
      </c>
      <c r="P52">
        <v>5</v>
      </c>
      <c r="Q52">
        <v>29.84</v>
      </c>
      <c r="T52">
        <v>2</v>
      </c>
      <c r="U52">
        <v>25</v>
      </c>
      <c r="V52">
        <v>24.777777777777775</v>
      </c>
      <c r="W52">
        <v>138.6</v>
      </c>
      <c r="X52">
        <v>1</v>
      </c>
      <c r="Y52">
        <v>5</v>
      </c>
      <c r="Z52">
        <v>29.91</v>
      </c>
    </row>
    <row r="53" spans="1:26" x14ac:dyDescent="0.3">
      <c r="B53">
        <v>3</v>
      </c>
      <c r="C53">
        <v>25.222222222222225</v>
      </c>
      <c r="D53">
        <v>24.888888888888889</v>
      </c>
      <c r="E53">
        <v>139.51</v>
      </c>
      <c r="F53">
        <v>1</v>
      </c>
      <c r="G53">
        <v>6</v>
      </c>
      <c r="H53">
        <v>29.89</v>
      </c>
      <c r="K53">
        <v>3</v>
      </c>
      <c r="L53">
        <v>23.666666666666664</v>
      </c>
      <c r="M53">
        <v>23.333333333333332</v>
      </c>
      <c r="N53">
        <v>126.84</v>
      </c>
      <c r="O53">
        <v>1</v>
      </c>
      <c r="P53">
        <v>5</v>
      </c>
      <c r="Q53">
        <v>29.84</v>
      </c>
      <c r="T53">
        <v>3</v>
      </c>
      <c r="U53">
        <v>24.722222222222221</v>
      </c>
      <c r="V53">
        <v>24.722222222222221</v>
      </c>
      <c r="W53">
        <v>138.6</v>
      </c>
      <c r="X53">
        <v>1</v>
      </c>
      <c r="Y53">
        <v>5</v>
      </c>
      <c r="Z53">
        <v>29.91</v>
      </c>
    </row>
    <row r="54" spans="1:26" x14ac:dyDescent="0.3">
      <c r="B54">
        <v>4</v>
      </c>
      <c r="C54">
        <v>25.055555555555554</v>
      </c>
      <c r="D54">
        <v>24.888888888888889</v>
      </c>
      <c r="E54">
        <v>139.51</v>
      </c>
      <c r="F54">
        <v>1</v>
      </c>
      <c r="G54">
        <v>6</v>
      </c>
      <c r="H54">
        <v>29.89</v>
      </c>
      <c r="K54">
        <v>4</v>
      </c>
      <c r="L54">
        <v>23.444444444444443</v>
      </c>
      <c r="M54">
        <v>23.277777777777782</v>
      </c>
      <c r="N54">
        <v>126.84</v>
      </c>
      <c r="O54">
        <v>1</v>
      </c>
      <c r="P54">
        <v>5</v>
      </c>
      <c r="Q54">
        <v>29.84</v>
      </c>
      <c r="T54">
        <v>4</v>
      </c>
      <c r="U54">
        <v>24.499999999999996</v>
      </c>
      <c r="V54">
        <v>24.444444444444443</v>
      </c>
      <c r="W54">
        <v>138.6</v>
      </c>
      <c r="X54">
        <v>1</v>
      </c>
      <c r="Y54">
        <v>5</v>
      </c>
      <c r="Z54">
        <v>29.91</v>
      </c>
    </row>
    <row r="55" spans="1:26" x14ac:dyDescent="0.3">
      <c r="B55">
        <v>5</v>
      </c>
      <c r="C55">
        <v>25</v>
      </c>
      <c r="D55">
        <v>24.833333333333332</v>
      </c>
      <c r="E55">
        <v>139.51</v>
      </c>
      <c r="F55">
        <v>1</v>
      </c>
      <c r="G55">
        <v>6</v>
      </c>
      <c r="H55">
        <v>29.89</v>
      </c>
      <c r="K55">
        <v>5</v>
      </c>
      <c r="L55">
        <v>23.333333333333332</v>
      </c>
      <c r="M55">
        <v>23.277777777777782</v>
      </c>
      <c r="N55">
        <v>126.84</v>
      </c>
      <c r="O55">
        <v>1</v>
      </c>
      <c r="P55">
        <v>5</v>
      </c>
      <c r="Q55">
        <v>29.84</v>
      </c>
      <c r="T55">
        <v>5</v>
      </c>
      <c r="U55">
        <v>24.444444444444443</v>
      </c>
      <c r="V55">
        <v>24.388888888888893</v>
      </c>
      <c r="W55">
        <v>138.6</v>
      </c>
      <c r="X55">
        <v>1</v>
      </c>
      <c r="Y55">
        <v>5</v>
      </c>
      <c r="Z55">
        <v>29.91</v>
      </c>
    </row>
    <row r="56" spans="1:26" x14ac:dyDescent="0.3">
      <c r="B56">
        <v>6</v>
      </c>
      <c r="C56">
        <v>25.111111111111111</v>
      </c>
      <c r="D56">
        <v>24.888888888888889</v>
      </c>
      <c r="E56">
        <v>139.51</v>
      </c>
      <c r="F56">
        <v>1</v>
      </c>
      <c r="G56">
        <v>6</v>
      </c>
      <c r="H56">
        <v>29.89</v>
      </c>
      <c r="K56">
        <v>6</v>
      </c>
      <c r="L56">
        <v>23.5</v>
      </c>
      <c r="M56">
        <v>23.277777777777782</v>
      </c>
      <c r="N56">
        <v>126.84</v>
      </c>
      <c r="O56">
        <v>1</v>
      </c>
      <c r="P56">
        <v>5</v>
      </c>
      <c r="Q56">
        <v>29.84</v>
      </c>
      <c r="T56">
        <v>6</v>
      </c>
      <c r="U56">
        <v>24.611111111111111</v>
      </c>
      <c r="V56">
        <v>24.555555555555557</v>
      </c>
      <c r="W56">
        <v>138.6</v>
      </c>
      <c r="X56">
        <v>1</v>
      </c>
      <c r="Y56">
        <v>5</v>
      </c>
      <c r="Z56">
        <v>29.91</v>
      </c>
    </row>
    <row r="57" spans="1:26" x14ac:dyDescent="0.3">
      <c r="B57">
        <v>7</v>
      </c>
      <c r="C57">
        <v>25.388888888888889</v>
      </c>
      <c r="D57">
        <v>24.944444444444446</v>
      </c>
      <c r="E57">
        <v>139.51</v>
      </c>
      <c r="F57">
        <v>1</v>
      </c>
      <c r="G57">
        <v>6</v>
      </c>
      <c r="H57">
        <v>29.89</v>
      </c>
      <c r="K57">
        <v>7</v>
      </c>
      <c r="L57">
        <v>23.944444444444443</v>
      </c>
      <c r="M57">
        <v>23.444444444444443</v>
      </c>
      <c r="N57">
        <v>126.84</v>
      </c>
      <c r="O57">
        <v>1</v>
      </c>
      <c r="P57">
        <v>5</v>
      </c>
      <c r="Q57">
        <v>29.84</v>
      </c>
      <c r="T57">
        <v>7</v>
      </c>
      <c r="U57">
        <v>24.944444444444446</v>
      </c>
      <c r="V57">
        <v>24.777777777777775</v>
      </c>
      <c r="W57">
        <v>138.6</v>
      </c>
      <c r="X57">
        <v>1</v>
      </c>
      <c r="Y57">
        <v>5</v>
      </c>
      <c r="Z57">
        <v>29.91</v>
      </c>
    </row>
    <row r="58" spans="1:26" x14ac:dyDescent="0.3">
      <c r="B58">
        <v>8</v>
      </c>
      <c r="C58">
        <v>25.888888888888886</v>
      </c>
      <c r="D58">
        <v>25.055555555555554</v>
      </c>
      <c r="E58">
        <v>139.51</v>
      </c>
      <c r="F58">
        <v>1</v>
      </c>
      <c r="G58">
        <v>6</v>
      </c>
      <c r="H58">
        <v>29.89</v>
      </c>
      <c r="K58">
        <v>8</v>
      </c>
      <c r="L58">
        <v>24.777777777777775</v>
      </c>
      <c r="M58">
        <v>23.666666666666664</v>
      </c>
      <c r="N58">
        <v>126.84</v>
      </c>
      <c r="O58">
        <v>1</v>
      </c>
      <c r="P58">
        <v>5</v>
      </c>
      <c r="Q58">
        <v>29.84</v>
      </c>
      <c r="T58">
        <v>8</v>
      </c>
      <c r="U58">
        <v>25.611111111111107</v>
      </c>
      <c r="V58">
        <v>24.944444444444446</v>
      </c>
      <c r="W58">
        <v>138.6</v>
      </c>
      <c r="X58">
        <v>1</v>
      </c>
      <c r="Y58">
        <v>5</v>
      </c>
      <c r="Z58">
        <v>29.91</v>
      </c>
    </row>
    <row r="59" spans="1:26" x14ac:dyDescent="0.3">
      <c r="B59">
        <v>9</v>
      </c>
      <c r="C59">
        <v>26.611111111111114</v>
      </c>
      <c r="D59">
        <v>25.277777777777779</v>
      </c>
      <c r="E59">
        <v>139.51</v>
      </c>
      <c r="F59">
        <v>1</v>
      </c>
      <c r="G59">
        <v>6</v>
      </c>
      <c r="H59">
        <v>29.89</v>
      </c>
      <c r="K59">
        <v>9</v>
      </c>
      <c r="L59">
        <v>25.888888888888886</v>
      </c>
      <c r="M59">
        <v>23.944444444444443</v>
      </c>
      <c r="N59">
        <v>126.84</v>
      </c>
      <c r="O59">
        <v>1</v>
      </c>
      <c r="P59">
        <v>5</v>
      </c>
      <c r="Q59">
        <v>29.84</v>
      </c>
      <c r="T59">
        <v>9</v>
      </c>
      <c r="U59">
        <v>26.555555555555557</v>
      </c>
      <c r="V59">
        <v>25.166666666666668</v>
      </c>
      <c r="W59">
        <v>138.6</v>
      </c>
      <c r="X59">
        <v>1</v>
      </c>
      <c r="Y59">
        <v>5</v>
      </c>
      <c r="Z59">
        <v>29.91</v>
      </c>
    </row>
    <row r="60" spans="1:26" x14ac:dyDescent="0.3">
      <c r="B60">
        <v>10</v>
      </c>
      <c r="C60">
        <v>27.444444444444446</v>
      </c>
      <c r="D60">
        <v>25.500000000000004</v>
      </c>
      <c r="E60">
        <v>139.51</v>
      </c>
      <c r="F60">
        <v>1</v>
      </c>
      <c r="G60">
        <v>6</v>
      </c>
      <c r="H60">
        <v>29.89</v>
      </c>
      <c r="K60">
        <v>10</v>
      </c>
      <c r="L60">
        <v>27.222222222222221</v>
      </c>
      <c r="M60">
        <v>24.333333333333332</v>
      </c>
      <c r="N60">
        <v>126.84</v>
      </c>
      <c r="O60">
        <v>1</v>
      </c>
      <c r="P60">
        <v>5</v>
      </c>
      <c r="Q60">
        <v>29.84</v>
      </c>
      <c r="T60">
        <v>10</v>
      </c>
      <c r="U60">
        <v>27.611111111111111</v>
      </c>
      <c r="V60">
        <v>25.444444444444443</v>
      </c>
      <c r="W60">
        <v>138.6</v>
      </c>
      <c r="X60">
        <v>1</v>
      </c>
      <c r="Y60">
        <v>5</v>
      </c>
      <c r="Z60">
        <v>29.91</v>
      </c>
    </row>
    <row r="61" spans="1:26" x14ac:dyDescent="0.3">
      <c r="B61">
        <v>11</v>
      </c>
      <c r="C61">
        <v>28.388888888888886</v>
      </c>
      <c r="D61">
        <v>25.722222222222221</v>
      </c>
      <c r="E61">
        <v>139.51</v>
      </c>
      <c r="F61">
        <v>1</v>
      </c>
      <c r="G61">
        <v>6</v>
      </c>
      <c r="H61">
        <v>29.89</v>
      </c>
      <c r="K61">
        <v>11</v>
      </c>
      <c r="L61">
        <v>28.777777777777779</v>
      </c>
      <c r="M61">
        <v>24.722222222222221</v>
      </c>
      <c r="N61">
        <v>126.84</v>
      </c>
      <c r="O61">
        <v>1</v>
      </c>
      <c r="P61">
        <v>5</v>
      </c>
      <c r="Q61">
        <v>29.84</v>
      </c>
      <c r="T61">
        <v>11</v>
      </c>
      <c r="U61">
        <v>28.833333333333332</v>
      </c>
      <c r="V61">
        <v>25.777777777777782</v>
      </c>
      <c r="W61">
        <v>138.6</v>
      </c>
      <c r="X61">
        <v>1</v>
      </c>
      <c r="Y61">
        <v>5</v>
      </c>
      <c r="Z61">
        <v>29.91</v>
      </c>
    </row>
    <row r="62" spans="1:26" x14ac:dyDescent="0.3">
      <c r="B62">
        <v>12</v>
      </c>
      <c r="C62">
        <v>29.277777777777779</v>
      </c>
      <c r="D62">
        <v>25.944444444444443</v>
      </c>
      <c r="E62">
        <v>139.51</v>
      </c>
      <c r="F62">
        <v>1</v>
      </c>
      <c r="G62">
        <v>6</v>
      </c>
      <c r="H62">
        <v>29.89</v>
      </c>
      <c r="K62">
        <v>12</v>
      </c>
      <c r="L62">
        <v>30.166666666666668</v>
      </c>
      <c r="M62">
        <v>25.055555555555554</v>
      </c>
      <c r="N62">
        <v>126.84</v>
      </c>
      <c r="O62">
        <v>1</v>
      </c>
      <c r="P62">
        <v>5</v>
      </c>
      <c r="Q62">
        <v>29.84</v>
      </c>
      <c r="T62">
        <v>12</v>
      </c>
      <c r="U62">
        <v>30</v>
      </c>
      <c r="V62">
        <v>26.055555555555557</v>
      </c>
      <c r="W62">
        <v>138.6</v>
      </c>
      <c r="X62">
        <v>1</v>
      </c>
      <c r="Y62">
        <v>5</v>
      </c>
      <c r="Z62">
        <v>29.91</v>
      </c>
    </row>
    <row r="63" spans="1:26" x14ac:dyDescent="0.3">
      <c r="B63">
        <v>13</v>
      </c>
      <c r="C63">
        <v>29.944444444444443</v>
      </c>
      <c r="D63">
        <v>26.111111111111111</v>
      </c>
      <c r="E63">
        <v>139.51</v>
      </c>
      <c r="F63">
        <v>1</v>
      </c>
      <c r="G63">
        <v>6</v>
      </c>
      <c r="H63">
        <v>29.89</v>
      </c>
      <c r="K63">
        <v>13</v>
      </c>
      <c r="L63">
        <v>31.222222222222221</v>
      </c>
      <c r="M63">
        <v>25.333333333333329</v>
      </c>
      <c r="N63">
        <v>126.84</v>
      </c>
      <c r="O63">
        <v>1</v>
      </c>
      <c r="P63">
        <v>5</v>
      </c>
      <c r="Q63">
        <v>29.84</v>
      </c>
      <c r="T63">
        <v>13</v>
      </c>
      <c r="U63">
        <v>30.888888888888889</v>
      </c>
      <c r="V63">
        <v>26.277777777777779</v>
      </c>
      <c r="W63">
        <v>138.6</v>
      </c>
      <c r="X63">
        <v>1</v>
      </c>
      <c r="Y63">
        <v>5</v>
      </c>
      <c r="Z63">
        <v>29.91</v>
      </c>
    </row>
    <row r="64" spans="1:26" x14ac:dyDescent="0.3">
      <c r="B64">
        <v>14</v>
      </c>
      <c r="C64">
        <v>30.388888888888889</v>
      </c>
      <c r="D64">
        <v>26.222222222222221</v>
      </c>
      <c r="E64">
        <v>139.51</v>
      </c>
      <c r="F64">
        <v>1</v>
      </c>
      <c r="G64">
        <v>6</v>
      </c>
      <c r="H64">
        <v>29.89</v>
      </c>
      <c r="K64">
        <v>14</v>
      </c>
      <c r="L64">
        <v>31.944444444444443</v>
      </c>
      <c r="M64">
        <v>25.500000000000004</v>
      </c>
      <c r="N64">
        <v>126.84</v>
      </c>
      <c r="O64">
        <v>1</v>
      </c>
      <c r="P64">
        <v>5</v>
      </c>
      <c r="Q64">
        <v>29.84</v>
      </c>
      <c r="T64">
        <v>14</v>
      </c>
      <c r="U64">
        <v>31.444444444444443</v>
      </c>
      <c r="V64">
        <v>26.388888888888889</v>
      </c>
      <c r="W64">
        <v>138.6</v>
      </c>
      <c r="X64">
        <v>1</v>
      </c>
      <c r="Y64">
        <v>5</v>
      </c>
      <c r="Z64">
        <v>29.91</v>
      </c>
    </row>
    <row r="65" spans="1:26" x14ac:dyDescent="0.3">
      <c r="B65">
        <v>15</v>
      </c>
      <c r="C65">
        <v>30.555555555555557</v>
      </c>
      <c r="D65">
        <v>26.222222222222221</v>
      </c>
      <c r="E65">
        <v>139.51</v>
      </c>
      <c r="F65">
        <v>1</v>
      </c>
      <c r="G65">
        <v>6</v>
      </c>
      <c r="H65">
        <v>29.89</v>
      </c>
      <c r="K65">
        <v>15</v>
      </c>
      <c r="L65">
        <v>32.222222222222221</v>
      </c>
      <c r="M65">
        <v>25.611111111111107</v>
      </c>
      <c r="N65">
        <v>126.84</v>
      </c>
      <c r="O65">
        <v>1</v>
      </c>
      <c r="P65">
        <v>5</v>
      </c>
      <c r="Q65">
        <v>29.84</v>
      </c>
      <c r="T65">
        <v>15</v>
      </c>
      <c r="U65">
        <v>31.666666666666668</v>
      </c>
      <c r="V65">
        <v>26.444444444444443</v>
      </c>
      <c r="W65">
        <v>138.6</v>
      </c>
      <c r="X65">
        <v>1</v>
      </c>
      <c r="Y65">
        <v>5</v>
      </c>
      <c r="Z65">
        <v>29.91</v>
      </c>
    </row>
    <row r="66" spans="1:26" x14ac:dyDescent="0.3">
      <c r="B66">
        <v>16</v>
      </c>
      <c r="C66">
        <v>30.388888888888889</v>
      </c>
      <c r="D66">
        <v>26.222222222222221</v>
      </c>
      <c r="E66">
        <v>139.51</v>
      </c>
      <c r="F66">
        <v>1</v>
      </c>
      <c r="G66">
        <v>6</v>
      </c>
      <c r="H66">
        <v>29.89</v>
      </c>
      <c r="K66">
        <v>16</v>
      </c>
      <c r="L66">
        <v>31.944444444444443</v>
      </c>
      <c r="M66">
        <v>25.500000000000004</v>
      </c>
      <c r="N66">
        <v>126.84</v>
      </c>
      <c r="O66">
        <v>1</v>
      </c>
      <c r="P66">
        <v>5</v>
      </c>
      <c r="Q66">
        <v>29.84</v>
      </c>
      <c r="T66">
        <v>16</v>
      </c>
      <c r="U66">
        <v>31.444444444444443</v>
      </c>
      <c r="V66">
        <v>26.388888888888889</v>
      </c>
      <c r="W66">
        <v>138.6</v>
      </c>
      <c r="X66">
        <v>1</v>
      </c>
      <c r="Y66">
        <v>5</v>
      </c>
      <c r="Z66">
        <v>29.91</v>
      </c>
    </row>
    <row r="67" spans="1:26" x14ac:dyDescent="0.3">
      <c r="B67">
        <v>17</v>
      </c>
      <c r="C67">
        <v>30</v>
      </c>
      <c r="D67">
        <v>26.111111111111111</v>
      </c>
      <c r="E67">
        <v>139.51</v>
      </c>
      <c r="F67">
        <v>1</v>
      </c>
      <c r="G67">
        <v>6</v>
      </c>
      <c r="H67">
        <v>29.89</v>
      </c>
      <c r="K67">
        <v>17</v>
      </c>
      <c r="L67">
        <v>31.333333333333332</v>
      </c>
      <c r="M67">
        <v>25.333333333333329</v>
      </c>
      <c r="N67">
        <v>126.84</v>
      </c>
      <c r="O67">
        <v>1</v>
      </c>
      <c r="P67">
        <v>5</v>
      </c>
      <c r="Q67">
        <v>29.84</v>
      </c>
      <c r="T67">
        <v>17</v>
      </c>
      <c r="U67">
        <v>30.944444444444443</v>
      </c>
      <c r="V67">
        <v>26.277777777777779</v>
      </c>
      <c r="W67">
        <v>138.6</v>
      </c>
      <c r="X67">
        <v>1</v>
      </c>
      <c r="Y67">
        <v>5</v>
      </c>
      <c r="Z67">
        <v>29.91</v>
      </c>
    </row>
    <row r="68" spans="1:26" x14ac:dyDescent="0.3">
      <c r="B68">
        <v>18</v>
      </c>
      <c r="C68">
        <v>29.388888888888889</v>
      </c>
      <c r="D68">
        <v>25.944444444444443</v>
      </c>
      <c r="E68">
        <v>139.51</v>
      </c>
      <c r="F68">
        <v>1</v>
      </c>
      <c r="G68">
        <v>6</v>
      </c>
      <c r="H68">
        <v>29.89</v>
      </c>
      <c r="K68">
        <v>18</v>
      </c>
      <c r="L68">
        <v>30.333333333333332</v>
      </c>
      <c r="M68">
        <v>25.111111111111111</v>
      </c>
      <c r="N68">
        <v>126.84</v>
      </c>
      <c r="O68">
        <v>1</v>
      </c>
      <c r="P68">
        <v>5</v>
      </c>
      <c r="Q68">
        <v>29.84</v>
      </c>
      <c r="T68">
        <v>18</v>
      </c>
      <c r="U68">
        <v>30.166666666666668</v>
      </c>
      <c r="V68">
        <v>26.055555555555557</v>
      </c>
      <c r="W68">
        <v>138.6</v>
      </c>
      <c r="X68">
        <v>1</v>
      </c>
      <c r="Y68">
        <v>5</v>
      </c>
      <c r="Z68">
        <v>29.91</v>
      </c>
    </row>
    <row r="69" spans="1:26" x14ac:dyDescent="0.3">
      <c r="B69">
        <v>19</v>
      </c>
      <c r="C69">
        <v>28.666666666666668</v>
      </c>
      <c r="D69">
        <v>25.777777777777782</v>
      </c>
      <c r="E69">
        <v>139.51</v>
      </c>
      <c r="F69">
        <v>1</v>
      </c>
      <c r="G69">
        <v>6</v>
      </c>
      <c r="H69">
        <v>29.89</v>
      </c>
      <c r="K69">
        <v>19</v>
      </c>
      <c r="L69">
        <v>29.222222222222221</v>
      </c>
      <c r="M69">
        <v>24.833333333333332</v>
      </c>
      <c r="N69">
        <v>126.84</v>
      </c>
      <c r="O69">
        <v>1</v>
      </c>
      <c r="P69">
        <v>5</v>
      </c>
      <c r="Q69">
        <v>29.84</v>
      </c>
      <c r="T69">
        <v>19</v>
      </c>
      <c r="U69">
        <v>29.222222222222221</v>
      </c>
      <c r="V69">
        <v>25.833333333333332</v>
      </c>
      <c r="W69">
        <v>138.6</v>
      </c>
      <c r="X69">
        <v>1</v>
      </c>
      <c r="Y69">
        <v>5</v>
      </c>
      <c r="Z69">
        <v>29.91</v>
      </c>
    </row>
    <row r="70" spans="1:26" x14ac:dyDescent="0.3">
      <c r="B70">
        <v>20</v>
      </c>
      <c r="C70">
        <v>27.944444444444443</v>
      </c>
      <c r="D70">
        <v>25.611111111111107</v>
      </c>
      <c r="E70">
        <v>139.51</v>
      </c>
      <c r="F70">
        <v>1</v>
      </c>
      <c r="G70">
        <v>6</v>
      </c>
      <c r="H70">
        <v>29.89</v>
      </c>
      <c r="K70">
        <v>20</v>
      </c>
      <c r="L70">
        <v>28.055555555555557</v>
      </c>
      <c r="M70">
        <v>24.499999999999996</v>
      </c>
      <c r="N70">
        <v>126.84</v>
      </c>
      <c r="O70">
        <v>1</v>
      </c>
      <c r="P70">
        <v>5</v>
      </c>
      <c r="Q70">
        <v>29.84</v>
      </c>
      <c r="T70">
        <v>20</v>
      </c>
      <c r="U70">
        <v>28.277777777777782</v>
      </c>
      <c r="V70">
        <v>25.611111111111107</v>
      </c>
      <c r="W70">
        <v>138.6</v>
      </c>
      <c r="X70">
        <v>1</v>
      </c>
      <c r="Y70">
        <v>5</v>
      </c>
      <c r="Z70">
        <v>29.91</v>
      </c>
    </row>
    <row r="71" spans="1:26" x14ac:dyDescent="0.3">
      <c r="B71">
        <v>21</v>
      </c>
      <c r="C71">
        <v>27.333333333333332</v>
      </c>
      <c r="D71">
        <v>25.444444444444443</v>
      </c>
      <c r="E71">
        <v>139.51</v>
      </c>
      <c r="F71">
        <v>1</v>
      </c>
      <c r="G71">
        <v>6</v>
      </c>
      <c r="H71">
        <v>29.89</v>
      </c>
      <c r="K71">
        <v>21</v>
      </c>
      <c r="L71">
        <v>27.055555555555557</v>
      </c>
      <c r="M71">
        <v>24.277777777777779</v>
      </c>
      <c r="N71">
        <v>126.84</v>
      </c>
      <c r="O71">
        <v>1</v>
      </c>
      <c r="P71">
        <v>5</v>
      </c>
      <c r="Q71">
        <v>29.84</v>
      </c>
      <c r="T71">
        <v>21</v>
      </c>
      <c r="U71">
        <v>27.5</v>
      </c>
      <c r="V71">
        <v>25.388888888888889</v>
      </c>
      <c r="W71">
        <v>138.6</v>
      </c>
      <c r="X71">
        <v>1</v>
      </c>
      <c r="Y71">
        <v>5</v>
      </c>
      <c r="Z71">
        <v>29.91</v>
      </c>
    </row>
    <row r="72" spans="1:26" x14ac:dyDescent="0.3">
      <c r="B72">
        <v>22</v>
      </c>
      <c r="C72">
        <v>26.777777777777779</v>
      </c>
      <c r="D72">
        <v>25.277777777777779</v>
      </c>
      <c r="E72">
        <v>139.51</v>
      </c>
      <c r="F72">
        <v>1</v>
      </c>
      <c r="G72">
        <v>6</v>
      </c>
      <c r="H72">
        <v>29.89</v>
      </c>
      <c r="K72">
        <v>22</v>
      </c>
      <c r="L72">
        <v>26.166666666666664</v>
      </c>
      <c r="M72">
        <v>24</v>
      </c>
      <c r="N72">
        <v>126.84</v>
      </c>
      <c r="O72">
        <v>1</v>
      </c>
      <c r="P72">
        <v>5</v>
      </c>
      <c r="Q72">
        <v>29.84</v>
      </c>
      <c r="T72">
        <v>22</v>
      </c>
      <c r="U72">
        <v>26.777777777777779</v>
      </c>
      <c r="V72">
        <v>25.222222222222225</v>
      </c>
      <c r="W72">
        <v>138.6</v>
      </c>
      <c r="X72">
        <v>1</v>
      </c>
      <c r="Y72">
        <v>5</v>
      </c>
      <c r="Z72">
        <v>29.91</v>
      </c>
    </row>
    <row r="73" spans="1:26" x14ac:dyDescent="0.3">
      <c r="B73">
        <v>23</v>
      </c>
      <c r="C73">
        <v>26.333333333333336</v>
      </c>
      <c r="D73">
        <v>25.166666666666668</v>
      </c>
      <c r="E73">
        <v>139.51</v>
      </c>
      <c r="F73">
        <v>1</v>
      </c>
      <c r="G73">
        <v>6</v>
      </c>
      <c r="H73">
        <v>29.89</v>
      </c>
      <c r="K73">
        <v>23</v>
      </c>
      <c r="L73">
        <v>25.444444444444443</v>
      </c>
      <c r="M73">
        <v>23.833333333333336</v>
      </c>
      <c r="N73">
        <v>126.84</v>
      </c>
      <c r="O73">
        <v>1</v>
      </c>
      <c r="P73">
        <v>5</v>
      </c>
      <c r="Q73">
        <v>29.84</v>
      </c>
      <c r="T73">
        <v>23</v>
      </c>
      <c r="U73">
        <v>26.166666666666664</v>
      </c>
      <c r="V73">
        <v>25.055555555555554</v>
      </c>
      <c r="W73">
        <v>138.6</v>
      </c>
      <c r="X73">
        <v>1</v>
      </c>
      <c r="Y73">
        <v>5</v>
      </c>
      <c r="Z73">
        <v>29.91</v>
      </c>
    </row>
    <row r="74" spans="1:26" x14ac:dyDescent="0.3">
      <c r="B74">
        <v>24</v>
      </c>
      <c r="C74">
        <v>26</v>
      </c>
      <c r="D74">
        <v>25.111111111111111</v>
      </c>
      <c r="E74">
        <v>139.51</v>
      </c>
      <c r="F74">
        <v>1</v>
      </c>
      <c r="G74">
        <v>6</v>
      </c>
      <c r="H74">
        <v>29.89</v>
      </c>
      <c r="K74">
        <v>24</v>
      </c>
      <c r="L74">
        <v>24.944444444444446</v>
      </c>
      <c r="M74">
        <v>23.666666666666664</v>
      </c>
      <c r="N74">
        <v>126.84</v>
      </c>
      <c r="O74">
        <v>1</v>
      </c>
      <c r="P74">
        <v>5</v>
      </c>
      <c r="Q74">
        <v>29.84</v>
      </c>
      <c r="T74">
        <v>24</v>
      </c>
      <c r="U74">
        <v>25.722222222222221</v>
      </c>
      <c r="V74">
        <v>24.944444444444446</v>
      </c>
      <c r="W74">
        <v>138.6</v>
      </c>
      <c r="X74">
        <v>1</v>
      </c>
      <c r="Y74">
        <v>5</v>
      </c>
      <c r="Z74">
        <v>29.91</v>
      </c>
    </row>
    <row r="75" spans="1:26" x14ac:dyDescent="0.3">
      <c r="A75" t="s">
        <v>3</v>
      </c>
      <c r="B75">
        <v>1</v>
      </c>
      <c r="C75">
        <v>25.777777777777782</v>
      </c>
      <c r="D75">
        <v>25.555555555555557</v>
      </c>
      <c r="E75">
        <v>145.46</v>
      </c>
      <c r="F75">
        <v>1</v>
      </c>
      <c r="G75">
        <v>6</v>
      </c>
      <c r="H75">
        <v>29.89</v>
      </c>
      <c r="J75" t="s">
        <v>3</v>
      </c>
      <c r="K75">
        <v>1</v>
      </c>
      <c r="L75">
        <v>24.944444444444446</v>
      </c>
      <c r="M75">
        <v>24.222222222222218</v>
      </c>
      <c r="N75">
        <v>132.37</v>
      </c>
      <c r="O75">
        <v>1</v>
      </c>
      <c r="P75">
        <v>5</v>
      </c>
      <c r="Q75">
        <v>29.84</v>
      </c>
      <c r="S75" t="s">
        <v>3</v>
      </c>
      <c r="T75">
        <v>1</v>
      </c>
      <c r="U75">
        <v>25.888888888888886</v>
      </c>
      <c r="V75">
        <v>25.500000000000004</v>
      </c>
      <c r="W75">
        <v>144.47999999999999</v>
      </c>
      <c r="X75">
        <v>1</v>
      </c>
      <c r="Y75">
        <v>5</v>
      </c>
      <c r="Z75">
        <v>29.91</v>
      </c>
    </row>
    <row r="76" spans="1:26" x14ac:dyDescent="0.3">
      <c r="B76">
        <v>2</v>
      </c>
      <c r="C76">
        <v>25.500000000000004</v>
      </c>
      <c r="D76">
        <v>25.500000000000004</v>
      </c>
      <c r="E76">
        <v>145.46</v>
      </c>
      <c r="F76">
        <v>1</v>
      </c>
      <c r="G76">
        <v>6</v>
      </c>
      <c r="H76">
        <v>29.89</v>
      </c>
      <c r="K76">
        <v>2</v>
      </c>
      <c r="L76">
        <v>24.555555555555557</v>
      </c>
      <c r="M76">
        <v>24.111111111111114</v>
      </c>
      <c r="N76">
        <v>132.37</v>
      </c>
      <c r="O76">
        <v>1</v>
      </c>
      <c r="P76">
        <v>5</v>
      </c>
      <c r="Q76">
        <v>29.84</v>
      </c>
      <c r="T76">
        <v>2</v>
      </c>
      <c r="U76">
        <v>25.555555555555557</v>
      </c>
      <c r="V76">
        <v>25.388888888888889</v>
      </c>
      <c r="W76">
        <v>144.47999999999999</v>
      </c>
      <c r="X76">
        <v>1</v>
      </c>
      <c r="Y76">
        <v>5</v>
      </c>
      <c r="Z76">
        <v>29.91</v>
      </c>
    </row>
    <row r="77" spans="1:26" x14ac:dyDescent="0.3">
      <c r="B77">
        <v>3</v>
      </c>
      <c r="C77">
        <v>25.222222222222225</v>
      </c>
      <c r="D77">
        <v>25.166666666666668</v>
      </c>
      <c r="E77">
        <v>145.46</v>
      </c>
      <c r="F77">
        <v>1</v>
      </c>
      <c r="G77">
        <v>6</v>
      </c>
      <c r="H77">
        <v>29.89</v>
      </c>
      <c r="K77">
        <v>3</v>
      </c>
      <c r="L77">
        <v>24.222222222222218</v>
      </c>
      <c r="M77">
        <v>24</v>
      </c>
      <c r="N77">
        <v>132.37</v>
      </c>
      <c r="O77">
        <v>1</v>
      </c>
      <c r="P77">
        <v>5</v>
      </c>
      <c r="Q77">
        <v>29.84</v>
      </c>
      <c r="T77">
        <v>3</v>
      </c>
      <c r="U77">
        <v>25.277777777777779</v>
      </c>
      <c r="V77">
        <v>25.222222222222225</v>
      </c>
      <c r="W77">
        <v>144.47999999999999</v>
      </c>
      <c r="X77">
        <v>1</v>
      </c>
      <c r="Y77">
        <v>5</v>
      </c>
      <c r="Z77">
        <v>29.91</v>
      </c>
    </row>
    <row r="78" spans="1:26" x14ac:dyDescent="0.3">
      <c r="B78">
        <v>4</v>
      </c>
      <c r="C78">
        <v>25.055555555555554</v>
      </c>
      <c r="D78">
        <v>25</v>
      </c>
      <c r="E78">
        <v>145.32</v>
      </c>
      <c r="F78">
        <v>1</v>
      </c>
      <c r="G78">
        <v>6</v>
      </c>
      <c r="H78">
        <v>29.89</v>
      </c>
      <c r="K78">
        <v>4</v>
      </c>
      <c r="L78">
        <v>24</v>
      </c>
      <c r="M78">
        <v>23.944444444444443</v>
      </c>
      <c r="N78">
        <v>132.37</v>
      </c>
      <c r="O78">
        <v>1</v>
      </c>
      <c r="P78">
        <v>5</v>
      </c>
      <c r="Q78">
        <v>29.84</v>
      </c>
      <c r="T78">
        <v>4</v>
      </c>
      <c r="U78">
        <v>25.055555555555554</v>
      </c>
      <c r="V78">
        <v>25</v>
      </c>
      <c r="W78">
        <v>144.47999999999999</v>
      </c>
      <c r="X78">
        <v>1</v>
      </c>
      <c r="Y78">
        <v>5</v>
      </c>
      <c r="Z78">
        <v>29.91</v>
      </c>
    </row>
    <row r="79" spans="1:26" x14ac:dyDescent="0.3">
      <c r="B79">
        <v>5</v>
      </c>
      <c r="C79">
        <v>25</v>
      </c>
      <c r="D79">
        <v>24.944444444444446</v>
      </c>
      <c r="E79">
        <v>144.76</v>
      </c>
      <c r="F79">
        <v>1</v>
      </c>
      <c r="G79">
        <v>6</v>
      </c>
      <c r="H79">
        <v>29.89</v>
      </c>
      <c r="K79">
        <v>5</v>
      </c>
      <c r="L79">
        <v>23.888888888888889</v>
      </c>
      <c r="M79">
        <v>23.833333333333336</v>
      </c>
      <c r="N79">
        <v>132.37</v>
      </c>
      <c r="O79">
        <v>1</v>
      </c>
      <c r="P79">
        <v>5</v>
      </c>
      <c r="Q79">
        <v>29.84</v>
      </c>
      <c r="T79">
        <v>5</v>
      </c>
      <c r="U79">
        <v>25</v>
      </c>
      <c r="V79">
        <v>24.944444444444446</v>
      </c>
      <c r="W79">
        <v>144.47999999999999</v>
      </c>
      <c r="X79">
        <v>1</v>
      </c>
      <c r="Y79">
        <v>5</v>
      </c>
      <c r="Z79">
        <v>29.91</v>
      </c>
    </row>
    <row r="80" spans="1:26" x14ac:dyDescent="0.3">
      <c r="B80">
        <v>6</v>
      </c>
      <c r="C80">
        <v>25.111111111111111</v>
      </c>
      <c r="D80">
        <v>25.055555555555554</v>
      </c>
      <c r="E80">
        <v>145.46</v>
      </c>
      <c r="F80">
        <v>1</v>
      </c>
      <c r="G80">
        <v>6</v>
      </c>
      <c r="H80">
        <v>29.89</v>
      </c>
      <c r="K80">
        <v>6</v>
      </c>
      <c r="L80">
        <v>24.055555555555557</v>
      </c>
      <c r="M80">
        <v>23.944444444444443</v>
      </c>
      <c r="N80">
        <v>132.37</v>
      </c>
      <c r="O80">
        <v>1</v>
      </c>
      <c r="P80">
        <v>5</v>
      </c>
      <c r="Q80">
        <v>29.84</v>
      </c>
      <c r="T80">
        <v>6</v>
      </c>
      <c r="U80">
        <v>25.111111111111111</v>
      </c>
      <c r="V80">
        <v>25.055555555555554</v>
      </c>
      <c r="W80">
        <v>144.47999999999999</v>
      </c>
      <c r="X80">
        <v>1</v>
      </c>
      <c r="Y80">
        <v>5</v>
      </c>
      <c r="Z80">
        <v>29.91</v>
      </c>
    </row>
    <row r="81" spans="2:26" x14ac:dyDescent="0.3">
      <c r="B81">
        <v>7</v>
      </c>
      <c r="C81">
        <v>25.444444444444443</v>
      </c>
      <c r="D81">
        <v>25.388888888888889</v>
      </c>
      <c r="E81">
        <v>145.46</v>
      </c>
      <c r="F81">
        <v>1</v>
      </c>
      <c r="G81">
        <v>6</v>
      </c>
      <c r="H81">
        <v>29.89</v>
      </c>
      <c r="K81">
        <v>7</v>
      </c>
      <c r="L81">
        <v>24.499999999999996</v>
      </c>
      <c r="M81">
        <v>24.055555555555557</v>
      </c>
      <c r="N81">
        <v>132.37</v>
      </c>
      <c r="O81">
        <v>1</v>
      </c>
      <c r="P81">
        <v>5</v>
      </c>
      <c r="Q81">
        <v>29.84</v>
      </c>
      <c r="T81">
        <v>7</v>
      </c>
      <c r="U81">
        <v>25.444444444444443</v>
      </c>
      <c r="V81">
        <v>25.388888888888889</v>
      </c>
      <c r="W81">
        <v>144.47999999999999</v>
      </c>
      <c r="X81">
        <v>1</v>
      </c>
      <c r="Y81">
        <v>5</v>
      </c>
      <c r="Z81">
        <v>29.91</v>
      </c>
    </row>
    <row r="82" spans="2:26" x14ac:dyDescent="0.3">
      <c r="B82">
        <v>8</v>
      </c>
      <c r="C82">
        <v>26</v>
      </c>
      <c r="D82">
        <v>25.611111111111107</v>
      </c>
      <c r="E82">
        <v>145.46</v>
      </c>
      <c r="F82">
        <v>1</v>
      </c>
      <c r="G82">
        <v>6</v>
      </c>
      <c r="H82">
        <v>29.89</v>
      </c>
      <c r="K82">
        <v>8</v>
      </c>
      <c r="L82">
        <v>25.222222222222225</v>
      </c>
      <c r="M82">
        <v>24.277777777777779</v>
      </c>
      <c r="N82">
        <v>132.37</v>
      </c>
      <c r="O82">
        <v>1</v>
      </c>
      <c r="P82">
        <v>5</v>
      </c>
      <c r="Q82">
        <v>29.84</v>
      </c>
      <c r="T82">
        <v>8</v>
      </c>
      <c r="U82">
        <v>26.055555555555557</v>
      </c>
      <c r="V82">
        <v>25.555555555555557</v>
      </c>
      <c r="W82">
        <v>144.47999999999999</v>
      </c>
      <c r="X82">
        <v>1</v>
      </c>
      <c r="Y82">
        <v>5</v>
      </c>
      <c r="Z82">
        <v>29.91</v>
      </c>
    </row>
    <row r="83" spans="2:26" x14ac:dyDescent="0.3">
      <c r="B83">
        <v>9</v>
      </c>
      <c r="C83">
        <v>26.777777777777779</v>
      </c>
      <c r="D83">
        <v>25.777777777777782</v>
      </c>
      <c r="E83">
        <v>145.46</v>
      </c>
      <c r="F83">
        <v>1</v>
      </c>
      <c r="G83">
        <v>6</v>
      </c>
      <c r="H83">
        <v>29.89</v>
      </c>
      <c r="K83">
        <v>9</v>
      </c>
      <c r="L83">
        <v>26.277777777777779</v>
      </c>
      <c r="M83">
        <v>24.555555555555557</v>
      </c>
      <c r="N83">
        <v>132.37</v>
      </c>
      <c r="O83">
        <v>1</v>
      </c>
      <c r="P83">
        <v>5</v>
      </c>
      <c r="Q83">
        <v>29.84</v>
      </c>
      <c r="T83">
        <v>9</v>
      </c>
      <c r="U83">
        <v>26.944444444444443</v>
      </c>
      <c r="V83">
        <v>25.777777777777782</v>
      </c>
      <c r="W83">
        <v>144.47999999999999</v>
      </c>
      <c r="X83">
        <v>1</v>
      </c>
      <c r="Y83">
        <v>5</v>
      </c>
      <c r="Z83">
        <v>29.91</v>
      </c>
    </row>
    <row r="84" spans="2:26" x14ac:dyDescent="0.3">
      <c r="B84">
        <v>10</v>
      </c>
      <c r="C84">
        <v>27.666666666666668</v>
      </c>
      <c r="D84">
        <v>26</v>
      </c>
      <c r="E84">
        <v>145.46</v>
      </c>
      <c r="F84">
        <v>1</v>
      </c>
      <c r="G84">
        <v>6</v>
      </c>
      <c r="H84">
        <v>29.89</v>
      </c>
      <c r="K84">
        <v>10</v>
      </c>
      <c r="L84">
        <v>27.555555555555554</v>
      </c>
      <c r="M84">
        <v>24.888888888888889</v>
      </c>
      <c r="N84">
        <v>132.37</v>
      </c>
      <c r="O84">
        <v>1</v>
      </c>
      <c r="P84">
        <v>5</v>
      </c>
      <c r="Q84">
        <v>29.84</v>
      </c>
      <c r="T84">
        <v>10</v>
      </c>
      <c r="U84">
        <v>27.944444444444443</v>
      </c>
      <c r="V84">
        <v>26</v>
      </c>
      <c r="W84">
        <v>144.47999999999999</v>
      </c>
      <c r="X84">
        <v>1</v>
      </c>
      <c r="Y84">
        <v>5</v>
      </c>
      <c r="Z84">
        <v>29.91</v>
      </c>
    </row>
    <row r="85" spans="2:26" x14ac:dyDescent="0.3">
      <c r="B85">
        <v>11</v>
      </c>
      <c r="C85">
        <v>28.722222222222221</v>
      </c>
      <c r="D85">
        <v>26.277777777777779</v>
      </c>
      <c r="E85">
        <v>145.46</v>
      </c>
      <c r="F85">
        <v>1</v>
      </c>
      <c r="G85">
        <v>6</v>
      </c>
      <c r="H85">
        <v>29.89</v>
      </c>
      <c r="K85">
        <v>11</v>
      </c>
      <c r="L85">
        <v>29</v>
      </c>
      <c r="M85">
        <v>25.222222222222225</v>
      </c>
      <c r="N85">
        <v>132.37</v>
      </c>
      <c r="O85">
        <v>1</v>
      </c>
      <c r="P85">
        <v>5</v>
      </c>
      <c r="Q85">
        <v>29.84</v>
      </c>
      <c r="T85">
        <v>11</v>
      </c>
      <c r="U85">
        <v>29.055555555555557</v>
      </c>
      <c r="V85">
        <v>26.277777777777779</v>
      </c>
      <c r="W85">
        <v>144.47999999999999</v>
      </c>
      <c r="X85">
        <v>1</v>
      </c>
      <c r="Y85">
        <v>5</v>
      </c>
      <c r="Z85">
        <v>29.91</v>
      </c>
    </row>
    <row r="86" spans="2:26" x14ac:dyDescent="0.3">
      <c r="B86">
        <v>12</v>
      </c>
      <c r="C86">
        <v>29.722222222222221</v>
      </c>
      <c r="D86">
        <v>26.5</v>
      </c>
      <c r="E86">
        <v>145.46</v>
      </c>
      <c r="F86">
        <v>1</v>
      </c>
      <c r="G86">
        <v>6</v>
      </c>
      <c r="H86">
        <v>29.89</v>
      </c>
      <c r="K86">
        <v>12</v>
      </c>
      <c r="L86">
        <v>30.333333333333332</v>
      </c>
      <c r="M86">
        <v>25.555555555555557</v>
      </c>
      <c r="N86">
        <v>132.37</v>
      </c>
      <c r="O86">
        <v>1</v>
      </c>
      <c r="P86">
        <v>5</v>
      </c>
      <c r="Q86">
        <v>29.84</v>
      </c>
      <c r="T86">
        <v>12</v>
      </c>
      <c r="U86">
        <v>30.111111111111111</v>
      </c>
      <c r="V86">
        <v>26.555555555555557</v>
      </c>
      <c r="W86">
        <v>144.47999999999999</v>
      </c>
      <c r="X86">
        <v>1</v>
      </c>
      <c r="Y86">
        <v>5</v>
      </c>
      <c r="Z86">
        <v>29.91</v>
      </c>
    </row>
    <row r="87" spans="2:26" x14ac:dyDescent="0.3">
      <c r="B87">
        <v>13</v>
      </c>
      <c r="C87">
        <v>30.444444444444443</v>
      </c>
      <c r="D87">
        <v>26.666666666666668</v>
      </c>
      <c r="E87">
        <v>145.46</v>
      </c>
      <c r="F87">
        <v>1</v>
      </c>
      <c r="G87">
        <v>6</v>
      </c>
      <c r="H87">
        <v>29.89</v>
      </c>
      <c r="K87">
        <v>13</v>
      </c>
      <c r="L87">
        <v>31.277777777777779</v>
      </c>
      <c r="M87">
        <v>25.833333333333332</v>
      </c>
      <c r="N87">
        <v>132.37</v>
      </c>
      <c r="O87">
        <v>1</v>
      </c>
      <c r="P87">
        <v>5</v>
      </c>
      <c r="Q87">
        <v>29.84</v>
      </c>
      <c r="T87">
        <v>13</v>
      </c>
      <c r="U87">
        <v>30.944444444444443</v>
      </c>
      <c r="V87">
        <v>26.722222222222218</v>
      </c>
      <c r="W87">
        <v>144.47999999999999</v>
      </c>
      <c r="X87">
        <v>1</v>
      </c>
      <c r="Y87">
        <v>5</v>
      </c>
      <c r="Z87">
        <v>29.91</v>
      </c>
    </row>
    <row r="88" spans="2:26" x14ac:dyDescent="0.3">
      <c r="B88">
        <v>14</v>
      </c>
      <c r="C88">
        <v>30.944444444444443</v>
      </c>
      <c r="D88">
        <v>26.833333333333332</v>
      </c>
      <c r="E88">
        <v>145.46</v>
      </c>
      <c r="F88">
        <v>1</v>
      </c>
      <c r="G88">
        <v>6</v>
      </c>
      <c r="H88">
        <v>29.89</v>
      </c>
      <c r="K88">
        <v>14</v>
      </c>
      <c r="L88">
        <v>32</v>
      </c>
      <c r="M88">
        <v>26</v>
      </c>
      <c r="N88">
        <v>132.37</v>
      </c>
      <c r="O88">
        <v>1</v>
      </c>
      <c r="P88">
        <v>5</v>
      </c>
      <c r="Q88">
        <v>29.84</v>
      </c>
      <c r="T88">
        <v>14</v>
      </c>
      <c r="U88">
        <v>31.444444444444443</v>
      </c>
      <c r="V88">
        <v>26.888888888888893</v>
      </c>
      <c r="W88">
        <v>144.47999999999999</v>
      </c>
      <c r="X88">
        <v>1</v>
      </c>
      <c r="Y88">
        <v>5</v>
      </c>
      <c r="Z88">
        <v>29.91</v>
      </c>
    </row>
    <row r="89" spans="2:26" x14ac:dyDescent="0.3">
      <c r="B89">
        <v>15</v>
      </c>
      <c r="C89">
        <v>31.111111111111111</v>
      </c>
      <c r="D89">
        <v>26.833333333333332</v>
      </c>
      <c r="E89">
        <v>145.46</v>
      </c>
      <c r="F89">
        <v>1</v>
      </c>
      <c r="G89">
        <v>6</v>
      </c>
      <c r="H89">
        <v>29.89</v>
      </c>
      <c r="K89">
        <v>15</v>
      </c>
      <c r="L89">
        <v>32.222222222222221</v>
      </c>
      <c r="M89">
        <v>26.055555555555557</v>
      </c>
      <c r="N89">
        <v>132.37</v>
      </c>
      <c r="O89">
        <v>1</v>
      </c>
      <c r="P89">
        <v>5</v>
      </c>
      <c r="Q89">
        <v>29.84</v>
      </c>
      <c r="T89">
        <v>15</v>
      </c>
      <c r="U89">
        <v>31.666666666666668</v>
      </c>
      <c r="V89">
        <v>26.944444444444443</v>
      </c>
      <c r="W89">
        <v>144.47999999999999</v>
      </c>
      <c r="X89">
        <v>1</v>
      </c>
      <c r="Y89">
        <v>5</v>
      </c>
      <c r="Z89">
        <v>29.91</v>
      </c>
    </row>
    <row r="90" spans="2:26" x14ac:dyDescent="0.3">
      <c r="B90">
        <v>16</v>
      </c>
      <c r="C90">
        <v>30.944444444444443</v>
      </c>
      <c r="D90">
        <v>26.833333333333332</v>
      </c>
      <c r="E90">
        <v>145.46</v>
      </c>
      <c r="F90">
        <v>1</v>
      </c>
      <c r="G90">
        <v>6</v>
      </c>
      <c r="H90">
        <v>29.89</v>
      </c>
      <c r="K90">
        <v>16</v>
      </c>
      <c r="L90">
        <v>32</v>
      </c>
      <c r="M90">
        <v>26</v>
      </c>
      <c r="N90">
        <v>132.37</v>
      </c>
      <c r="O90">
        <v>1</v>
      </c>
      <c r="P90">
        <v>5</v>
      </c>
      <c r="Q90">
        <v>29.84</v>
      </c>
      <c r="T90">
        <v>16</v>
      </c>
      <c r="U90">
        <v>31.444444444444443</v>
      </c>
      <c r="V90">
        <v>26.888888888888893</v>
      </c>
      <c r="W90">
        <v>144.47999999999999</v>
      </c>
      <c r="X90">
        <v>1</v>
      </c>
      <c r="Y90">
        <v>5</v>
      </c>
      <c r="Z90">
        <v>29.91</v>
      </c>
    </row>
    <row r="91" spans="2:26" x14ac:dyDescent="0.3">
      <c r="B91">
        <v>17</v>
      </c>
      <c r="C91">
        <v>30.5</v>
      </c>
      <c r="D91">
        <v>26.722222222222218</v>
      </c>
      <c r="E91">
        <v>145.46</v>
      </c>
      <c r="F91">
        <v>1</v>
      </c>
      <c r="G91">
        <v>6</v>
      </c>
      <c r="H91">
        <v>29.89</v>
      </c>
      <c r="K91">
        <v>17</v>
      </c>
      <c r="L91">
        <v>31.388888888888889</v>
      </c>
      <c r="M91">
        <v>25.833333333333332</v>
      </c>
      <c r="N91">
        <v>132.37</v>
      </c>
      <c r="O91">
        <v>1</v>
      </c>
      <c r="P91">
        <v>5</v>
      </c>
      <c r="Q91">
        <v>29.84</v>
      </c>
      <c r="T91">
        <v>17</v>
      </c>
      <c r="U91">
        <v>31</v>
      </c>
      <c r="V91">
        <v>26.777777777777779</v>
      </c>
      <c r="W91">
        <v>144.47999999999999</v>
      </c>
      <c r="X91">
        <v>1</v>
      </c>
      <c r="Y91">
        <v>5</v>
      </c>
      <c r="Z91">
        <v>29.91</v>
      </c>
    </row>
    <row r="92" spans="2:26" x14ac:dyDescent="0.3">
      <c r="B92">
        <v>18</v>
      </c>
      <c r="C92">
        <v>29.833333333333332</v>
      </c>
      <c r="D92">
        <v>26.555555555555557</v>
      </c>
      <c r="E92">
        <v>145.46</v>
      </c>
      <c r="F92">
        <v>1</v>
      </c>
      <c r="G92">
        <v>6</v>
      </c>
      <c r="H92">
        <v>29.89</v>
      </c>
      <c r="K92">
        <v>18</v>
      </c>
      <c r="L92">
        <v>30.444444444444443</v>
      </c>
      <c r="M92">
        <v>25.611111111111107</v>
      </c>
      <c r="N92">
        <v>132.37</v>
      </c>
      <c r="O92">
        <v>1</v>
      </c>
      <c r="P92">
        <v>5</v>
      </c>
      <c r="Q92">
        <v>29.84</v>
      </c>
      <c r="T92">
        <v>18</v>
      </c>
      <c r="U92">
        <v>30.277777777777779</v>
      </c>
      <c r="V92">
        <v>26.555555555555557</v>
      </c>
      <c r="W92">
        <v>144.47999999999999</v>
      </c>
      <c r="X92">
        <v>1</v>
      </c>
      <c r="Y92">
        <v>5</v>
      </c>
      <c r="Z92">
        <v>29.91</v>
      </c>
    </row>
    <row r="93" spans="2:26" x14ac:dyDescent="0.3">
      <c r="B93">
        <v>19</v>
      </c>
      <c r="C93">
        <v>29.055555555555557</v>
      </c>
      <c r="D93">
        <v>26.333333333333336</v>
      </c>
      <c r="E93">
        <v>145.46</v>
      </c>
      <c r="F93">
        <v>1</v>
      </c>
      <c r="G93">
        <v>6</v>
      </c>
      <c r="H93">
        <v>29.89</v>
      </c>
      <c r="K93">
        <v>19</v>
      </c>
      <c r="L93">
        <v>29.388888888888889</v>
      </c>
      <c r="M93">
        <v>25.333333333333329</v>
      </c>
      <c r="N93">
        <v>132.37</v>
      </c>
      <c r="O93">
        <v>1</v>
      </c>
      <c r="P93">
        <v>5</v>
      </c>
      <c r="Q93">
        <v>29.84</v>
      </c>
      <c r="T93">
        <v>19</v>
      </c>
      <c r="U93">
        <v>29.388888888888889</v>
      </c>
      <c r="V93">
        <v>26.388888888888889</v>
      </c>
      <c r="W93">
        <v>144.47999999999999</v>
      </c>
      <c r="X93">
        <v>1</v>
      </c>
      <c r="Y93">
        <v>5</v>
      </c>
      <c r="Z93">
        <v>29.91</v>
      </c>
    </row>
    <row r="94" spans="2:26" x14ac:dyDescent="0.3">
      <c r="B94">
        <v>20</v>
      </c>
      <c r="C94">
        <v>28.222222222222221</v>
      </c>
      <c r="D94">
        <v>26.166666666666664</v>
      </c>
      <c r="E94">
        <v>145.46</v>
      </c>
      <c r="F94">
        <v>1</v>
      </c>
      <c r="G94">
        <v>6</v>
      </c>
      <c r="H94">
        <v>29.89</v>
      </c>
      <c r="K94">
        <v>20</v>
      </c>
      <c r="L94">
        <v>28.277777777777782</v>
      </c>
      <c r="M94">
        <v>25.055555555555554</v>
      </c>
      <c r="N94">
        <v>132.37</v>
      </c>
      <c r="O94">
        <v>1</v>
      </c>
      <c r="P94">
        <v>5</v>
      </c>
      <c r="Q94">
        <v>29.84</v>
      </c>
      <c r="T94">
        <v>20</v>
      </c>
      <c r="U94">
        <v>28.555555555555557</v>
      </c>
      <c r="V94">
        <v>26.166666666666664</v>
      </c>
      <c r="W94">
        <v>144.47999999999999</v>
      </c>
      <c r="X94">
        <v>1</v>
      </c>
      <c r="Y94">
        <v>5</v>
      </c>
      <c r="Z94">
        <v>29.91</v>
      </c>
    </row>
    <row r="95" spans="2:26" x14ac:dyDescent="0.3">
      <c r="B95">
        <v>21</v>
      </c>
      <c r="C95">
        <v>27.555555555555554</v>
      </c>
      <c r="D95">
        <v>26</v>
      </c>
      <c r="E95">
        <v>145.46</v>
      </c>
      <c r="F95">
        <v>1</v>
      </c>
      <c r="G95">
        <v>6</v>
      </c>
      <c r="H95">
        <v>29.89</v>
      </c>
      <c r="K95">
        <v>21</v>
      </c>
      <c r="L95">
        <v>27.388888888888889</v>
      </c>
      <c r="M95">
        <v>24.833333333333332</v>
      </c>
      <c r="N95">
        <v>132.37</v>
      </c>
      <c r="O95">
        <v>1</v>
      </c>
      <c r="P95">
        <v>5</v>
      </c>
      <c r="Q95">
        <v>29.84</v>
      </c>
      <c r="T95">
        <v>21</v>
      </c>
      <c r="U95">
        <v>27.777777777777779</v>
      </c>
      <c r="V95">
        <v>26</v>
      </c>
      <c r="W95">
        <v>144.47999999999999</v>
      </c>
      <c r="X95">
        <v>1</v>
      </c>
      <c r="Y95">
        <v>5</v>
      </c>
      <c r="Z95">
        <v>29.91</v>
      </c>
    </row>
    <row r="96" spans="2:26" x14ac:dyDescent="0.3">
      <c r="B96">
        <v>22</v>
      </c>
      <c r="C96">
        <v>26.944444444444443</v>
      </c>
      <c r="D96">
        <v>25.833333333333332</v>
      </c>
      <c r="E96">
        <v>145.46</v>
      </c>
      <c r="F96">
        <v>1</v>
      </c>
      <c r="G96">
        <v>6</v>
      </c>
      <c r="H96">
        <v>29.89</v>
      </c>
      <c r="K96">
        <v>22</v>
      </c>
      <c r="L96">
        <v>26.555555555555557</v>
      </c>
      <c r="M96">
        <v>24.611111111111111</v>
      </c>
      <c r="N96">
        <v>132.37</v>
      </c>
      <c r="O96">
        <v>1</v>
      </c>
      <c r="P96">
        <v>5</v>
      </c>
      <c r="Q96">
        <v>29.84</v>
      </c>
      <c r="T96">
        <v>22</v>
      </c>
      <c r="U96">
        <v>27.111111111111111</v>
      </c>
      <c r="V96">
        <v>25.833333333333332</v>
      </c>
      <c r="W96">
        <v>144.47999999999999</v>
      </c>
      <c r="X96">
        <v>1</v>
      </c>
      <c r="Y96">
        <v>5</v>
      </c>
      <c r="Z96">
        <v>29.91</v>
      </c>
    </row>
    <row r="97" spans="1:26" x14ac:dyDescent="0.3">
      <c r="B97">
        <v>23</v>
      </c>
      <c r="C97">
        <v>26.444444444444443</v>
      </c>
      <c r="D97">
        <v>25.722222222222221</v>
      </c>
      <c r="E97">
        <v>145.46</v>
      </c>
      <c r="F97">
        <v>1</v>
      </c>
      <c r="G97">
        <v>6</v>
      </c>
      <c r="H97">
        <v>29.89</v>
      </c>
      <c r="K97">
        <v>23</v>
      </c>
      <c r="L97">
        <v>25.888888888888886</v>
      </c>
      <c r="M97">
        <v>24.444444444444443</v>
      </c>
      <c r="N97">
        <v>132.37</v>
      </c>
      <c r="O97">
        <v>1</v>
      </c>
      <c r="P97">
        <v>5</v>
      </c>
      <c r="Q97">
        <v>29.84</v>
      </c>
      <c r="T97">
        <v>23</v>
      </c>
      <c r="U97">
        <v>26.611111111111114</v>
      </c>
      <c r="V97">
        <v>25.666666666666668</v>
      </c>
      <c r="W97">
        <v>144.47999999999999</v>
      </c>
      <c r="X97">
        <v>1</v>
      </c>
      <c r="Y97">
        <v>5</v>
      </c>
      <c r="Z97">
        <v>29.91</v>
      </c>
    </row>
    <row r="98" spans="1:26" x14ac:dyDescent="0.3">
      <c r="B98">
        <v>24</v>
      </c>
      <c r="C98">
        <v>26.111111111111111</v>
      </c>
      <c r="D98">
        <v>25.611111111111107</v>
      </c>
      <c r="E98">
        <v>145.46</v>
      </c>
      <c r="F98">
        <v>1</v>
      </c>
      <c r="G98">
        <v>6</v>
      </c>
      <c r="H98">
        <v>29.89</v>
      </c>
      <c r="K98">
        <v>24</v>
      </c>
      <c r="L98">
        <v>25.388888888888889</v>
      </c>
      <c r="M98">
        <v>24.333333333333332</v>
      </c>
      <c r="N98">
        <v>132.37</v>
      </c>
      <c r="O98">
        <v>1</v>
      </c>
      <c r="P98">
        <v>5</v>
      </c>
      <c r="Q98">
        <v>29.84</v>
      </c>
      <c r="T98">
        <v>24</v>
      </c>
      <c r="U98">
        <v>26.222222222222221</v>
      </c>
      <c r="V98">
        <v>25.555555555555557</v>
      </c>
      <c r="W98">
        <v>144.47999999999999</v>
      </c>
      <c r="X98">
        <v>1</v>
      </c>
      <c r="Y98">
        <v>5</v>
      </c>
      <c r="Z98">
        <v>29.91</v>
      </c>
    </row>
    <row r="99" spans="1:26" x14ac:dyDescent="0.3">
      <c r="A99" t="s">
        <v>4</v>
      </c>
      <c r="B99">
        <v>1</v>
      </c>
      <c r="C99">
        <v>25.888888888888886</v>
      </c>
      <c r="D99">
        <v>25.500000000000004</v>
      </c>
      <c r="E99">
        <v>144.62</v>
      </c>
      <c r="F99">
        <v>1</v>
      </c>
      <c r="G99">
        <v>6</v>
      </c>
      <c r="H99">
        <v>29.89</v>
      </c>
      <c r="J99" t="s">
        <v>4</v>
      </c>
      <c r="K99">
        <v>1</v>
      </c>
      <c r="L99">
        <v>24.944444444444446</v>
      </c>
      <c r="M99">
        <v>24.777777777777775</v>
      </c>
      <c r="N99">
        <v>138.94999999999999</v>
      </c>
      <c r="O99">
        <v>1</v>
      </c>
      <c r="P99">
        <v>5</v>
      </c>
      <c r="Q99">
        <v>29.84</v>
      </c>
      <c r="S99" t="s">
        <v>4</v>
      </c>
      <c r="T99">
        <v>1</v>
      </c>
      <c r="U99">
        <v>25.888888888888886</v>
      </c>
      <c r="V99">
        <v>25.500000000000004</v>
      </c>
      <c r="W99">
        <v>144.47999999999999</v>
      </c>
      <c r="X99">
        <v>1</v>
      </c>
      <c r="Y99">
        <v>5</v>
      </c>
      <c r="Z99">
        <v>29.91</v>
      </c>
    </row>
    <row r="100" spans="1:26" x14ac:dyDescent="0.3">
      <c r="B100">
        <v>2</v>
      </c>
      <c r="C100">
        <v>25.555555555555557</v>
      </c>
      <c r="D100">
        <v>25.388888888888889</v>
      </c>
      <c r="E100">
        <v>144.62</v>
      </c>
      <c r="F100">
        <v>1</v>
      </c>
      <c r="G100">
        <v>6</v>
      </c>
      <c r="H100">
        <v>29.89</v>
      </c>
      <c r="K100">
        <v>2</v>
      </c>
      <c r="L100">
        <v>24.555555555555557</v>
      </c>
      <c r="M100">
        <v>24.499999999999996</v>
      </c>
      <c r="N100">
        <v>138.94999999999999</v>
      </c>
      <c r="O100">
        <v>1</v>
      </c>
      <c r="P100">
        <v>5</v>
      </c>
      <c r="Q100">
        <v>29.84</v>
      </c>
      <c r="T100">
        <v>2</v>
      </c>
      <c r="U100">
        <v>25.555555555555557</v>
      </c>
      <c r="V100">
        <v>25.388888888888889</v>
      </c>
      <c r="W100">
        <v>144.47999999999999</v>
      </c>
      <c r="X100">
        <v>1</v>
      </c>
      <c r="Y100">
        <v>5</v>
      </c>
      <c r="Z100">
        <v>29.91</v>
      </c>
    </row>
    <row r="101" spans="1:26" x14ac:dyDescent="0.3">
      <c r="B101">
        <v>3</v>
      </c>
      <c r="C101">
        <v>25.277777777777779</v>
      </c>
      <c r="D101">
        <v>25.222222222222225</v>
      </c>
      <c r="E101">
        <v>144.62</v>
      </c>
      <c r="F101">
        <v>1</v>
      </c>
      <c r="G101">
        <v>6</v>
      </c>
      <c r="H101">
        <v>29.89</v>
      </c>
      <c r="K101">
        <v>3</v>
      </c>
      <c r="L101">
        <v>24.222222222222218</v>
      </c>
      <c r="M101">
        <v>24.166666666666668</v>
      </c>
      <c r="N101">
        <v>138.18</v>
      </c>
      <c r="O101">
        <v>1</v>
      </c>
      <c r="P101">
        <v>5</v>
      </c>
      <c r="Q101">
        <v>29.84</v>
      </c>
      <c r="T101">
        <v>3</v>
      </c>
      <c r="U101">
        <v>25.277777777777779</v>
      </c>
      <c r="V101">
        <v>25.222222222222225</v>
      </c>
      <c r="W101">
        <v>144.47999999999999</v>
      </c>
      <c r="X101">
        <v>1</v>
      </c>
      <c r="Y101">
        <v>5</v>
      </c>
      <c r="Z101">
        <v>29.91</v>
      </c>
    </row>
    <row r="102" spans="1:26" x14ac:dyDescent="0.3">
      <c r="B102">
        <v>4</v>
      </c>
      <c r="C102">
        <v>25.055555555555554</v>
      </c>
      <c r="D102">
        <v>25</v>
      </c>
      <c r="E102">
        <v>144.62</v>
      </c>
      <c r="F102">
        <v>1</v>
      </c>
      <c r="G102">
        <v>6</v>
      </c>
      <c r="H102">
        <v>29.89</v>
      </c>
      <c r="K102">
        <v>4</v>
      </c>
      <c r="L102">
        <v>24</v>
      </c>
      <c r="M102">
        <v>23.944444444444443</v>
      </c>
      <c r="N102">
        <v>136.08000000000001</v>
      </c>
      <c r="O102">
        <v>1</v>
      </c>
      <c r="P102">
        <v>5</v>
      </c>
      <c r="Q102">
        <v>29.84</v>
      </c>
      <c r="T102">
        <v>4</v>
      </c>
      <c r="U102">
        <v>25.055555555555554</v>
      </c>
      <c r="V102">
        <v>25</v>
      </c>
      <c r="W102">
        <v>144.47999999999999</v>
      </c>
      <c r="X102">
        <v>1</v>
      </c>
      <c r="Y102">
        <v>5</v>
      </c>
      <c r="Z102">
        <v>29.91</v>
      </c>
    </row>
    <row r="103" spans="1:26" x14ac:dyDescent="0.3">
      <c r="B103">
        <v>5</v>
      </c>
      <c r="C103">
        <v>25</v>
      </c>
      <c r="D103">
        <v>24.944444444444446</v>
      </c>
      <c r="E103">
        <v>144.62</v>
      </c>
      <c r="F103">
        <v>1</v>
      </c>
      <c r="G103">
        <v>6</v>
      </c>
      <c r="H103">
        <v>29.89</v>
      </c>
      <c r="K103">
        <v>5</v>
      </c>
      <c r="L103">
        <v>23.888888888888889</v>
      </c>
      <c r="M103">
        <v>23.833333333333336</v>
      </c>
      <c r="N103">
        <v>135.38</v>
      </c>
      <c r="O103">
        <v>1</v>
      </c>
      <c r="P103">
        <v>5</v>
      </c>
      <c r="Q103">
        <v>29.84</v>
      </c>
      <c r="T103">
        <v>5</v>
      </c>
      <c r="U103">
        <v>25</v>
      </c>
      <c r="V103">
        <v>24.944444444444446</v>
      </c>
      <c r="W103">
        <v>144.47999999999999</v>
      </c>
      <c r="X103">
        <v>1</v>
      </c>
      <c r="Y103">
        <v>5</v>
      </c>
      <c r="Z103">
        <v>29.91</v>
      </c>
    </row>
    <row r="104" spans="1:26" x14ac:dyDescent="0.3">
      <c r="B104">
        <v>6</v>
      </c>
      <c r="C104">
        <v>25.111111111111111</v>
      </c>
      <c r="D104">
        <v>25.055555555555554</v>
      </c>
      <c r="E104">
        <v>144.62</v>
      </c>
      <c r="F104">
        <v>1</v>
      </c>
      <c r="G104">
        <v>6</v>
      </c>
      <c r="H104">
        <v>29.89</v>
      </c>
      <c r="K104">
        <v>6</v>
      </c>
      <c r="L104">
        <v>24.055555555555557</v>
      </c>
      <c r="M104">
        <v>24</v>
      </c>
      <c r="N104">
        <v>136.78</v>
      </c>
      <c r="O104">
        <v>1</v>
      </c>
      <c r="P104">
        <v>5</v>
      </c>
      <c r="Q104">
        <v>29.84</v>
      </c>
      <c r="T104">
        <v>6</v>
      </c>
      <c r="U104">
        <v>25.111111111111111</v>
      </c>
      <c r="V104">
        <v>25.055555555555554</v>
      </c>
      <c r="W104">
        <v>144.47999999999999</v>
      </c>
      <c r="X104">
        <v>1</v>
      </c>
      <c r="Y104">
        <v>5</v>
      </c>
      <c r="Z104">
        <v>29.91</v>
      </c>
    </row>
    <row r="105" spans="1:26" x14ac:dyDescent="0.3">
      <c r="B105">
        <v>7</v>
      </c>
      <c r="C105">
        <v>25.444444444444443</v>
      </c>
      <c r="D105">
        <v>25.388888888888889</v>
      </c>
      <c r="E105">
        <v>144.62</v>
      </c>
      <c r="F105">
        <v>1</v>
      </c>
      <c r="G105">
        <v>6</v>
      </c>
      <c r="H105">
        <v>29.89</v>
      </c>
      <c r="K105">
        <v>7</v>
      </c>
      <c r="L105">
        <v>24.499999999999996</v>
      </c>
      <c r="M105">
        <v>24.444444444444443</v>
      </c>
      <c r="N105">
        <v>138.94999999999999</v>
      </c>
      <c r="O105">
        <v>1</v>
      </c>
      <c r="P105">
        <v>5</v>
      </c>
      <c r="Q105">
        <v>29.84</v>
      </c>
      <c r="T105">
        <v>7</v>
      </c>
      <c r="U105">
        <v>25.444444444444443</v>
      </c>
      <c r="V105">
        <v>25.388888888888889</v>
      </c>
      <c r="W105">
        <v>144.47999999999999</v>
      </c>
      <c r="X105">
        <v>1</v>
      </c>
      <c r="Y105">
        <v>5</v>
      </c>
      <c r="Z105">
        <v>29.91</v>
      </c>
    </row>
    <row r="106" spans="1:26" x14ac:dyDescent="0.3">
      <c r="B106">
        <v>8</v>
      </c>
      <c r="C106">
        <v>26.055555555555557</v>
      </c>
      <c r="D106">
        <v>25.555555555555557</v>
      </c>
      <c r="E106">
        <v>144.62</v>
      </c>
      <c r="F106">
        <v>1</v>
      </c>
      <c r="G106">
        <v>6</v>
      </c>
      <c r="H106">
        <v>29.89</v>
      </c>
      <c r="K106">
        <v>8</v>
      </c>
      <c r="L106">
        <v>25.222222222222225</v>
      </c>
      <c r="M106">
        <v>24.833333333333332</v>
      </c>
      <c r="N106">
        <v>138.94999999999999</v>
      </c>
      <c r="O106">
        <v>1</v>
      </c>
      <c r="P106">
        <v>5</v>
      </c>
      <c r="Q106">
        <v>29.84</v>
      </c>
      <c r="T106">
        <v>8</v>
      </c>
      <c r="U106">
        <v>26.055555555555557</v>
      </c>
      <c r="V106">
        <v>25.555555555555557</v>
      </c>
      <c r="W106">
        <v>144.47999999999999</v>
      </c>
      <c r="X106">
        <v>1</v>
      </c>
      <c r="Y106">
        <v>5</v>
      </c>
      <c r="Z106">
        <v>29.91</v>
      </c>
    </row>
    <row r="107" spans="1:26" x14ac:dyDescent="0.3">
      <c r="B107">
        <v>9</v>
      </c>
      <c r="C107">
        <v>26.944444444444443</v>
      </c>
      <c r="D107">
        <v>25.777777777777782</v>
      </c>
      <c r="E107">
        <v>144.62</v>
      </c>
      <c r="F107">
        <v>1</v>
      </c>
      <c r="G107">
        <v>6</v>
      </c>
      <c r="H107">
        <v>29.89</v>
      </c>
      <c r="K107">
        <v>9</v>
      </c>
      <c r="L107">
        <v>26.277777777777779</v>
      </c>
      <c r="M107">
        <v>25.111111111111111</v>
      </c>
      <c r="N107">
        <v>138.94999999999999</v>
      </c>
      <c r="O107">
        <v>1</v>
      </c>
      <c r="P107">
        <v>5</v>
      </c>
      <c r="Q107">
        <v>29.84</v>
      </c>
      <c r="T107">
        <v>9</v>
      </c>
      <c r="U107">
        <v>26.944444444444443</v>
      </c>
      <c r="V107">
        <v>25.777777777777782</v>
      </c>
      <c r="W107">
        <v>144.47999999999999</v>
      </c>
      <c r="X107">
        <v>1</v>
      </c>
      <c r="Y107">
        <v>5</v>
      </c>
      <c r="Z107">
        <v>29.91</v>
      </c>
    </row>
    <row r="108" spans="1:26" x14ac:dyDescent="0.3">
      <c r="B108">
        <v>10</v>
      </c>
      <c r="C108">
        <v>27.944444444444443</v>
      </c>
      <c r="D108">
        <v>26</v>
      </c>
      <c r="E108">
        <v>144.62</v>
      </c>
      <c r="F108">
        <v>1</v>
      </c>
      <c r="G108">
        <v>6</v>
      </c>
      <c r="H108">
        <v>29.89</v>
      </c>
      <c r="K108">
        <v>10</v>
      </c>
      <c r="L108">
        <v>27.555555555555554</v>
      </c>
      <c r="M108">
        <v>25.444444444444443</v>
      </c>
      <c r="N108">
        <v>138.94999999999999</v>
      </c>
      <c r="O108">
        <v>1</v>
      </c>
      <c r="P108">
        <v>5</v>
      </c>
      <c r="Q108">
        <v>29.84</v>
      </c>
      <c r="T108">
        <v>10</v>
      </c>
      <c r="U108">
        <v>27.944444444444443</v>
      </c>
      <c r="V108">
        <v>26</v>
      </c>
      <c r="W108">
        <v>144.47999999999999</v>
      </c>
      <c r="X108">
        <v>1</v>
      </c>
      <c r="Y108">
        <v>5</v>
      </c>
      <c r="Z108">
        <v>29.91</v>
      </c>
    </row>
    <row r="109" spans="1:26" x14ac:dyDescent="0.3">
      <c r="B109">
        <v>11</v>
      </c>
      <c r="C109">
        <v>29.055555555555557</v>
      </c>
      <c r="D109">
        <v>26.277777777777779</v>
      </c>
      <c r="E109">
        <v>144.62</v>
      </c>
      <c r="F109">
        <v>1</v>
      </c>
      <c r="G109">
        <v>6</v>
      </c>
      <c r="H109">
        <v>29.89</v>
      </c>
      <c r="K109">
        <v>11</v>
      </c>
      <c r="L109">
        <v>29</v>
      </c>
      <c r="M109">
        <v>25.777777777777782</v>
      </c>
      <c r="N109">
        <v>138.94999999999999</v>
      </c>
      <c r="O109">
        <v>1</v>
      </c>
      <c r="P109">
        <v>5</v>
      </c>
      <c r="Q109">
        <v>29.84</v>
      </c>
      <c r="T109">
        <v>11</v>
      </c>
      <c r="U109">
        <v>29.055555555555557</v>
      </c>
      <c r="V109">
        <v>26.277777777777779</v>
      </c>
      <c r="W109">
        <v>144.47999999999999</v>
      </c>
      <c r="X109">
        <v>1</v>
      </c>
      <c r="Y109">
        <v>5</v>
      </c>
      <c r="Z109">
        <v>29.91</v>
      </c>
    </row>
    <row r="110" spans="1:26" x14ac:dyDescent="0.3">
      <c r="B110">
        <v>12</v>
      </c>
      <c r="C110">
        <v>30.111111111111111</v>
      </c>
      <c r="D110">
        <v>26.555555555555557</v>
      </c>
      <c r="E110">
        <v>144.62</v>
      </c>
      <c r="F110">
        <v>1</v>
      </c>
      <c r="G110">
        <v>6</v>
      </c>
      <c r="H110">
        <v>29.89</v>
      </c>
      <c r="K110">
        <v>12</v>
      </c>
      <c r="L110">
        <v>30.333333333333332</v>
      </c>
      <c r="M110">
        <v>26.111111111111111</v>
      </c>
      <c r="N110">
        <v>138.94999999999999</v>
      </c>
      <c r="O110">
        <v>1</v>
      </c>
      <c r="P110">
        <v>5</v>
      </c>
      <c r="Q110">
        <v>29.84</v>
      </c>
      <c r="T110">
        <v>12</v>
      </c>
      <c r="U110">
        <v>30.111111111111111</v>
      </c>
      <c r="V110">
        <v>26.555555555555557</v>
      </c>
      <c r="W110">
        <v>144.47999999999999</v>
      </c>
      <c r="X110">
        <v>1</v>
      </c>
      <c r="Y110">
        <v>5</v>
      </c>
      <c r="Z110">
        <v>29.91</v>
      </c>
    </row>
    <row r="111" spans="1:26" x14ac:dyDescent="0.3">
      <c r="B111">
        <v>13</v>
      </c>
      <c r="C111">
        <v>30.944444444444443</v>
      </c>
      <c r="D111">
        <v>26.722222222222218</v>
      </c>
      <c r="E111">
        <v>144.62</v>
      </c>
      <c r="F111">
        <v>1</v>
      </c>
      <c r="G111">
        <v>6</v>
      </c>
      <c r="H111">
        <v>29.89</v>
      </c>
      <c r="K111">
        <v>13</v>
      </c>
      <c r="L111">
        <v>31.277777777777779</v>
      </c>
      <c r="M111">
        <v>26.333333333333336</v>
      </c>
      <c r="N111">
        <v>138.94999999999999</v>
      </c>
      <c r="O111">
        <v>1</v>
      </c>
      <c r="P111">
        <v>5</v>
      </c>
      <c r="Q111">
        <v>29.84</v>
      </c>
      <c r="T111">
        <v>13</v>
      </c>
      <c r="U111">
        <v>30.944444444444443</v>
      </c>
      <c r="V111">
        <v>26.722222222222218</v>
      </c>
      <c r="W111">
        <v>144.47999999999999</v>
      </c>
      <c r="X111">
        <v>1</v>
      </c>
      <c r="Y111">
        <v>5</v>
      </c>
      <c r="Z111">
        <v>29.91</v>
      </c>
    </row>
    <row r="112" spans="1:26" x14ac:dyDescent="0.3">
      <c r="B112">
        <v>14</v>
      </c>
      <c r="C112">
        <v>31.444444444444443</v>
      </c>
      <c r="D112">
        <v>26.888888888888893</v>
      </c>
      <c r="E112">
        <v>144.62</v>
      </c>
      <c r="F112">
        <v>1</v>
      </c>
      <c r="G112">
        <v>6</v>
      </c>
      <c r="H112">
        <v>29.89</v>
      </c>
      <c r="K112">
        <v>14</v>
      </c>
      <c r="L112">
        <v>32</v>
      </c>
      <c r="M112">
        <v>26.5</v>
      </c>
      <c r="N112">
        <v>138.94999999999999</v>
      </c>
      <c r="O112">
        <v>1</v>
      </c>
      <c r="P112">
        <v>5</v>
      </c>
      <c r="Q112">
        <v>29.84</v>
      </c>
      <c r="T112">
        <v>14</v>
      </c>
      <c r="U112">
        <v>31.444444444444443</v>
      </c>
      <c r="V112">
        <v>26.888888888888893</v>
      </c>
      <c r="W112">
        <v>144.47999999999999</v>
      </c>
      <c r="X112">
        <v>1</v>
      </c>
      <c r="Y112">
        <v>5</v>
      </c>
      <c r="Z112">
        <v>29.91</v>
      </c>
    </row>
    <row r="113" spans="1:26" x14ac:dyDescent="0.3">
      <c r="B113">
        <v>15</v>
      </c>
      <c r="C113">
        <v>31.666666666666668</v>
      </c>
      <c r="D113">
        <v>26.944444444444443</v>
      </c>
      <c r="E113">
        <v>144.62</v>
      </c>
      <c r="F113">
        <v>1</v>
      </c>
      <c r="G113">
        <v>6</v>
      </c>
      <c r="H113">
        <v>29.89</v>
      </c>
      <c r="K113">
        <v>15</v>
      </c>
      <c r="L113">
        <v>32.222222222222221</v>
      </c>
      <c r="M113">
        <v>26.555555555555557</v>
      </c>
      <c r="N113">
        <v>138.94999999999999</v>
      </c>
      <c r="O113">
        <v>1</v>
      </c>
      <c r="P113">
        <v>5</v>
      </c>
      <c r="Q113">
        <v>29.84</v>
      </c>
      <c r="T113">
        <v>15</v>
      </c>
      <c r="U113">
        <v>31.666666666666668</v>
      </c>
      <c r="V113">
        <v>26.944444444444443</v>
      </c>
      <c r="W113">
        <v>144.47999999999999</v>
      </c>
      <c r="X113">
        <v>1</v>
      </c>
      <c r="Y113">
        <v>5</v>
      </c>
      <c r="Z113">
        <v>29.91</v>
      </c>
    </row>
    <row r="114" spans="1:26" x14ac:dyDescent="0.3">
      <c r="B114">
        <v>16</v>
      </c>
      <c r="C114">
        <v>31.444444444444443</v>
      </c>
      <c r="D114">
        <v>26.888888888888893</v>
      </c>
      <c r="E114">
        <v>144.62</v>
      </c>
      <c r="F114">
        <v>1</v>
      </c>
      <c r="G114">
        <v>6</v>
      </c>
      <c r="H114">
        <v>29.89</v>
      </c>
      <c r="K114">
        <v>16</v>
      </c>
      <c r="L114">
        <v>32</v>
      </c>
      <c r="M114">
        <v>26.5</v>
      </c>
      <c r="N114">
        <v>138.94999999999999</v>
      </c>
      <c r="O114">
        <v>1</v>
      </c>
      <c r="P114">
        <v>5</v>
      </c>
      <c r="Q114">
        <v>29.84</v>
      </c>
      <c r="T114">
        <v>16</v>
      </c>
      <c r="U114">
        <v>31.444444444444443</v>
      </c>
      <c r="V114">
        <v>26.888888888888893</v>
      </c>
      <c r="W114">
        <v>144.47999999999999</v>
      </c>
      <c r="X114">
        <v>1</v>
      </c>
      <c r="Y114">
        <v>5</v>
      </c>
      <c r="Z114">
        <v>29.91</v>
      </c>
    </row>
    <row r="115" spans="1:26" x14ac:dyDescent="0.3">
      <c r="B115">
        <v>17</v>
      </c>
      <c r="C115">
        <v>31</v>
      </c>
      <c r="D115">
        <v>26.777777777777779</v>
      </c>
      <c r="E115">
        <v>144.62</v>
      </c>
      <c r="F115">
        <v>1</v>
      </c>
      <c r="G115">
        <v>6</v>
      </c>
      <c r="H115">
        <v>29.89</v>
      </c>
      <c r="K115">
        <v>17</v>
      </c>
      <c r="L115">
        <v>31.388888888888889</v>
      </c>
      <c r="M115">
        <v>26.388888888888889</v>
      </c>
      <c r="N115">
        <v>138.94999999999999</v>
      </c>
      <c r="O115">
        <v>1</v>
      </c>
      <c r="P115">
        <v>5</v>
      </c>
      <c r="Q115">
        <v>29.84</v>
      </c>
      <c r="T115">
        <v>17</v>
      </c>
      <c r="U115">
        <v>31</v>
      </c>
      <c r="V115">
        <v>26.777777777777779</v>
      </c>
      <c r="W115">
        <v>144.47999999999999</v>
      </c>
      <c r="X115">
        <v>1</v>
      </c>
      <c r="Y115">
        <v>5</v>
      </c>
      <c r="Z115">
        <v>29.91</v>
      </c>
    </row>
    <row r="116" spans="1:26" x14ac:dyDescent="0.3">
      <c r="B116">
        <v>18</v>
      </c>
      <c r="C116">
        <v>30.277777777777779</v>
      </c>
      <c r="D116">
        <v>26.555555555555557</v>
      </c>
      <c r="E116">
        <v>144.62</v>
      </c>
      <c r="F116">
        <v>1</v>
      </c>
      <c r="G116">
        <v>6</v>
      </c>
      <c r="H116">
        <v>29.89</v>
      </c>
      <c r="K116">
        <v>18</v>
      </c>
      <c r="L116">
        <v>30.444444444444443</v>
      </c>
      <c r="M116">
        <v>26.166666666666664</v>
      </c>
      <c r="N116">
        <v>138.94999999999999</v>
      </c>
      <c r="O116">
        <v>1</v>
      </c>
      <c r="P116">
        <v>5</v>
      </c>
      <c r="Q116">
        <v>29.84</v>
      </c>
      <c r="T116">
        <v>18</v>
      </c>
      <c r="U116">
        <v>30.277777777777779</v>
      </c>
      <c r="V116">
        <v>26.555555555555557</v>
      </c>
      <c r="W116">
        <v>144.47999999999999</v>
      </c>
      <c r="X116">
        <v>1</v>
      </c>
      <c r="Y116">
        <v>5</v>
      </c>
      <c r="Z116">
        <v>29.91</v>
      </c>
    </row>
    <row r="117" spans="1:26" x14ac:dyDescent="0.3">
      <c r="B117">
        <v>19</v>
      </c>
      <c r="C117">
        <v>29.388888888888889</v>
      </c>
      <c r="D117">
        <v>26.388888888888889</v>
      </c>
      <c r="E117">
        <v>144.62</v>
      </c>
      <c r="F117">
        <v>1</v>
      </c>
      <c r="G117">
        <v>6</v>
      </c>
      <c r="H117">
        <v>29.89</v>
      </c>
      <c r="K117">
        <v>19</v>
      </c>
      <c r="L117">
        <v>29.388888888888889</v>
      </c>
      <c r="M117">
        <v>25.888888888888886</v>
      </c>
      <c r="N117">
        <v>138.94999999999999</v>
      </c>
      <c r="O117">
        <v>1</v>
      </c>
      <c r="P117">
        <v>5</v>
      </c>
      <c r="Q117">
        <v>29.84</v>
      </c>
      <c r="T117">
        <v>19</v>
      </c>
      <c r="U117">
        <v>29.388888888888889</v>
      </c>
      <c r="V117">
        <v>26.388888888888889</v>
      </c>
      <c r="W117">
        <v>144.47999999999999</v>
      </c>
      <c r="X117">
        <v>1</v>
      </c>
      <c r="Y117">
        <v>5</v>
      </c>
      <c r="Z117">
        <v>29.91</v>
      </c>
    </row>
    <row r="118" spans="1:26" x14ac:dyDescent="0.3">
      <c r="B118">
        <v>20</v>
      </c>
      <c r="C118">
        <v>28.555555555555557</v>
      </c>
      <c r="D118">
        <v>26.166666666666664</v>
      </c>
      <c r="E118">
        <v>144.62</v>
      </c>
      <c r="F118">
        <v>1</v>
      </c>
      <c r="G118">
        <v>6</v>
      </c>
      <c r="H118">
        <v>29.89</v>
      </c>
      <c r="K118">
        <v>20</v>
      </c>
      <c r="L118">
        <v>28.277777777777782</v>
      </c>
      <c r="M118">
        <v>25.611111111111107</v>
      </c>
      <c r="N118">
        <v>138.94999999999999</v>
      </c>
      <c r="O118">
        <v>1</v>
      </c>
      <c r="P118">
        <v>5</v>
      </c>
      <c r="Q118">
        <v>29.84</v>
      </c>
      <c r="T118">
        <v>20</v>
      </c>
      <c r="U118">
        <v>28.555555555555557</v>
      </c>
      <c r="V118">
        <v>26.166666666666664</v>
      </c>
      <c r="W118">
        <v>144.47999999999999</v>
      </c>
      <c r="X118">
        <v>1</v>
      </c>
      <c r="Y118">
        <v>5</v>
      </c>
      <c r="Z118">
        <v>29.91</v>
      </c>
    </row>
    <row r="119" spans="1:26" x14ac:dyDescent="0.3">
      <c r="B119">
        <v>21</v>
      </c>
      <c r="C119">
        <v>27.777777777777779</v>
      </c>
      <c r="D119">
        <v>26</v>
      </c>
      <c r="E119">
        <v>144.62</v>
      </c>
      <c r="F119">
        <v>1</v>
      </c>
      <c r="G119">
        <v>6</v>
      </c>
      <c r="H119">
        <v>29.89</v>
      </c>
      <c r="K119">
        <v>21</v>
      </c>
      <c r="L119">
        <v>27.388888888888889</v>
      </c>
      <c r="M119">
        <v>25.388888888888889</v>
      </c>
      <c r="N119">
        <v>138.94999999999999</v>
      </c>
      <c r="O119">
        <v>1</v>
      </c>
      <c r="P119">
        <v>5</v>
      </c>
      <c r="Q119">
        <v>29.84</v>
      </c>
      <c r="T119">
        <v>21</v>
      </c>
      <c r="U119">
        <v>27.777777777777779</v>
      </c>
      <c r="V119">
        <v>26</v>
      </c>
      <c r="W119">
        <v>144.47999999999999</v>
      </c>
      <c r="X119">
        <v>1</v>
      </c>
      <c r="Y119">
        <v>5</v>
      </c>
      <c r="Z119">
        <v>29.91</v>
      </c>
    </row>
    <row r="120" spans="1:26" x14ac:dyDescent="0.3">
      <c r="B120">
        <v>22</v>
      </c>
      <c r="C120">
        <v>27.111111111111111</v>
      </c>
      <c r="D120">
        <v>25.833333333333332</v>
      </c>
      <c r="E120">
        <v>144.62</v>
      </c>
      <c r="F120">
        <v>1</v>
      </c>
      <c r="G120">
        <v>6</v>
      </c>
      <c r="H120">
        <v>29.89</v>
      </c>
      <c r="K120">
        <v>22</v>
      </c>
      <c r="L120">
        <v>26.555555555555557</v>
      </c>
      <c r="M120">
        <v>25.166666666666668</v>
      </c>
      <c r="N120">
        <v>138.94999999999999</v>
      </c>
      <c r="O120">
        <v>1</v>
      </c>
      <c r="P120">
        <v>5</v>
      </c>
      <c r="Q120">
        <v>29.84</v>
      </c>
      <c r="T120">
        <v>22</v>
      </c>
      <c r="U120">
        <v>27.111111111111111</v>
      </c>
      <c r="V120">
        <v>25.833333333333332</v>
      </c>
      <c r="W120">
        <v>144.47999999999999</v>
      </c>
      <c r="X120">
        <v>1</v>
      </c>
      <c r="Y120">
        <v>5</v>
      </c>
      <c r="Z120">
        <v>29.91</v>
      </c>
    </row>
    <row r="121" spans="1:26" x14ac:dyDescent="0.3">
      <c r="B121">
        <v>23</v>
      </c>
      <c r="C121">
        <v>26.611111111111114</v>
      </c>
      <c r="D121">
        <v>25.666666666666668</v>
      </c>
      <c r="E121">
        <v>144.62</v>
      </c>
      <c r="F121">
        <v>1</v>
      </c>
      <c r="G121">
        <v>6</v>
      </c>
      <c r="H121">
        <v>29.89</v>
      </c>
      <c r="K121">
        <v>23</v>
      </c>
      <c r="L121">
        <v>25.888888888888886</v>
      </c>
      <c r="M121">
        <v>25</v>
      </c>
      <c r="N121">
        <v>138.94999999999999</v>
      </c>
      <c r="O121">
        <v>1</v>
      </c>
      <c r="P121">
        <v>5</v>
      </c>
      <c r="Q121">
        <v>29.84</v>
      </c>
      <c r="T121">
        <v>23</v>
      </c>
      <c r="U121">
        <v>26.611111111111114</v>
      </c>
      <c r="V121">
        <v>25.666666666666668</v>
      </c>
      <c r="W121">
        <v>144.47999999999999</v>
      </c>
      <c r="X121">
        <v>1</v>
      </c>
      <c r="Y121">
        <v>5</v>
      </c>
      <c r="Z121">
        <v>29.91</v>
      </c>
    </row>
    <row r="122" spans="1:26" x14ac:dyDescent="0.3">
      <c r="B122">
        <v>24</v>
      </c>
      <c r="C122">
        <v>26.222222222222221</v>
      </c>
      <c r="D122">
        <v>25.555555555555557</v>
      </c>
      <c r="E122">
        <v>144.62</v>
      </c>
      <c r="F122">
        <v>1</v>
      </c>
      <c r="G122">
        <v>6</v>
      </c>
      <c r="H122">
        <v>29.89</v>
      </c>
      <c r="K122">
        <v>24</v>
      </c>
      <c r="L122">
        <v>25.388888888888889</v>
      </c>
      <c r="M122">
        <v>24.888888888888889</v>
      </c>
      <c r="N122">
        <v>138.94999999999999</v>
      </c>
      <c r="O122">
        <v>1</v>
      </c>
      <c r="P122">
        <v>5</v>
      </c>
      <c r="Q122">
        <v>29.84</v>
      </c>
      <c r="T122">
        <v>24</v>
      </c>
      <c r="U122">
        <v>26.222222222222221</v>
      </c>
      <c r="V122">
        <v>25.555555555555557</v>
      </c>
      <c r="W122">
        <v>144.47999999999999</v>
      </c>
      <c r="X122">
        <v>1</v>
      </c>
      <c r="Y122">
        <v>5</v>
      </c>
      <c r="Z122">
        <v>29.91</v>
      </c>
    </row>
    <row r="123" spans="1:26" x14ac:dyDescent="0.3">
      <c r="A123" t="s">
        <v>5</v>
      </c>
      <c r="B123">
        <v>1</v>
      </c>
      <c r="C123">
        <v>25.888888888888886</v>
      </c>
      <c r="D123">
        <v>25.500000000000004</v>
      </c>
      <c r="E123">
        <v>144.62</v>
      </c>
      <c r="F123">
        <v>1</v>
      </c>
      <c r="G123">
        <v>7</v>
      </c>
      <c r="H123">
        <v>29.89</v>
      </c>
      <c r="J123" t="s">
        <v>5</v>
      </c>
      <c r="K123">
        <v>1</v>
      </c>
      <c r="L123">
        <v>24.944444444444446</v>
      </c>
      <c r="M123">
        <v>24.222222222222218</v>
      </c>
      <c r="N123">
        <v>132.37</v>
      </c>
      <c r="O123">
        <v>1</v>
      </c>
      <c r="P123">
        <v>5</v>
      </c>
      <c r="Q123">
        <v>29.84</v>
      </c>
      <c r="S123" t="s">
        <v>5</v>
      </c>
      <c r="T123">
        <v>1</v>
      </c>
      <c r="U123">
        <v>24.833333333333332</v>
      </c>
      <c r="V123">
        <v>24.333333333333332</v>
      </c>
      <c r="W123">
        <v>133.69999999999999</v>
      </c>
      <c r="X123">
        <v>1</v>
      </c>
      <c r="Y123">
        <v>7</v>
      </c>
      <c r="Z123">
        <v>29.91</v>
      </c>
    </row>
    <row r="124" spans="1:26" x14ac:dyDescent="0.3">
      <c r="B124">
        <v>2</v>
      </c>
      <c r="C124">
        <v>25.555555555555557</v>
      </c>
      <c r="D124">
        <v>25.388888888888889</v>
      </c>
      <c r="E124">
        <v>144.62</v>
      </c>
      <c r="F124">
        <v>1</v>
      </c>
      <c r="G124">
        <v>7</v>
      </c>
      <c r="H124">
        <v>29.89</v>
      </c>
      <c r="K124">
        <v>2</v>
      </c>
      <c r="L124">
        <v>24.555555555555557</v>
      </c>
      <c r="M124">
        <v>24.111111111111114</v>
      </c>
      <c r="N124">
        <v>132.37</v>
      </c>
      <c r="O124">
        <v>1</v>
      </c>
      <c r="P124">
        <v>5</v>
      </c>
      <c r="Q124">
        <v>29.84</v>
      </c>
      <c r="T124">
        <v>2</v>
      </c>
      <c r="U124">
        <v>24.444444444444443</v>
      </c>
      <c r="V124">
        <v>24.222222222222218</v>
      </c>
      <c r="W124">
        <v>133.69999999999999</v>
      </c>
      <c r="X124">
        <v>1</v>
      </c>
      <c r="Y124">
        <v>7</v>
      </c>
      <c r="Z124">
        <v>29.91</v>
      </c>
    </row>
    <row r="125" spans="1:26" x14ac:dyDescent="0.3">
      <c r="B125">
        <v>3</v>
      </c>
      <c r="C125">
        <v>25.277777777777779</v>
      </c>
      <c r="D125">
        <v>25.222222222222225</v>
      </c>
      <c r="E125">
        <v>144.62</v>
      </c>
      <c r="F125">
        <v>1</v>
      </c>
      <c r="G125">
        <v>7</v>
      </c>
      <c r="H125">
        <v>29.89</v>
      </c>
      <c r="K125">
        <v>3</v>
      </c>
      <c r="L125">
        <v>24.222222222222218</v>
      </c>
      <c r="M125">
        <v>24</v>
      </c>
      <c r="N125">
        <v>132.37</v>
      </c>
      <c r="O125">
        <v>1</v>
      </c>
      <c r="P125">
        <v>5</v>
      </c>
      <c r="Q125">
        <v>29.84</v>
      </c>
      <c r="T125">
        <v>3</v>
      </c>
      <c r="U125">
        <v>24.166666666666668</v>
      </c>
      <c r="V125">
        <v>24.111111111111114</v>
      </c>
      <c r="W125">
        <v>133.69999999999999</v>
      </c>
      <c r="X125">
        <v>1</v>
      </c>
      <c r="Y125">
        <v>7</v>
      </c>
      <c r="Z125">
        <v>29.91</v>
      </c>
    </row>
    <row r="126" spans="1:26" x14ac:dyDescent="0.3">
      <c r="B126">
        <v>4</v>
      </c>
      <c r="C126">
        <v>25.055555555555554</v>
      </c>
      <c r="D126">
        <v>25</v>
      </c>
      <c r="E126">
        <v>144.62</v>
      </c>
      <c r="F126">
        <v>1</v>
      </c>
      <c r="G126">
        <v>7</v>
      </c>
      <c r="H126">
        <v>29.89</v>
      </c>
      <c r="K126">
        <v>4</v>
      </c>
      <c r="L126">
        <v>24</v>
      </c>
      <c r="M126">
        <v>23.944444444444443</v>
      </c>
      <c r="N126">
        <v>132.37</v>
      </c>
      <c r="O126">
        <v>1</v>
      </c>
      <c r="P126">
        <v>5</v>
      </c>
      <c r="Q126">
        <v>29.84</v>
      </c>
      <c r="T126">
        <v>4</v>
      </c>
      <c r="U126">
        <v>23.944444444444443</v>
      </c>
      <c r="V126">
        <v>23.888888888888889</v>
      </c>
      <c r="W126">
        <v>133.69999999999999</v>
      </c>
      <c r="X126">
        <v>1</v>
      </c>
      <c r="Y126">
        <v>7</v>
      </c>
      <c r="Z126">
        <v>29.91</v>
      </c>
    </row>
    <row r="127" spans="1:26" x14ac:dyDescent="0.3">
      <c r="B127">
        <v>5</v>
      </c>
      <c r="C127">
        <v>25</v>
      </c>
      <c r="D127">
        <v>24.944444444444446</v>
      </c>
      <c r="E127">
        <v>144.62</v>
      </c>
      <c r="F127">
        <v>1</v>
      </c>
      <c r="G127">
        <v>7</v>
      </c>
      <c r="H127">
        <v>29.89</v>
      </c>
      <c r="K127">
        <v>5</v>
      </c>
      <c r="L127">
        <v>23.888888888888889</v>
      </c>
      <c r="M127">
        <v>23.833333333333336</v>
      </c>
      <c r="N127">
        <v>132.37</v>
      </c>
      <c r="O127">
        <v>1</v>
      </c>
      <c r="P127">
        <v>5</v>
      </c>
      <c r="Q127">
        <v>29.84</v>
      </c>
      <c r="T127">
        <v>5</v>
      </c>
      <c r="U127">
        <v>23.888888888888889</v>
      </c>
      <c r="V127">
        <v>23.833333333333336</v>
      </c>
      <c r="W127">
        <v>133.69999999999999</v>
      </c>
      <c r="X127">
        <v>1</v>
      </c>
      <c r="Y127">
        <v>7</v>
      </c>
      <c r="Z127">
        <v>29.91</v>
      </c>
    </row>
    <row r="128" spans="1:26" x14ac:dyDescent="0.3">
      <c r="B128">
        <v>6</v>
      </c>
      <c r="C128">
        <v>25.111111111111111</v>
      </c>
      <c r="D128">
        <v>25.055555555555554</v>
      </c>
      <c r="E128">
        <v>144.62</v>
      </c>
      <c r="F128">
        <v>1</v>
      </c>
      <c r="G128">
        <v>7</v>
      </c>
      <c r="H128">
        <v>29.89</v>
      </c>
      <c r="K128">
        <v>6</v>
      </c>
      <c r="L128">
        <v>24.055555555555557</v>
      </c>
      <c r="M128">
        <v>23.944444444444443</v>
      </c>
      <c r="N128">
        <v>132.37</v>
      </c>
      <c r="O128">
        <v>1</v>
      </c>
      <c r="P128">
        <v>5</v>
      </c>
      <c r="Q128">
        <v>29.84</v>
      </c>
      <c r="T128">
        <v>6</v>
      </c>
      <c r="U128">
        <v>24.055555555555557</v>
      </c>
      <c r="V128">
        <v>24</v>
      </c>
      <c r="W128">
        <v>133.69999999999999</v>
      </c>
      <c r="X128">
        <v>1</v>
      </c>
      <c r="Y128">
        <v>7</v>
      </c>
      <c r="Z128">
        <v>29.91</v>
      </c>
    </row>
    <row r="129" spans="2:26" x14ac:dyDescent="0.3">
      <c r="B129">
        <v>7</v>
      </c>
      <c r="C129">
        <v>25.444444444444443</v>
      </c>
      <c r="D129">
        <v>25.388888888888889</v>
      </c>
      <c r="E129">
        <v>144.62</v>
      </c>
      <c r="F129">
        <v>1</v>
      </c>
      <c r="G129">
        <v>7</v>
      </c>
      <c r="H129">
        <v>29.89</v>
      </c>
      <c r="K129">
        <v>7</v>
      </c>
      <c r="L129">
        <v>24.499999999999996</v>
      </c>
      <c r="M129">
        <v>24.055555555555557</v>
      </c>
      <c r="N129">
        <v>132.37</v>
      </c>
      <c r="O129">
        <v>1</v>
      </c>
      <c r="P129">
        <v>5</v>
      </c>
      <c r="Q129">
        <v>29.84</v>
      </c>
      <c r="T129">
        <v>7</v>
      </c>
      <c r="U129">
        <v>24.388888888888893</v>
      </c>
      <c r="V129">
        <v>24.166666666666668</v>
      </c>
      <c r="W129">
        <v>133.69999999999999</v>
      </c>
      <c r="X129">
        <v>1</v>
      </c>
      <c r="Y129">
        <v>7</v>
      </c>
      <c r="Z129">
        <v>29.91</v>
      </c>
    </row>
    <row r="130" spans="2:26" x14ac:dyDescent="0.3">
      <c r="B130">
        <v>8</v>
      </c>
      <c r="C130">
        <v>26.055555555555557</v>
      </c>
      <c r="D130">
        <v>25.555555555555557</v>
      </c>
      <c r="E130">
        <v>144.62</v>
      </c>
      <c r="F130">
        <v>1</v>
      </c>
      <c r="G130">
        <v>7</v>
      </c>
      <c r="H130">
        <v>29.89</v>
      </c>
      <c r="K130">
        <v>8</v>
      </c>
      <c r="L130">
        <v>25.222222222222225</v>
      </c>
      <c r="M130">
        <v>24.277777777777779</v>
      </c>
      <c r="N130">
        <v>132.37</v>
      </c>
      <c r="O130">
        <v>1</v>
      </c>
      <c r="P130">
        <v>5</v>
      </c>
      <c r="Q130">
        <v>29.84</v>
      </c>
      <c r="T130">
        <v>8</v>
      </c>
      <c r="U130">
        <v>25.055555555555554</v>
      </c>
      <c r="V130">
        <v>24.388888888888893</v>
      </c>
      <c r="W130">
        <v>133.69999999999999</v>
      </c>
      <c r="X130">
        <v>1</v>
      </c>
      <c r="Y130">
        <v>7</v>
      </c>
      <c r="Z130">
        <v>29.91</v>
      </c>
    </row>
    <row r="131" spans="2:26" x14ac:dyDescent="0.3">
      <c r="B131">
        <v>9</v>
      </c>
      <c r="C131">
        <v>26.944444444444443</v>
      </c>
      <c r="D131">
        <v>25.777777777777782</v>
      </c>
      <c r="E131">
        <v>144.62</v>
      </c>
      <c r="F131">
        <v>1</v>
      </c>
      <c r="G131">
        <v>7</v>
      </c>
      <c r="H131">
        <v>29.89</v>
      </c>
      <c r="K131">
        <v>9</v>
      </c>
      <c r="L131">
        <v>26.277777777777779</v>
      </c>
      <c r="M131">
        <v>24.555555555555557</v>
      </c>
      <c r="N131">
        <v>132.37</v>
      </c>
      <c r="O131">
        <v>1</v>
      </c>
      <c r="P131">
        <v>5</v>
      </c>
      <c r="Q131">
        <v>29.84</v>
      </c>
      <c r="T131">
        <v>9</v>
      </c>
      <c r="U131">
        <v>26</v>
      </c>
      <c r="V131">
        <v>24.611111111111111</v>
      </c>
      <c r="W131">
        <v>133.69999999999999</v>
      </c>
      <c r="X131">
        <v>1</v>
      </c>
      <c r="Y131">
        <v>7</v>
      </c>
      <c r="Z131">
        <v>29.91</v>
      </c>
    </row>
    <row r="132" spans="2:26" x14ac:dyDescent="0.3">
      <c r="B132">
        <v>10</v>
      </c>
      <c r="C132">
        <v>27.944444444444443</v>
      </c>
      <c r="D132">
        <v>26</v>
      </c>
      <c r="E132">
        <v>144.62</v>
      </c>
      <c r="F132">
        <v>1</v>
      </c>
      <c r="G132">
        <v>7</v>
      </c>
      <c r="H132">
        <v>29.89</v>
      </c>
      <c r="K132">
        <v>10</v>
      </c>
      <c r="L132">
        <v>27.555555555555554</v>
      </c>
      <c r="M132">
        <v>24.888888888888889</v>
      </c>
      <c r="N132">
        <v>132.37</v>
      </c>
      <c r="O132">
        <v>1</v>
      </c>
      <c r="P132">
        <v>5</v>
      </c>
      <c r="Q132">
        <v>29.84</v>
      </c>
      <c r="T132">
        <v>10</v>
      </c>
      <c r="U132">
        <v>27.055555555555557</v>
      </c>
      <c r="V132">
        <v>24.888888888888889</v>
      </c>
      <c r="W132">
        <v>133.69999999999999</v>
      </c>
      <c r="X132">
        <v>1</v>
      </c>
      <c r="Y132">
        <v>7</v>
      </c>
      <c r="Z132">
        <v>29.91</v>
      </c>
    </row>
    <row r="133" spans="2:26" x14ac:dyDescent="0.3">
      <c r="B133">
        <v>11</v>
      </c>
      <c r="C133">
        <v>29.055555555555557</v>
      </c>
      <c r="D133">
        <v>26.277777777777779</v>
      </c>
      <c r="E133">
        <v>144.62</v>
      </c>
      <c r="F133">
        <v>1</v>
      </c>
      <c r="G133">
        <v>7</v>
      </c>
      <c r="H133">
        <v>29.89</v>
      </c>
      <c r="K133">
        <v>11</v>
      </c>
      <c r="L133">
        <v>29</v>
      </c>
      <c r="M133">
        <v>25.222222222222225</v>
      </c>
      <c r="N133">
        <v>132.37</v>
      </c>
      <c r="O133">
        <v>1</v>
      </c>
      <c r="P133">
        <v>5</v>
      </c>
      <c r="Q133">
        <v>29.84</v>
      </c>
      <c r="T133">
        <v>11</v>
      </c>
      <c r="U133">
        <v>28.277777777777782</v>
      </c>
      <c r="V133">
        <v>25.222222222222225</v>
      </c>
      <c r="W133">
        <v>133.69999999999999</v>
      </c>
      <c r="X133">
        <v>1</v>
      </c>
      <c r="Y133">
        <v>7</v>
      </c>
      <c r="Z133">
        <v>29.91</v>
      </c>
    </row>
    <row r="134" spans="2:26" x14ac:dyDescent="0.3">
      <c r="B134">
        <v>12</v>
      </c>
      <c r="C134">
        <v>30.111111111111111</v>
      </c>
      <c r="D134">
        <v>26.555555555555557</v>
      </c>
      <c r="E134">
        <v>144.62</v>
      </c>
      <c r="F134">
        <v>1</v>
      </c>
      <c r="G134">
        <v>7</v>
      </c>
      <c r="H134">
        <v>29.89</v>
      </c>
      <c r="K134">
        <v>12</v>
      </c>
      <c r="L134">
        <v>30.333333333333332</v>
      </c>
      <c r="M134">
        <v>25.555555555555557</v>
      </c>
      <c r="N134">
        <v>132.37</v>
      </c>
      <c r="O134">
        <v>1</v>
      </c>
      <c r="P134">
        <v>5</v>
      </c>
      <c r="Q134">
        <v>29.84</v>
      </c>
      <c r="T134">
        <v>12</v>
      </c>
      <c r="U134">
        <v>29.444444444444443</v>
      </c>
      <c r="V134">
        <v>25.500000000000004</v>
      </c>
      <c r="W134">
        <v>133.69999999999999</v>
      </c>
      <c r="X134">
        <v>1</v>
      </c>
      <c r="Y134">
        <v>7</v>
      </c>
      <c r="Z134">
        <v>29.91</v>
      </c>
    </row>
    <row r="135" spans="2:26" x14ac:dyDescent="0.3">
      <c r="B135">
        <v>13</v>
      </c>
      <c r="C135">
        <v>30.944444444444443</v>
      </c>
      <c r="D135">
        <v>26.722222222222218</v>
      </c>
      <c r="E135">
        <v>144.62</v>
      </c>
      <c r="F135">
        <v>1</v>
      </c>
      <c r="G135">
        <v>7</v>
      </c>
      <c r="H135">
        <v>29.89</v>
      </c>
      <c r="K135">
        <v>13</v>
      </c>
      <c r="L135">
        <v>31.277777777777779</v>
      </c>
      <c r="M135">
        <v>25.833333333333332</v>
      </c>
      <c r="N135">
        <v>132.37</v>
      </c>
      <c r="O135">
        <v>1</v>
      </c>
      <c r="P135">
        <v>5</v>
      </c>
      <c r="Q135">
        <v>29.84</v>
      </c>
      <c r="T135">
        <v>13</v>
      </c>
      <c r="U135">
        <v>30.333333333333332</v>
      </c>
      <c r="V135">
        <v>25.722222222222221</v>
      </c>
      <c r="W135">
        <v>133.69999999999999</v>
      </c>
      <c r="X135">
        <v>1</v>
      </c>
      <c r="Y135">
        <v>7</v>
      </c>
      <c r="Z135">
        <v>29.91</v>
      </c>
    </row>
    <row r="136" spans="2:26" x14ac:dyDescent="0.3">
      <c r="B136">
        <v>14</v>
      </c>
      <c r="C136">
        <v>31.444444444444443</v>
      </c>
      <c r="D136">
        <v>26.888888888888893</v>
      </c>
      <c r="E136">
        <v>144.62</v>
      </c>
      <c r="F136">
        <v>1</v>
      </c>
      <c r="G136">
        <v>7</v>
      </c>
      <c r="H136">
        <v>29.89</v>
      </c>
      <c r="K136">
        <v>14</v>
      </c>
      <c r="L136">
        <v>32</v>
      </c>
      <c r="M136">
        <v>26</v>
      </c>
      <c r="N136">
        <v>132.37</v>
      </c>
      <c r="O136">
        <v>1</v>
      </c>
      <c r="P136">
        <v>5</v>
      </c>
      <c r="Q136">
        <v>29.84</v>
      </c>
      <c r="T136">
        <v>14</v>
      </c>
      <c r="U136">
        <v>30.888888888888889</v>
      </c>
      <c r="V136">
        <v>25.833333333333332</v>
      </c>
      <c r="W136">
        <v>133.69999999999999</v>
      </c>
      <c r="X136">
        <v>1</v>
      </c>
      <c r="Y136">
        <v>7</v>
      </c>
      <c r="Z136">
        <v>29.91</v>
      </c>
    </row>
    <row r="137" spans="2:26" x14ac:dyDescent="0.3">
      <c r="B137">
        <v>15</v>
      </c>
      <c r="C137">
        <v>31.666666666666668</v>
      </c>
      <c r="D137">
        <v>26.944444444444443</v>
      </c>
      <c r="E137">
        <v>144.62</v>
      </c>
      <c r="F137">
        <v>1</v>
      </c>
      <c r="G137">
        <v>7</v>
      </c>
      <c r="H137">
        <v>29.89</v>
      </c>
      <c r="K137">
        <v>15</v>
      </c>
      <c r="L137">
        <v>32.222222222222221</v>
      </c>
      <c r="M137">
        <v>26.055555555555557</v>
      </c>
      <c r="N137">
        <v>132.37</v>
      </c>
      <c r="O137">
        <v>1</v>
      </c>
      <c r="P137">
        <v>5</v>
      </c>
      <c r="Q137">
        <v>29.84</v>
      </c>
      <c r="T137">
        <v>15</v>
      </c>
      <c r="U137">
        <v>31.111111111111111</v>
      </c>
      <c r="V137">
        <v>25.888888888888886</v>
      </c>
      <c r="W137">
        <v>133.69999999999999</v>
      </c>
      <c r="X137">
        <v>1</v>
      </c>
      <c r="Y137">
        <v>7</v>
      </c>
      <c r="Z137">
        <v>29.91</v>
      </c>
    </row>
    <row r="138" spans="2:26" x14ac:dyDescent="0.3">
      <c r="B138">
        <v>16</v>
      </c>
      <c r="C138">
        <v>31.444444444444443</v>
      </c>
      <c r="D138">
        <v>26.888888888888893</v>
      </c>
      <c r="E138">
        <v>144.62</v>
      </c>
      <c r="F138">
        <v>1</v>
      </c>
      <c r="G138">
        <v>7</v>
      </c>
      <c r="H138">
        <v>29.89</v>
      </c>
      <c r="K138">
        <v>16</v>
      </c>
      <c r="L138">
        <v>32</v>
      </c>
      <c r="M138">
        <v>26</v>
      </c>
      <c r="N138">
        <v>132.37</v>
      </c>
      <c r="O138">
        <v>1</v>
      </c>
      <c r="P138">
        <v>5</v>
      </c>
      <c r="Q138">
        <v>29.84</v>
      </c>
      <c r="T138">
        <v>16</v>
      </c>
      <c r="U138">
        <v>30.888888888888889</v>
      </c>
      <c r="V138">
        <v>25.833333333333332</v>
      </c>
      <c r="W138">
        <v>133.69999999999999</v>
      </c>
      <c r="X138">
        <v>1</v>
      </c>
      <c r="Y138">
        <v>7</v>
      </c>
      <c r="Z138">
        <v>29.91</v>
      </c>
    </row>
    <row r="139" spans="2:26" x14ac:dyDescent="0.3">
      <c r="B139">
        <v>17</v>
      </c>
      <c r="C139">
        <v>31</v>
      </c>
      <c r="D139">
        <v>26.777777777777779</v>
      </c>
      <c r="E139">
        <v>144.62</v>
      </c>
      <c r="F139">
        <v>1</v>
      </c>
      <c r="G139">
        <v>7</v>
      </c>
      <c r="H139">
        <v>29.89</v>
      </c>
      <c r="K139">
        <v>17</v>
      </c>
      <c r="L139">
        <v>31.388888888888889</v>
      </c>
      <c r="M139">
        <v>25.833333333333332</v>
      </c>
      <c r="N139">
        <v>132.37</v>
      </c>
      <c r="O139">
        <v>1</v>
      </c>
      <c r="P139">
        <v>5</v>
      </c>
      <c r="Q139">
        <v>29.84</v>
      </c>
      <c r="T139">
        <v>17</v>
      </c>
      <c r="U139">
        <v>30.388888888888889</v>
      </c>
      <c r="V139">
        <v>25.722222222222221</v>
      </c>
      <c r="W139">
        <v>133.69999999999999</v>
      </c>
      <c r="X139">
        <v>1</v>
      </c>
      <c r="Y139">
        <v>7</v>
      </c>
      <c r="Z139">
        <v>29.91</v>
      </c>
    </row>
    <row r="140" spans="2:26" x14ac:dyDescent="0.3">
      <c r="B140">
        <v>18</v>
      </c>
      <c r="C140">
        <v>30.277777777777779</v>
      </c>
      <c r="D140">
        <v>26.555555555555557</v>
      </c>
      <c r="E140">
        <v>144.62</v>
      </c>
      <c r="F140">
        <v>1</v>
      </c>
      <c r="G140">
        <v>7</v>
      </c>
      <c r="H140">
        <v>29.89</v>
      </c>
      <c r="K140">
        <v>18</v>
      </c>
      <c r="L140">
        <v>30.444444444444443</v>
      </c>
      <c r="M140">
        <v>25.611111111111107</v>
      </c>
      <c r="N140">
        <v>132.37</v>
      </c>
      <c r="O140">
        <v>1</v>
      </c>
      <c r="P140">
        <v>5</v>
      </c>
      <c r="Q140">
        <v>29.84</v>
      </c>
      <c r="T140">
        <v>18</v>
      </c>
      <c r="U140">
        <v>29.611111111111111</v>
      </c>
      <c r="V140">
        <v>25.555555555555557</v>
      </c>
      <c r="W140">
        <v>133.69999999999999</v>
      </c>
      <c r="X140">
        <v>1</v>
      </c>
      <c r="Y140">
        <v>7</v>
      </c>
      <c r="Z140">
        <v>29.91</v>
      </c>
    </row>
    <row r="141" spans="2:26" x14ac:dyDescent="0.3">
      <c r="B141">
        <v>19</v>
      </c>
      <c r="C141">
        <v>29.388888888888889</v>
      </c>
      <c r="D141">
        <v>26.388888888888889</v>
      </c>
      <c r="E141">
        <v>144.62</v>
      </c>
      <c r="F141">
        <v>1</v>
      </c>
      <c r="G141">
        <v>7</v>
      </c>
      <c r="H141">
        <v>29.89</v>
      </c>
      <c r="K141">
        <v>19</v>
      </c>
      <c r="L141">
        <v>29.388888888888889</v>
      </c>
      <c r="M141">
        <v>25.333333333333329</v>
      </c>
      <c r="N141">
        <v>132.37</v>
      </c>
      <c r="O141">
        <v>1</v>
      </c>
      <c r="P141">
        <v>5</v>
      </c>
      <c r="Q141">
        <v>29.84</v>
      </c>
      <c r="T141">
        <v>19</v>
      </c>
      <c r="U141">
        <v>28.666666666666668</v>
      </c>
      <c r="V141">
        <v>25.277777777777779</v>
      </c>
      <c r="W141">
        <v>133.69999999999999</v>
      </c>
      <c r="X141">
        <v>1</v>
      </c>
      <c r="Y141">
        <v>7</v>
      </c>
      <c r="Z141">
        <v>29.91</v>
      </c>
    </row>
    <row r="142" spans="2:26" x14ac:dyDescent="0.3">
      <c r="B142">
        <v>20</v>
      </c>
      <c r="C142">
        <v>28.555555555555557</v>
      </c>
      <c r="D142">
        <v>26.166666666666664</v>
      </c>
      <c r="E142">
        <v>144.62</v>
      </c>
      <c r="F142">
        <v>1</v>
      </c>
      <c r="G142">
        <v>7</v>
      </c>
      <c r="H142">
        <v>29.89</v>
      </c>
      <c r="K142">
        <v>20</v>
      </c>
      <c r="L142">
        <v>28.277777777777782</v>
      </c>
      <c r="M142">
        <v>25.055555555555554</v>
      </c>
      <c r="N142">
        <v>132.37</v>
      </c>
      <c r="O142">
        <v>1</v>
      </c>
      <c r="P142">
        <v>5</v>
      </c>
      <c r="Q142">
        <v>29.84</v>
      </c>
      <c r="T142">
        <v>20</v>
      </c>
      <c r="U142">
        <v>27.722222222222225</v>
      </c>
      <c r="V142">
        <v>25.055555555555554</v>
      </c>
      <c r="W142">
        <v>133.69999999999999</v>
      </c>
      <c r="X142">
        <v>1</v>
      </c>
      <c r="Y142">
        <v>7</v>
      </c>
      <c r="Z142">
        <v>29.91</v>
      </c>
    </row>
    <row r="143" spans="2:26" x14ac:dyDescent="0.3">
      <c r="B143">
        <v>21</v>
      </c>
      <c r="C143">
        <v>27.777777777777779</v>
      </c>
      <c r="D143">
        <v>26</v>
      </c>
      <c r="E143">
        <v>144.62</v>
      </c>
      <c r="F143">
        <v>1</v>
      </c>
      <c r="G143">
        <v>7</v>
      </c>
      <c r="H143">
        <v>29.89</v>
      </c>
      <c r="K143">
        <v>21</v>
      </c>
      <c r="L143">
        <v>27.388888888888889</v>
      </c>
      <c r="M143">
        <v>24.833333333333332</v>
      </c>
      <c r="N143">
        <v>132.37</v>
      </c>
      <c r="O143">
        <v>1</v>
      </c>
      <c r="P143">
        <v>5</v>
      </c>
      <c r="Q143">
        <v>29.84</v>
      </c>
      <c r="T143">
        <v>21</v>
      </c>
      <c r="U143">
        <v>26.944444444444443</v>
      </c>
      <c r="V143">
        <v>24.833333333333332</v>
      </c>
      <c r="W143">
        <v>133.69999999999999</v>
      </c>
      <c r="X143">
        <v>1</v>
      </c>
      <c r="Y143">
        <v>7</v>
      </c>
      <c r="Z143">
        <v>29.91</v>
      </c>
    </row>
    <row r="144" spans="2:26" x14ac:dyDescent="0.3">
      <c r="B144">
        <v>22</v>
      </c>
      <c r="C144">
        <v>27.111111111111111</v>
      </c>
      <c r="D144">
        <v>25.833333333333332</v>
      </c>
      <c r="E144">
        <v>144.62</v>
      </c>
      <c r="F144">
        <v>1</v>
      </c>
      <c r="G144">
        <v>7</v>
      </c>
      <c r="H144">
        <v>29.89</v>
      </c>
      <c r="K144">
        <v>22</v>
      </c>
      <c r="L144">
        <v>26.555555555555557</v>
      </c>
      <c r="M144">
        <v>24.611111111111111</v>
      </c>
      <c r="N144">
        <v>132.37</v>
      </c>
      <c r="O144">
        <v>1</v>
      </c>
      <c r="P144">
        <v>5</v>
      </c>
      <c r="Q144">
        <v>29.84</v>
      </c>
      <c r="T144">
        <v>22</v>
      </c>
      <c r="U144">
        <v>26.222222222222221</v>
      </c>
      <c r="V144">
        <v>24.666666666666671</v>
      </c>
      <c r="W144">
        <v>133.69999999999999</v>
      </c>
      <c r="X144">
        <v>1</v>
      </c>
      <c r="Y144">
        <v>7</v>
      </c>
      <c r="Z144">
        <v>29.91</v>
      </c>
    </row>
    <row r="145" spans="1:26" x14ac:dyDescent="0.3">
      <c r="B145">
        <v>23</v>
      </c>
      <c r="C145">
        <v>26.611111111111114</v>
      </c>
      <c r="D145">
        <v>25.666666666666668</v>
      </c>
      <c r="E145">
        <v>144.62</v>
      </c>
      <c r="F145">
        <v>1</v>
      </c>
      <c r="G145">
        <v>7</v>
      </c>
      <c r="H145">
        <v>29.89</v>
      </c>
      <c r="K145">
        <v>23</v>
      </c>
      <c r="L145">
        <v>25.888888888888886</v>
      </c>
      <c r="M145">
        <v>24.444444444444443</v>
      </c>
      <c r="N145">
        <v>132.37</v>
      </c>
      <c r="O145">
        <v>1</v>
      </c>
      <c r="P145">
        <v>5</v>
      </c>
      <c r="Q145">
        <v>29.84</v>
      </c>
      <c r="T145">
        <v>23</v>
      </c>
      <c r="U145">
        <v>25.611111111111107</v>
      </c>
      <c r="V145">
        <v>24.499999999999996</v>
      </c>
      <c r="W145">
        <v>133.69999999999999</v>
      </c>
      <c r="X145">
        <v>1</v>
      </c>
      <c r="Y145">
        <v>7</v>
      </c>
      <c r="Z145">
        <v>29.91</v>
      </c>
    </row>
    <row r="146" spans="1:26" x14ac:dyDescent="0.3">
      <c r="B146">
        <v>24</v>
      </c>
      <c r="C146">
        <v>26.222222222222221</v>
      </c>
      <c r="D146">
        <v>25.555555555555557</v>
      </c>
      <c r="E146">
        <v>144.62</v>
      </c>
      <c r="F146">
        <v>1</v>
      </c>
      <c r="G146">
        <v>7</v>
      </c>
      <c r="H146">
        <v>29.89</v>
      </c>
      <c r="K146">
        <v>24</v>
      </c>
      <c r="L146">
        <v>25.388888888888889</v>
      </c>
      <c r="M146">
        <v>24.333333333333332</v>
      </c>
      <c r="N146">
        <v>132.37</v>
      </c>
      <c r="O146">
        <v>1</v>
      </c>
      <c r="P146">
        <v>5</v>
      </c>
      <c r="Q146">
        <v>29.84</v>
      </c>
      <c r="T146">
        <v>24</v>
      </c>
      <c r="U146">
        <v>25.166666666666668</v>
      </c>
      <c r="V146">
        <v>24.388888888888893</v>
      </c>
      <c r="W146">
        <v>133.69999999999999</v>
      </c>
      <c r="X146">
        <v>1</v>
      </c>
      <c r="Y146">
        <v>7</v>
      </c>
      <c r="Z146">
        <v>29.91</v>
      </c>
    </row>
    <row r="147" spans="1:26" x14ac:dyDescent="0.3">
      <c r="A147" t="s">
        <v>6</v>
      </c>
      <c r="B147">
        <v>1</v>
      </c>
      <c r="C147">
        <v>25.388888888888889</v>
      </c>
      <c r="D147">
        <v>24.888888888888889</v>
      </c>
      <c r="E147">
        <v>138.74</v>
      </c>
      <c r="F147">
        <v>1</v>
      </c>
      <c r="G147">
        <v>7</v>
      </c>
      <c r="H147">
        <v>29.89</v>
      </c>
      <c r="J147" t="s">
        <v>6</v>
      </c>
      <c r="K147">
        <v>1</v>
      </c>
      <c r="L147">
        <v>24.388888888888893</v>
      </c>
      <c r="M147">
        <v>23.611111111111111</v>
      </c>
      <c r="N147">
        <v>127.68</v>
      </c>
      <c r="O147">
        <v>1</v>
      </c>
      <c r="P147">
        <v>5</v>
      </c>
      <c r="Q147">
        <v>29.84</v>
      </c>
      <c r="S147" t="s">
        <v>6</v>
      </c>
      <c r="T147">
        <v>1</v>
      </c>
      <c r="U147">
        <v>23.833333333333336</v>
      </c>
      <c r="V147">
        <v>23.055555555555557</v>
      </c>
      <c r="W147">
        <v>122.71</v>
      </c>
      <c r="X147">
        <v>1</v>
      </c>
      <c r="Y147">
        <v>7</v>
      </c>
      <c r="Z147">
        <v>29.91</v>
      </c>
    </row>
    <row r="148" spans="1:26" x14ac:dyDescent="0.3">
      <c r="B148">
        <v>2</v>
      </c>
      <c r="C148">
        <v>25</v>
      </c>
      <c r="D148">
        <v>24.777777777777775</v>
      </c>
      <c r="E148">
        <v>138.74</v>
      </c>
      <c r="F148">
        <v>1</v>
      </c>
      <c r="G148">
        <v>7</v>
      </c>
      <c r="H148">
        <v>29.89</v>
      </c>
      <c r="K148">
        <v>2</v>
      </c>
      <c r="L148">
        <v>24</v>
      </c>
      <c r="M148">
        <v>23.5</v>
      </c>
      <c r="N148">
        <v>127.68</v>
      </c>
      <c r="O148">
        <v>1</v>
      </c>
      <c r="P148">
        <v>5</v>
      </c>
      <c r="Q148">
        <v>29.84</v>
      </c>
      <c r="T148">
        <v>2</v>
      </c>
      <c r="U148">
        <v>23.444444444444443</v>
      </c>
      <c r="V148">
        <v>22.944444444444443</v>
      </c>
      <c r="W148">
        <v>122.71</v>
      </c>
      <c r="X148">
        <v>1</v>
      </c>
      <c r="Y148">
        <v>7</v>
      </c>
      <c r="Z148">
        <v>29.91</v>
      </c>
    </row>
    <row r="149" spans="1:26" x14ac:dyDescent="0.3">
      <c r="B149">
        <v>3</v>
      </c>
      <c r="C149">
        <v>24.722222222222221</v>
      </c>
      <c r="D149">
        <v>24.722222222222221</v>
      </c>
      <c r="E149">
        <v>138.74</v>
      </c>
      <c r="F149">
        <v>1</v>
      </c>
      <c r="G149">
        <v>7</v>
      </c>
      <c r="H149">
        <v>29.89</v>
      </c>
      <c r="K149">
        <v>3</v>
      </c>
      <c r="L149">
        <v>23.666666666666664</v>
      </c>
      <c r="M149">
        <v>23.444444444444443</v>
      </c>
      <c r="N149">
        <v>127.68</v>
      </c>
      <c r="O149">
        <v>1</v>
      </c>
      <c r="P149">
        <v>5</v>
      </c>
      <c r="Q149">
        <v>29.84</v>
      </c>
      <c r="T149">
        <v>3</v>
      </c>
      <c r="U149">
        <v>23.111111111111107</v>
      </c>
      <c r="V149">
        <v>22.833333333333329</v>
      </c>
      <c r="W149">
        <v>122.71</v>
      </c>
      <c r="X149">
        <v>1</v>
      </c>
      <c r="Y149">
        <v>7</v>
      </c>
      <c r="Z149">
        <v>29.91</v>
      </c>
    </row>
    <row r="150" spans="1:26" x14ac:dyDescent="0.3">
      <c r="B150">
        <v>4</v>
      </c>
      <c r="C150">
        <v>24.499999999999996</v>
      </c>
      <c r="D150">
        <v>24.444444444444443</v>
      </c>
      <c r="E150">
        <v>138.74</v>
      </c>
      <c r="F150">
        <v>1</v>
      </c>
      <c r="G150">
        <v>7</v>
      </c>
      <c r="H150">
        <v>29.89</v>
      </c>
      <c r="K150">
        <v>4</v>
      </c>
      <c r="L150">
        <v>23.444444444444443</v>
      </c>
      <c r="M150">
        <v>23.333333333333332</v>
      </c>
      <c r="N150">
        <v>127.68</v>
      </c>
      <c r="O150">
        <v>1</v>
      </c>
      <c r="P150">
        <v>5</v>
      </c>
      <c r="Q150">
        <v>29.84</v>
      </c>
      <c r="T150">
        <v>4</v>
      </c>
      <c r="U150">
        <v>22.888888888888889</v>
      </c>
      <c r="V150">
        <v>22.777777777777779</v>
      </c>
      <c r="W150">
        <v>122.71</v>
      </c>
      <c r="X150">
        <v>1</v>
      </c>
      <c r="Y150">
        <v>7</v>
      </c>
      <c r="Z150">
        <v>29.91</v>
      </c>
    </row>
    <row r="151" spans="1:26" x14ac:dyDescent="0.3">
      <c r="B151">
        <v>5</v>
      </c>
      <c r="C151">
        <v>24.444444444444443</v>
      </c>
      <c r="D151">
        <v>24.388888888888893</v>
      </c>
      <c r="E151">
        <v>138.74</v>
      </c>
      <c r="F151">
        <v>1</v>
      </c>
      <c r="G151">
        <v>7</v>
      </c>
      <c r="H151">
        <v>29.89</v>
      </c>
      <c r="K151">
        <v>5</v>
      </c>
      <c r="L151">
        <v>23.333333333333332</v>
      </c>
      <c r="M151">
        <v>23.333333333333332</v>
      </c>
      <c r="N151">
        <v>127.68</v>
      </c>
      <c r="O151">
        <v>1</v>
      </c>
      <c r="P151">
        <v>5</v>
      </c>
      <c r="Q151">
        <v>29.84</v>
      </c>
      <c r="T151">
        <v>5</v>
      </c>
      <c r="U151">
        <v>22.777777777777779</v>
      </c>
      <c r="V151">
        <v>22.777777777777779</v>
      </c>
      <c r="W151">
        <v>122.71</v>
      </c>
      <c r="X151">
        <v>1</v>
      </c>
      <c r="Y151">
        <v>7</v>
      </c>
      <c r="Z151">
        <v>29.91</v>
      </c>
    </row>
    <row r="152" spans="1:26" x14ac:dyDescent="0.3">
      <c r="B152">
        <v>6</v>
      </c>
      <c r="C152">
        <v>24.611111111111111</v>
      </c>
      <c r="D152">
        <v>24.555555555555557</v>
      </c>
      <c r="E152">
        <v>138.74</v>
      </c>
      <c r="F152">
        <v>1</v>
      </c>
      <c r="G152">
        <v>7</v>
      </c>
      <c r="H152">
        <v>29.89</v>
      </c>
      <c r="K152">
        <v>6</v>
      </c>
      <c r="L152">
        <v>23.5</v>
      </c>
      <c r="M152">
        <v>23.388888888888886</v>
      </c>
      <c r="N152">
        <v>127.68</v>
      </c>
      <c r="O152">
        <v>1</v>
      </c>
      <c r="P152">
        <v>5</v>
      </c>
      <c r="Q152">
        <v>29.84</v>
      </c>
      <c r="T152">
        <v>6</v>
      </c>
      <c r="U152">
        <v>22.944444444444443</v>
      </c>
      <c r="V152">
        <v>22.777777777777779</v>
      </c>
      <c r="W152">
        <v>122.71</v>
      </c>
      <c r="X152">
        <v>1</v>
      </c>
      <c r="Y152">
        <v>7</v>
      </c>
      <c r="Z152">
        <v>29.91</v>
      </c>
    </row>
    <row r="153" spans="1:26" x14ac:dyDescent="0.3">
      <c r="B153">
        <v>7</v>
      </c>
      <c r="C153">
        <v>24.944444444444446</v>
      </c>
      <c r="D153">
        <v>24.777777777777775</v>
      </c>
      <c r="E153">
        <v>138.74</v>
      </c>
      <c r="F153">
        <v>1</v>
      </c>
      <c r="G153">
        <v>7</v>
      </c>
      <c r="H153">
        <v>29.89</v>
      </c>
      <c r="K153">
        <v>7</v>
      </c>
      <c r="L153">
        <v>23.944444444444443</v>
      </c>
      <c r="M153">
        <v>23.5</v>
      </c>
      <c r="N153">
        <v>127.68</v>
      </c>
      <c r="O153">
        <v>1</v>
      </c>
      <c r="P153">
        <v>5</v>
      </c>
      <c r="Q153">
        <v>29.84</v>
      </c>
      <c r="T153">
        <v>7</v>
      </c>
      <c r="U153">
        <v>23.388888888888886</v>
      </c>
      <c r="V153">
        <v>22.888888888888889</v>
      </c>
      <c r="W153">
        <v>122.71</v>
      </c>
      <c r="X153">
        <v>1</v>
      </c>
      <c r="Y153">
        <v>7</v>
      </c>
      <c r="Z153">
        <v>29.91</v>
      </c>
    </row>
    <row r="154" spans="1:26" x14ac:dyDescent="0.3">
      <c r="B154">
        <v>8</v>
      </c>
      <c r="C154">
        <v>25.611111111111107</v>
      </c>
      <c r="D154">
        <v>24.944444444444446</v>
      </c>
      <c r="E154">
        <v>138.74</v>
      </c>
      <c r="F154">
        <v>1</v>
      </c>
      <c r="G154">
        <v>7</v>
      </c>
      <c r="H154">
        <v>29.89</v>
      </c>
      <c r="K154">
        <v>8</v>
      </c>
      <c r="L154">
        <v>24.666666666666671</v>
      </c>
      <c r="M154">
        <v>23.666666666666664</v>
      </c>
      <c r="N154">
        <v>127.68</v>
      </c>
      <c r="O154">
        <v>1</v>
      </c>
      <c r="P154">
        <v>5</v>
      </c>
      <c r="Q154">
        <v>29.84</v>
      </c>
      <c r="T154">
        <v>8</v>
      </c>
      <c r="U154">
        <v>24.111111111111114</v>
      </c>
      <c r="V154">
        <v>23.111111111111107</v>
      </c>
      <c r="W154">
        <v>122.71</v>
      </c>
      <c r="X154">
        <v>1</v>
      </c>
      <c r="Y154">
        <v>7</v>
      </c>
      <c r="Z154">
        <v>29.91</v>
      </c>
    </row>
    <row r="155" spans="1:26" x14ac:dyDescent="0.3">
      <c r="B155">
        <v>9</v>
      </c>
      <c r="C155">
        <v>26.555555555555557</v>
      </c>
      <c r="D155">
        <v>25.166666666666668</v>
      </c>
      <c r="E155">
        <v>138.74</v>
      </c>
      <c r="F155">
        <v>1</v>
      </c>
      <c r="G155">
        <v>7</v>
      </c>
      <c r="H155">
        <v>29.89</v>
      </c>
      <c r="K155">
        <v>9</v>
      </c>
      <c r="L155">
        <v>25.722222222222221</v>
      </c>
      <c r="M155">
        <v>24</v>
      </c>
      <c r="N155">
        <v>127.68</v>
      </c>
      <c r="O155">
        <v>1</v>
      </c>
      <c r="P155">
        <v>5</v>
      </c>
      <c r="Q155">
        <v>29.84</v>
      </c>
      <c r="T155">
        <v>9</v>
      </c>
      <c r="U155">
        <v>25.166666666666668</v>
      </c>
      <c r="V155">
        <v>23.444444444444443</v>
      </c>
      <c r="W155">
        <v>122.71</v>
      </c>
      <c r="X155">
        <v>1</v>
      </c>
      <c r="Y155">
        <v>7</v>
      </c>
      <c r="Z155">
        <v>29.91</v>
      </c>
    </row>
    <row r="156" spans="1:26" x14ac:dyDescent="0.3">
      <c r="B156">
        <v>10</v>
      </c>
      <c r="C156">
        <v>27.611111111111111</v>
      </c>
      <c r="D156">
        <v>25.444444444444443</v>
      </c>
      <c r="E156">
        <v>138.74</v>
      </c>
      <c r="F156">
        <v>1</v>
      </c>
      <c r="G156">
        <v>7</v>
      </c>
      <c r="H156">
        <v>29.89</v>
      </c>
      <c r="K156">
        <v>10</v>
      </c>
      <c r="L156">
        <v>26.999999999999996</v>
      </c>
      <c r="M156">
        <v>24.333333333333332</v>
      </c>
      <c r="N156">
        <v>127.68</v>
      </c>
      <c r="O156">
        <v>1</v>
      </c>
      <c r="P156">
        <v>5</v>
      </c>
      <c r="Q156">
        <v>29.84</v>
      </c>
      <c r="T156">
        <v>10</v>
      </c>
      <c r="U156">
        <v>26.444444444444443</v>
      </c>
      <c r="V156">
        <v>23.777777777777779</v>
      </c>
      <c r="W156">
        <v>122.71</v>
      </c>
      <c r="X156">
        <v>1</v>
      </c>
      <c r="Y156">
        <v>7</v>
      </c>
      <c r="Z156">
        <v>29.91</v>
      </c>
    </row>
    <row r="157" spans="1:26" x14ac:dyDescent="0.3">
      <c r="B157">
        <v>11</v>
      </c>
      <c r="C157">
        <v>28.833333333333332</v>
      </c>
      <c r="D157">
        <v>25.777777777777782</v>
      </c>
      <c r="E157">
        <v>138.74</v>
      </c>
      <c r="F157">
        <v>1</v>
      </c>
      <c r="G157">
        <v>7</v>
      </c>
      <c r="H157">
        <v>29.89</v>
      </c>
      <c r="K157">
        <v>11</v>
      </c>
      <c r="L157">
        <v>28.444444444444443</v>
      </c>
      <c r="M157">
        <v>24.666666666666671</v>
      </c>
      <c r="N157">
        <v>127.68</v>
      </c>
      <c r="O157">
        <v>1</v>
      </c>
      <c r="P157">
        <v>5</v>
      </c>
      <c r="Q157">
        <v>29.84</v>
      </c>
      <c r="T157">
        <v>11</v>
      </c>
      <c r="U157">
        <v>27.888888888888889</v>
      </c>
      <c r="V157">
        <v>24.111111111111114</v>
      </c>
      <c r="W157">
        <v>122.71</v>
      </c>
      <c r="X157">
        <v>1</v>
      </c>
      <c r="Y157">
        <v>7</v>
      </c>
      <c r="Z157">
        <v>29.91</v>
      </c>
    </row>
    <row r="158" spans="1:26" x14ac:dyDescent="0.3">
      <c r="B158">
        <v>12</v>
      </c>
      <c r="C158">
        <v>30</v>
      </c>
      <c r="D158">
        <v>26.055555555555557</v>
      </c>
      <c r="E158">
        <v>138.74</v>
      </c>
      <c r="F158">
        <v>1</v>
      </c>
      <c r="G158">
        <v>7</v>
      </c>
      <c r="H158">
        <v>29.89</v>
      </c>
      <c r="K158">
        <v>12</v>
      </c>
      <c r="L158">
        <v>29.777777777777779</v>
      </c>
      <c r="M158">
        <v>25.055555555555554</v>
      </c>
      <c r="N158">
        <v>127.68</v>
      </c>
      <c r="O158">
        <v>1</v>
      </c>
      <c r="P158">
        <v>5</v>
      </c>
      <c r="Q158">
        <v>29.84</v>
      </c>
      <c r="T158">
        <v>12</v>
      </c>
      <c r="U158">
        <v>29.222222222222221</v>
      </c>
      <c r="V158">
        <v>24.499999999999996</v>
      </c>
      <c r="W158">
        <v>122.71</v>
      </c>
      <c r="X158">
        <v>1</v>
      </c>
      <c r="Y158">
        <v>7</v>
      </c>
      <c r="Z158">
        <v>29.91</v>
      </c>
    </row>
    <row r="159" spans="1:26" x14ac:dyDescent="0.3">
      <c r="B159">
        <v>13</v>
      </c>
      <c r="C159">
        <v>30.888888888888889</v>
      </c>
      <c r="D159">
        <v>26.277777777777779</v>
      </c>
      <c r="E159">
        <v>138.74</v>
      </c>
      <c r="F159">
        <v>1</v>
      </c>
      <c r="G159">
        <v>7</v>
      </c>
      <c r="H159">
        <v>29.89</v>
      </c>
      <c r="K159">
        <v>13</v>
      </c>
      <c r="L159">
        <v>30.722222222222221</v>
      </c>
      <c r="M159">
        <v>25.277777777777779</v>
      </c>
      <c r="N159">
        <v>127.68</v>
      </c>
      <c r="O159">
        <v>1</v>
      </c>
      <c r="P159">
        <v>5</v>
      </c>
      <c r="Q159">
        <v>29.84</v>
      </c>
      <c r="T159">
        <v>13</v>
      </c>
      <c r="U159">
        <v>30.166666666666668</v>
      </c>
      <c r="V159">
        <v>24.722222222222221</v>
      </c>
      <c r="W159">
        <v>122.71</v>
      </c>
      <c r="X159">
        <v>1</v>
      </c>
      <c r="Y159">
        <v>7</v>
      </c>
      <c r="Z159">
        <v>29.91</v>
      </c>
    </row>
    <row r="160" spans="1:26" x14ac:dyDescent="0.3">
      <c r="B160">
        <v>14</v>
      </c>
      <c r="C160">
        <v>31.444444444444443</v>
      </c>
      <c r="D160">
        <v>26.388888888888889</v>
      </c>
      <c r="E160">
        <v>138.74</v>
      </c>
      <c r="F160">
        <v>1</v>
      </c>
      <c r="G160">
        <v>7</v>
      </c>
      <c r="H160">
        <v>29.89</v>
      </c>
      <c r="K160">
        <v>14</v>
      </c>
      <c r="L160">
        <v>31.444444444444443</v>
      </c>
      <c r="M160">
        <v>25.444444444444443</v>
      </c>
      <c r="N160">
        <v>127.68</v>
      </c>
      <c r="O160">
        <v>1</v>
      </c>
      <c r="P160">
        <v>5</v>
      </c>
      <c r="Q160">
        <v>29.84</v>
      </c>
      <c r="T160">
        <v>14</v>
      </c>
      <c r="U160">
        <v>30.888888888888889</v>
      </c>
      <c r="V160">
        <v>24.944444444444446</v>
      </c>
      <c r="W160">
        <v>122.71</v>
      </c>
      <c r="X160">
        <v>1</v>
      </c>
      <c r="Y160">
        <v>7</v>
      </c>
      <c r="Z160">
        <v>29.91</v>
      </c>
    </row>
    <row r="161" spans="1:26" x14ac:dyDescent="0.3">
      <c r="B161">
        <v>15</v>
      </c>
      <c r="C161">
        <v>31.666666666666668</v>
      </c>
      <c r="D161">
        <v>26.444444444444443</v>
      </c>
      <c r="E161">
        <v>138.74</v>
      </c>
      <c r="F161">
        <v>1</v>
      </c>
      <c r="G161">
        <v>7</v>
      </c>
      <c r="H161">
        <v>29.89</v>
      </c>
      <c r="K161">
        <v>15</v>
      </c>
      <c r="L161">
        <v>31.666666666666668</v>
      </c>
      <c r="M161">
        <v>25.500000000000004</v>
      </c>
      <c r="N161">
        <v>127.68</v>
      </c>
      <c r="O161">
        <v>1</v>
      </c>
      <c r="P161">
        <v>5</v>
      </c>
      <c r="Q161">
        <v>29.84</v>
      </c>
      <c r="T161">
        <v>15</v>
      </c>
      <c r="U161">
        <v>31.111111111111111</v>
      </c>
      <c r="V161">
        <v>25</v>
      </c>
      <c r="W161">
        <v>122.71</v>
      </c>
      <c r="X161">
        <v>1</v>
      </c>
      <c r="Y161">
        <v>7</v>
      </c>
      <c r="Z161">
        <v>29.91</v>
      </c>
    </row>
    <row r="162" spans="1:26" x14ac:dyDescent="0.3">
      <c r="B162">
        <v>16</v>
      </c>
      <c r="C162">
        <v>31.444444444444443</v>
      </c>
      <c r="D162">
        <v>26.388888888888889</v>
      </c>
      <c r="E162">
        <v>138.74</v>
      </c>
      <c r="F162">
        <v>1</v>
      </c>
      <c r="G162">
        <v>7</v>
      </c>
      <c r="H162">
        <v>29.89</v>
      </c>
      <c r="K162">
        <v>16</v>
      </c>
      <c r="L162">
        <v>31.444444444444443</v>
      </c>
      <c r="M162">
        <v>25.444444444444443</v>
      </c>
      <c r="N162">
        <v>127.68</v>
      </c>
      <c r="O162">
        <v>1</v>
      </c>
      <c r="P162">
        <v>5</v>
      </c>
      <c r="Q162">
        <v>29.84</v>
      </c>
      <c r="T162">
        <v>16</v>
      </c>
      <c r="U162">
        <v>30.888888888888889</v>
      </c>
      <c r="V162">
        <v>24.944444444444446</v>
      </c>
      <c r="W162">
        <v>122.71</v>
      </c>
      <c r="X162">
        <v>1</v>
      </c>
      <c r="Y162">
        <v>7</v>
      </c>
      <c r="Z162">
        <v>29.91</v>
      </c>
    </row>
    <row r="163" spans="1:26" x14ac:dyDescent="0.3">
      <c r="B163">
        <v>17</v>
      </c>
      <c r="C163">
        <v>30.944444444444443</v>
      </c>
      <c r="D163">
        <v>26.277777777777779</v>
      </c>
      <c r="E163">
        <v>138.74</v>
      </c>
      <c r="F163">
        <v>1</v>
      </c>
      <c r="G163">
        <v>7</v>
      </c>
      <c r="H163">
        <v>29.89</v>
      </c>
      <c r="K163">
        <v>17</v>
      </c>
      <c r="L163">
        <v>30.833333333333332</v>
      </c>
      <c r="M163">
        <v>25.277777777777779</v>
      </c>
      <c r="N163">
        <v>127.68</v>
      </c>
      <c r="O163">
        <v>1</v>
      </c>
      <c r="P163">
        <v>5</v>
      </c>
      <c r="Q163">
        <v>29.84</v>
      </c>
      <c r="T163">
        <v>17</v>
      </c>
      <c r="U163">
        <v>30.277777777777779</v>
      </c>
      <c r="V163">
        <v>24.777777777777775</v>
      </c>
      <c r="W163">
        <v>122.71</v>
      </c>
      <c r="X163">
        <v>1</v>
      </c>
      <c r="Y163">
        <v>7</v>
      </c>
      <c r="Z163">
        <v>29.91</v>
      </c>
    </row>
    <row r="164" spans="1:26" x14ac:dyDescent="0.3">
      <c r="B164">
        <v>18</v>
      </c>
      <c r="C164">
        <v>30.166666666666668</v>
      </c>
      <c r="D164">
        <v>26.055555555555557</v>
      </c>
      <c r="E164">
        <v>138.74</v>
      </c>
      <c r="F164">
        <v>1</v>
      </c>
      <c r="G164">
        <v>7</v>
      </c>
      <c r="H164">
        <v>29.89</v>
      </c>
      <c r="K164">
        <v>18</v>
      </c>
      <c r="L164">
        <v>29.888888888888889</v>
      </c>
      <c r="M164">
        <v>25.055555555555554</v>
      </c>
      <c r="N164">
        <v>127.68</v>
      </c>
      <c r="O164">
        <v>1</v>
      </c>
      <c r="P164">
        <v>5</v>
      </c>
      <c r="Q164">
        <v>29.84</v>
      </c>
      <c r="T164">
        <v>18</v>
      </c>
      <c r="U164">
        <v>29.333333333333332</v>
      </c>
      <c r="V164">
        <v>24.555555555555557</v>
      </c>
      <c r="W164">
        <v>122.71</v>
      </c>
      <c r="X164">
        <v>1</v>
      </c>
      <c r="Y164">
        <v>7</v>
      </c>
      <c r="Z164">
        <v>29.91</v>
      </c>
    </row>
    <row r="165" spans="1:26" x14ac:dyDescent="0.3">
      <c r="B165">
        <v>19</v>
      </c>
      <c r="C165">
        <v>29.222222222222221</v>
      </c>
      <c r="D165">
        <v>25.833333333333332</v>
      </c>
      <c r="E165">
        <v>138.74</v>
      </c>
      <c r="F165">
        <v>1</v>
      </c>
      <c r="G165">
        <v>7</v>
      </c>
      <c r="H165">
        <v>29.89</v>
      </c>
      <c r="K165">
        <v>19</v>
      </c>
      <c r="L165">
        <v>28.833333333333332</v>
      </c>
      <c r="M165">
        <v>24.777777777777775</v>
      </c>
      <c r="N165">
        <v>127.68</v>
      </c>
      <c r="O165">
        <v>1</v>
      </c>
      <c r="P165">
        <v>5</v>
      </c>
      <c r="Q165">
        <v>29.84</v>
      </c>
      <c r="T165">
        <v>19</v>
      </c>
      <c r="U165">
        <v>28.277777777777782</v>
      </c>
      <c r="V165">
        <v>24.222222222222218</v>
      </c>
      <c r="W165">
        <v>122.71</v>
      </c>
      <c r="X165">
        <v>1</v>
      </c>
      <c r="Y165">
        <v>7</v>
      </c>
      <c r="Z165">
        <v>29.91</v>
      </c>
    </row>
    <row r="166" spans="1:26" x14ac:dyDescent="0.3">
      <c r="B166">
        <v>20</v>
      </c>
      <c r="C166">
        <v>28.277777777777782</v>
      </c>
      <c r="D166">
        <v>25.611111111111107</v>
      </c>
      <c r="E166">
        <v>138.74</v>
      </c>
      <c r="F166">
        <v>1</v>
      </c>
      <c r="G166">
        <v>7</v>
      </c>
      <c r="H166">
        <v>29.89</v>
      </c>
      <c r="K166">
        <v>20</v>
      </c>
      <c r="L166">
        <v>27.722222222222225</v>
      </c>
      <c r="M166">
        <v>24.499999999999996</v>
      </c>
      <c r="N166">
        <v>127.68</v>
      </c>
      <c r="O166">
        <v>1</v>
      </c>
      <c r="P166">
        <v>5</v>
      </c>
      <c r="Q166">
        <v>29.84</v>
      </c>
      <c r="T166">
        <v>20</v>
      </c>
      <c r="U166">
        <v>27.166666666666671</v>
      </c>
      <c r="V166">
        <v>23.944444444444443</v>
      </c>
      <c r="W166">
        <v>122.71</v>
      </c>
      <c r="X166">
        <v>1</v>
      </c>
      <c r="Y166">
        <v>7</v>
      </c>
      <c r="Z166">
        <v>29.91</v>
      </c>
    </row>
    <row r="167" spans="1:26" x14ac:dyDescent="0.3">
      <c r="B167">
        <v>21</v>
      </c>
      <c r="C167">
        <v>27.5</v>
      </c>
      <c r="D167">
        <v>25.388888888888889</v>
      </c>
      <c r="E167">
        <v>138.74</v>
      </c>
      <c r="F167">
        <v>1</v>
      </c>
      <c r="G167">
        <v>7</v>
      </c>
      <c r="H167">
        <v>29.89</v>
      </c>
      <c r="K167">
        <v>21</v>
      </c>
      <c r="L167">
        <v>26.833333333333332</v>
      </c>
      <c r="M167">
        <v>24.277777777777779</v>
      </c>
      <c r="N167">
        <v>127.68</v>
      </c>
      <c r="O167">
        <v>1</v>
      </c>
      <c r="P167">
        <v>5</v>
      </c>
      <c r="Q167">
        <v>29.84</v>
      </c>
      <c r="T167">
        <v>21</v>
      </c>
      <c r="U167">
        <v>26.277777777777779</v>
      </c>
      <c r="V167">
        <v>23.722222222222221</v>
      </c>
      <c r="W167">
        <v>122.71</v>
      </c>
      <c r="X167">
        <v>1</v>
      </c>
      <c r="Y167">
        <v>7</v>
      </c>
      <c r="Z167">
        <v>29.91</v>
      </c>
    </row>
    <row r="168" spans="1:26" x14ac:dyDescent="0.3">
      <c r="B168">
        <v>22</v>
      </c>
      <c r="C168">
        <v>26.777777777777779</v>
      </c>
      <c r="D168">
        <v>25.222222222222225</v>
      </c>
      <c r="E168">
        <v>138.74</v>
      </c>
      <c r="F168">
        <v>1</v>
      </c>
      <c r="G168">
        <v>7</v>
      </c>
      <c r="H168">
        <v>29.89</v>
      </c>
      <c r="K168">
        <v>22</v>
      </c>
      <c r="L168">
        <v>26</v>
      </c>
      <c r="M168">
        <v>24.055555555555557</v>
      </c>
      <c r="N168">
        <v>127.68</v>
      </c>
      <c r="O168">
        <v>1</v>
      </c>
      <c r="P168">
        <v>5</v>
      </c>
      <c r="Q168">
        <v>29.84</v>
      </c>
      <c r="T168">
        <v>22</v>
      </c>
      <c r="U168">
        <v>25.444444444444443</v>
      </c>
      <c r="V168">
        <v>23.5</v>
      </c>
      <c r="W168">
        <v>122.71</v>
      </c>
      <c r="X168">
        <v>1</v>
      </c>
      <c r="Y168">
        <v>7</v>
      </c>
      <c r="Z168">
        <v>29.91</v>
      </c>
    </row>
    <row r="169" spans="1:26" x14ac:dyDescent="0.3">
      <c r="B169">
        <v>23</v>
      </c>
      <c r="C169">
        <v>26.166666666666664</v>
      </c>
      <c r="D169">
        <v>25.055555555555554</v>
      </c>
      <c r="E169">
        <v>138.74</v>
      </c>
      <c r="F169">
        <v>1</v>
      </c>
      <c r="G169">
        <v>7</v>
      </c>
      <c r="H169">
        <v>29.89</v>
      </c>
      <c r="K169">
        <v>23</v>
      </c>
      <c r="L169">
        <v>25.333333333333329</v>
      </c>
      <c r="M169">
        <v>23.888888888888889</v>
      </c>
      <c r="N169">
        <v>127.68</v>
      </c>
      <c r="O169">
        <v>1</v>
      </c>
      <c r="P169">
        <v>5</v>
      </c>
      <c r="Q169">
        <v>29.84</v>
      </c>
      <c r="T169">
        <v>23</v>
      </c>
      <c r="U169">
        <v>24.777777777777775</v>
      </c>
      <c r="V169">
        <v>23.277777777777782</v>
      </c>
      <c r="W169">
        <v>122.71</v>
      </c>
      <c r="X169">
        <v>1</v>
      </c>
      <c r="Y169">
        <v>7</v>
      </c>
      <c r="Z169">
        <v>29.91</v>
      </c>
    </row>
    <row r="170" spans="1:26" x14ac:dyDescent="0.3">
      <c r="B170">
        <v>24</v>
      </c>
      <c r="C170">
        <v>25.722222222222221</v>
      </c>
      <c r="D170">
        <v>24.944444444444446</v>
      </c>
      <c r="E170">
        <v>138.74</v>
      </c>
      <c r="F170">
        <v>1</v>
      </c>
      <c r="G170">
        <v>7</v>
      </c>
      <c r="H170">
        <v>29.89</v>
      </c>
      <c r="K170">
        <v>24</v>
      </c>
      <c r="L170">
        <v>24.833333333333332</v>
      </c>
      <c r="M170">
        <v>23.722222222222221</v>
      </c>
      <c r="N170">
        <v>127.68</v>
      </c>
      <c r="O170">
        <v>1</v>
      </c>
      <c r="P170">
        <v>5</v>
      </c>
      <c r="Q170">
        <v>29.84</v>
      </c>
      <c r="T170">
        <v>24</v>
      </c>
      <c r="U170">
        <v>24.277777777777779</v>
      </c>
      <c r="V170">
        <v>23.166666666666668</v>
      </c>
      <c r="W170">
        <v>122.71</v>
      </c>
      <c r="X170">
        <v>1</v>
      </c>
      <c r="Y170">
        <v>7</v>
      </c>
      <c r="Z170">
        <v>29.91</v>
      </c>
    </row>
    <row r="171" spans="1:26" x14ac:dyDescent="0.3">
      <c r="A171" t="s">
        <v>7</v>
      </c>
      <c r="B171">
        <v>1</v>
      </c>
      <c r="C171">
        <v>25.333333333333329</v>
      </c>
      <c r="D171">
        <v>24.944444444444446</v>
      </c>
      <c r="E171">
        <v>139.51</v>
      </c>
      <c r="F171">
        <v>1</v>
      </c>
      <c r="G171">
        <v>7</v>
      </c>
      <c r="H171">
        <v>29.89</v>
      </c>
      <c r="J171" t="s">
        <v>7</v>
      </c>
      <c r="K171">
        <v>1</v>
      </c>
      <c r="L171">
        <v>24.388888888888893</v>
      </c>
      <c r="M171">
        <v>23.611111111111111</v>
      </c>
      <c r="N171">
        <v>127.68</v>
      </c>
      <c r="O171">
        <v>1</v>
      </c>
      <c r="P171">
        <v>5</v>
      </c>
      <c r="Q171">
        <v>29.84</v>
      </c>
      <c r="S171" t="s">
        <v>7</v>
      </c>
      <c r="T171">
        <v>1</v>
      </c>
      <c r="U171">
        <v>23.833333333333336</v>
      </c>
      <c r="V171">
        <v>23.055555555555557</v>
      </c>
      <c r="W171">
        <v>122.71</v>
      </c>
      <c r="X171">
        <v>1</v>
      </c>
      <c r="Y171">
        <v>7</v>
      </c>
      <c r="Z171">
        <v>29.91</v>
      </c>
    </row>
    <row r="172" spans="1:26" x14ac:dyDescent="0.3">
      <c r="B172">
        <v>2</v>
      </c>
      <c r="C172">
        <v>25</v>
      </c>
      <c r="D172">
        <v>24.833333333333332</v>
      </c>
      <c r="E172">
        <v>139.51</v>
      </c>
      <c r="F172">
        <v>1</v>
      </c>
      <c r="G172">
        <v>7</v>
      </c>
      <c r="H172">
        <v>29.89</v>
      </c>
      <c r="K172">
        <v>2</v>
      </c>
      <c r="L172">
        <v>24</v>
      </c>
      <c r="M172">
        <v>23.5</v>
      </c>
      <c r="N172">
        <v>127.68</v>
      </c>
      <c r="O172">
        <v>1</v>
      </c>
      <c r="P172">
        <v>5</v>
      </c>
      <c r="Q172">
        <v>29.84</v>
      </c>
      <c r="T172">
        <v>2</v>
      </c>
      <c r="U172">
        <v>23.444444444444443</v>
      </c>
      <c r="V172">
        <v>22.944444444444443</v>
      </c>
      <c r="W172">
        <v>122.71</v>
      </c>
      <c r="X172">
        <v>1</v>
      </c>
      <c r="Y172">
        <v>7</v>
      </c>
      <c r="Z172">
        <v>29.91</v>
      </c>
    </row>
    <row r="173" spans="1:26" x14ac:dyDescent="0.3">
      <c r="B173">
        <v>3</v>
      </c>
      <c r="C173">
        <v>24.722222222222221</v>
      </c>
      <c r="D173">
        <v>24.666666666666671</v>
      </c>
      <c r="E173">
        <v>139.51</v>
      </c>
      <c r="F173">
        <v>1</v>
      </c>
      <c r="G173">
        <v>7</v>
      </c>
      <c r="H173">
        <v>29.89</v>
      </c>
      <c r="K173">
        <v>3</v>
      </c>
      <c r="L173">
        <v>23.666666666666664</v>
      </c>
      <c r="M173">
        <v>23.444444444444443</v>
      </c>
      <c r="N173">
        <v>127.68</v>
      </c>
      <c r="O173">
        <v>1</v>
      </c>
      <c r="P173">
        <v>5</v>
      </c>
      <c r="Q173">
        <v>29.84</v>
      </c>
      <c r="T173">
        <v>3</v>
      </c>
      <c r="U173">
        <v>23.111111111111107</v>
      </c>
      <c r="V173">
        <v>22.833333333333329</v>
      </c>
      <c r="W173">
        <v>122.71</v>
      </c>
      <c r="X173">
        <v>1</v>
      </c>
      <c r="Y173">
        <v>7</v>
      </c>
      <c r="Z173">
        <v>29.91</v>
      </c>
    </row>
    <row r="174" spans="1:26" x14ac:dyDescent="0.3">
      <c r="B174">
        <v>4</v>
      </c>
      <c r="C174">
        <v>24.499999999999996</v>
      </c>
      <c r="D174">
        <v>24.444444444444443</v>
      </c>
      <c r="E174">
        <v>139.51</v>
      </c>
      <c r="F174">
        <v>1</v>
      </c>
      <c r="G174">
        <v>7</v>
      </c>
      <c r="H174">
        <v>29.89</v>
      </c>
      <c r="K174">
        <v>4</v>
      </c>
      <c r="L174">
        <v>23.444444444444443</v>
      </c>
      <c r="M174">
        <v>23.333333333333332</v>
      </c>
      <c r="N174">
        <v>127.68</v>
      </c>
      <c r="O174">
        <v>1</v>
      </c>
      <c r="P174">
        <v>5</v>
      </c>
      <c r="Q174">
        <v>29.84</v>
      </c>
      <c r="T174">
        <v>4</v>
      </c>
      <c r="U174">
        <v>22.888888888888889</v>
      </c>
      <c r="V174">
        <v>22.777777777777779</v>
      </c>
      <c r="W174">
        <v>122.71</v>
      </c>
      <c r="X174">
        <v>1</v>
      </c>
      <c r="Y174">
        <v>7</v>
      </c>
      <c r="Z174">
        <v>29.91</v>
      </c>
    </row>
    <row r="175" spans="1:26" x14ac:dyDescent="0.3">
      <c r="B175">
        <v>5</v>
      </c>
      <c r="C175">
        <v>24.444444444444443</v>
      </c>
      <c r="D175">
        <v>24.388888888888893</v>
      </c>
      <c r="E175">
        <v>139.51</v>
      </c>
      <c r="F175">
        <v>1</v>
      </c>
      <c r="G175">
        <v>7</v>
      </c>
      <c r="H175">
        <v>29.89</v>
      </c>
      <c r="K175">
        <v>5</v>
      </c>
      <c r="L175">
        <v>23.333333333333332</v>
      </c>
      <c r="M175">
        <v>23.333333333333332</v>
      </c>
      <c r="N175">
        <v>127.68</v>
      </c>
      <c r="O175">
        <v>1</v>
      </c>
      <c r="P175">
        <v>5</v>
      </c>
      <c r="Q175">
        <v>29.84</v>
      </c>
      <c r="T175">
        <v>5</v>
      </c>
      <c r="U175">
        <v>22.777777777777779</v>
      </c>
      <c r="V175">
        <v>22.777777777777779</v>
      </c>
      <c r="W175">
        <v>122.71</v>
      </c>
      <c r="X175">
        <v>1</v>
      </c>
      <c r="Y175">
        <v>7</v>
      </c>
      <c r="Z175">
        <v>29.91</v>
      </c>
    </row>
    <row r="176" spans="1:26" x14ac:dyDescent="0.3">
      <c r="B176">
        <v>6</v>
      </c>
      <c r="C176">
        <v>24.555555555555557</v>
      </c>
      <c r="D176">
        <v>24.499999999999996</v>
      </c>
      <c r="E176">
        <v>139.51</v>
      </c>
      <c r="F176">
        <v>1</v>
      </c>
      <c r="G176">
        <v>7</v>
      </c>
      <c r="H176">
        <v>29.89</v>
      </c>
      <c r="K176">
        <v>6</v>
      </c>
      <c r="L176">
        <v>23.5</v>
      </c>
      <c r="M176">
        <v>23.388888888888886</v>
      </c>
      <c r="N176">
        <v>127.68</v>
      </c>
      <c r="O176">
        <v>1</v>
      </c>
      <c r="P176">
        <v>5</v>
      </c>
      <c r="Q176">
        <v>29.84</v>
      </c>
      <c r="T176">
        <v>6</v>
      </c>
      <c r="U176">
        <v>22.944444444444443</v>
      </c>
      <c r="V176">
        <v>22.777777777777779</v>
      </c>
      <c r="W176">
        <v>122.71</v>
      </c>
      <c r="X176">
        <v>1</v>
      </c>
      <c r="Y176">
        <v>7</v>
      </c>
      <c r="Z176">
        <v>29.91</v>
      </c>
    </row>
    <row r="177" spans="2:26" x14ac:dyDescent="0.3">
      <c r="B177">
        <v>7</v>
      </c>
      <c r="C177">
        <v>24.888888888888889</v>
      </c>
      <c r="D177">
        <v>24.833333333333332</v>
      </c>
      <c r="E177">
        <v>139.51</v>
      </c>
      <c r="F177">
        <v>1</v>
      </c>
      <c r="G177">
        <v>7</v>
      </c>
      <c r="H177">
        <v>29.89</v>
      </c>
      <c r="K177">
        <v>7</v>
      </c>
      <c r="L177">
        <v>23.944444444444443</v>
      </c>
      <c r="M177">
        <v>23.5</v>
      </c>
      <c r="N177">
        <v>127.68</v>
      </c>
      <c r="O177">
        <v>1</v>
      </c>
      <c r="P177">
        <v>5</v>
      </c>
      <c r="Q177">
        <v>29.84</v>
      </c>
      <c r="T177">
        <v>7</v>
      </c>
      <c r="U177">
        <v>23.388888888888886</v>
      </c>
      <c r="V177">
        <v>22.888888888888889</v>
      </c>
      <c r="W177">
        <v>122.71</v>
      </c>
      <c r="X177">
        <v>1</v>
      </c>
      <c r="Y177">
        <v>7</v>
      </c>
      <c r="Z177">
        <v>29.91</v>
      </c>
    </row>
    <row r="178" spans="2:26" x14ac:dyDescent="0.3">
      <c r="B178">
        <v>8</v>
      </c>
      <c r="C178">
        <v>25.500000000000004</v>
      </c>
      <c r="D178">
        <v>25</v>
      </c>
      <c r="E178">
        <v>139.51</v>
      </c>
      <c r="F178">
        <v>1</v>
      </c>
      <c r="G178">
        <v>7</v>
      </c>
      <c r="H178">
        <v>29.89</v>
      </c>
      <c r="K178">
        <v>8</v>
      </c>
      <c r="L178">
        <v>24.666666666666671</v>
      </c>
      <c r="M178">
        <v>23.666666666666664</v>
      </c>
      <c r="N178">
        <v>127.68</v>
      </c>
      <c r="O178">
        <v>1</v>
      </c>
      <c r="P178">
        <v>5</v>
      </c>
      <c r="Q178">
        <v>29.84</v>
      </c>
      <c r="T178">
        <v>8</v>
      </c>
      <c r="U178">
        <v>24.111111111111114</v>
      </c>
      <c r="V178">
        <v>23.111111111111107</v>
      </c>
      <c r="W178">
        <v>122.71</v>
      </c>
      <c r="X178">
        <v>1</v>
      </c>
      <c r="Y178">
        <v>7</v>
      </c>
      <c r="Z178">
        <v>29.91</v>
      </c>
    </row>
    <row r="179" spans="2:26" x14ac:dyDescent="0.3">
      <c r="B179">
        <v>9</v>
      </c>
      <c r="C179">
        <v>26.388888888888889</v>
      </c>
      <c r="D179">
        <v>25.222222222222225</v>
      </c>
      <c r="E179">
        <v>139.51</v>
      </c>
      <c r="F179">
        <v>1</v>
      </c>
      <c r="G179">
        <v>7</v>
      </c>
      <c r="H179">
        <v>29.89</v>
      </c>
      <c r="K179">
        <v>9</v>
      </c>
      <c r="L179">
        <v>25.722222222222221</v>
      </c>
      <c r="M179">
        <v>24</v>
      </c>
      <c r="N179">
        <v>127.68</v>
      </c>
      <c r="O179">
        <v>1</v>
      </c>
      <c r="P179">
        <v>5</v>
      </c>
      <c r="Q179">
        <v>29.84</v>
      </c>
      <c r="T179">
        <v>9</v>
      </c>
      <c r="U179">
        <v>25.166666666666668</v>
      </c>
      <c r="V179">
        <v>23.444444444444443</v>
      </c>
      <c r="W179">
        <v>122.71</v>
      </c>
      <c r="X179">
        <v>1</v>
      </c>
      <c r="Y179">
        <v>7</v>
      </c>
      <c r="Z179">
        <v>29.91</v>
      </c>
    </row>
    <row r="180" spans="2:26" x14ac:dyDescent="0.3">
      <c r="B180">
        <v>10</v>
      </c>
      <c r="C180">
        <v>27.388888888888889</v>
      </c>
      <c r="D180">
        <v>25.444444444444443</v>
      </c>
      <c r="E180">
        <v>139.51</v>
      </c>
      <c r="F180">
        <v>1</v>
      </c>
      <c r="G180">
        <v>7</v>
      </c>
      <c r="H180">
        <v>29.89</v>
      </c>
      <c r="K180">
        <v>10</v>
      </c>
      <c r="L180">
        <v>26.999999999999996</v>
      </c>
      <c r="M180">
        <v>24.333333333333332</v>
      </c>
      <c r="N180">
        <v>127.68</v>
      </c>
      <c r="O180">
        <v>1</v>
      </c>
      <c r="P180">
        <v>5</v>
      </c>
      <c r="Q180">
        <v>29.84</v>
      </c>
      <c r="T180">
        <v>10</v>
      </c>
      <c r="U180">
        <v>26.444444444444443</v>
      </c>
      <c r="V180">
        <v>23.777777777777779</v>
      </c>
      <c r="W180">
        <v>122.71</v>
      </c>
      <c r="X180">
        <v>1</v>
      </c>
      <c r="Y180">
        <v>7</v>
      </c>
      <c r="Z180">
        <v>29.91</v>
      </c>
    </row>
    <row r="181" spans="2:26" x14ac:dyDescent="0.3">
      <c r="B181">
        <v>11</v>
      </c>
      <c r="C181">
        <v>28.5</v>
      </c>
      <c r="D181">
        <v>25.722222222222221</v>
      </c>
      <c r="E181">
        <v>139.51</v>
      </c>
      <c r="F181">
        <v>1</v>
      </c>
      <c r="G181">
        <v>7</v>
      </c>
      <c r="H181">
        <v>29.89</v>
      </c>
      <c r="K181">
        <v>11</v>
      </c>
      <c r="L181">
        <v>28.444444444444443</v>
      </c>
      <c r="M181">
        <v>24.666666666666671</v>
      </c>
      <c r="N181">
        <v>127.68</v>
      </c>
      <c r="O181">
        <v>1</v>
      </c>
      <c r="P181">
        <v>5</v>
      </c>
      <c r="Q181">
        <v>29.84</v>
      </c>
      <c r="T181">
        <v>11</v>
      </c>
      <c r="U181">
        <v>27.888888888888889</v>
      </c>
      <c r="V181">
        <v>24.111111111111114</v>
      </c>
      <c r="W181">
        <v>122.71</v>
      </c>
      <c r="X181">
        <v>1</v>
      </c>
      <c r="Y181">
        <v>7</v>
      </c>
      <c r="Z181">
        <v>29.91</v>
      </c>
    </row>
    <row r="182" spans="2:26" x14ac:dyDescent="0.3">
      <c r="B182">
        <v>12</v>
      </c>
      <c r="C182">
        <v>29.555555555555557</v>
      </c>
      <c r="D182">
        <v>26</v>
      </c>
      <c r="E182">
        <v>139.51</v>
      </c>
      <c r="F182">
        <v>1</v>
      </c>
      <c r="G182">
        <v>7</v>
      </c>
      <c r="H182">
        <v>29.89</v>
      </c>
      <c r="K182">
        <v>12</v>
      </c>
      <c r="L182">
        <v>29.777777777777779</v>
      </c>
      <c r="M182">
        <v>25.055555555555554</v>
      </c>
      <c r="N182">
        <v>127.68</v>
      </c>
      <c r="O182">
        <v>1</v>
      </c>
      <c r="P182">
        <v>5</v>
      </c>
      <c r="Q182">
        <v>29.84</v>
      </c>
      <c r="T182">
        <v>12</v>
      </c>
      <c r="U182">
        <v>29.222222222222221</v>
      </c>
      <c r="V182">
        <v>24.499999999999996</v>
      </c>
      <c r="W182">
        <v>122.71</v>
      </c>
      <c r="X182">
        <v>1</v>
      </c>
      <c r="Y182">
        <v>7</v>
      </c>
      <c r="Z182">
        <v>29.91</v>
      </c>
    </row>
    <row r="183" spans="2:26" x14ac:dyDescent="0.3">
      <c r="B183">
        <v>13</v>
      </c>
      <c r="C183">
        <v>30.388888888888889</v>
      </c>
      <c r="D183">
        <v>26.222222222222221</v>
      </c>
      <c r="E183">
        <v>139.51</v>
      </c>
      <c r="F183">
        <v>1</v>
      </c>
      <c r="G183">
        <v>7</v>
      </c>
      <c r="H183">
        <v>29.89</v>
      </c>
      <c r="K183">
        <v>13</v>
      </c>
      <c r="L183">
        <v>30.722222222222221</v>
      </c>
      <c r="M183">
        <v>25.277777777777779</v>
      </c>
      <c r="N183">
        <v>127.68</v>
      </c>
      <c r="O183">
        <v>1</v>
      </c>
      <c r="P183">
        <v>5</v>
      </c>
      <c r="Q183">
        <v>29.84</v>
      </c>
      <c r="T183">
        <v>13</v>
      </c>
      <c r="U183">
        <v>30.166666666666668</v>
      </c>
      <c r="V183">
        <v>24.722222222222221</v>
      </c>
      <c r="W183">
        <v>122.71</v>
      </c>
      <c r="X183">
        <v>1</v>
      </c>
      <c r="Y183">
        <v>7</v>
      </c>
      <c r="Z183">
        <v>29.91</v>
      </c>
    </row>
    <row r="184" spans="2:26" x14ac:dyDescent="0.3">
      <c r="B184">
        <v>14</v>
      </c>
      <c r="C184">
        <v>30.888888888888889</v>
      </c>
      <c r="D184">
        <v>26.333333333333336</v>
      </c>
      <c r="E184">
        <v>139.51</v>
      </c>
      <c r="F184">
        <v>1</v>
      </c>
      <c r="G184">
        <v>7</v>
      </c>
      <c r="H184">
        <v>29.89</v>
      </c>
      <c r="K184">
        <v>14</v>
      </c>
      <c r="L184">
        <v>31.444444444444443</v>
      </c>
      <c r="M184">
        <v>25.444444444444443</v>
      </c>
      <c r="N184">
        <v>127.68</v>
      </c>
      <c r="O184">
        <v>1</v>
      </c>
      <c r="P184">
        <v>5</v>
      </c>
      <c r="Q184">
        <v>29.84</v>
      </c>
      <c r="T184">
        <v>14</v>
      </c>
      <c r="U184">
        <v>30.888888888888889</v>
      </c>
      <c r="V184">
        <v>24.944444444444446</v>
      </c>
      <c r="W184">
        <v>122.71</v>
      </c>
      <c r="X184">
        <v>1</v>
      </c>
      <c r="Y184">
        <v>7</v>
      </c>
      <c r="Z184">
        <v>29.91</v>
      </c>
    </row>
    <row r="185" spans="2:26" x14ac:dyDescent="0.3">
      <c r="B185">
        <v>15</v>
      </c>
      <c r="C185">
        <v>31.111111111111111</v>
      </c>
      <c r="D185">
        <v>26.388888888888889</v>
      </c>
      <c r="E185">
        <v>139.51</v>
      </c>
      <c r="F185">
        <v>1</v>
      </c>
      <c r="G185">
        <v>7</v>
      </c>
      <c r="H185">
        <v>29.89</v>
      </c>
      <c r="K185">
        <v>15</v>
      </c>
      <c r="L185">
        <v>31.666666666666668</v>
      </c>
      <c r="M185">
        <v>25.500000000000004</v>
      </c>
      <c r="N185">
        <v>127.68</v>
      </c>
      <c r="O185">
        <v>1</v>
      </c>
      <c r="P185">
        <v>5</v>
      </c>
      <c r="Q185">
        <v>29.84</v>
      </c>
      <c r="T185">
        <v>15</v>
      </c>
      <c r="U185">
        <v>31.111111111111111</v>
      </c>
      <c r="V185">
        <v>25</v>
      </c>
      <c r="W185">
        <v>122.71</v>
      </c>
      <c r="X185">
        <v>1</v>
      </c>
      <c r="Y185">
        <v>7</v>
      </c>
      <c r="Z185">
        <v>29.91</v>
      </c>
    </row>
    <row r="186" spans="2:26" x14ac:dyDescent="0.3">
      <c r="B186">
        <v>16</v>
      </c>
      <c r="C186">
        <v>30.888888888888889</v>
      </c>
      <c r="D186">
        <v>26.333333333333336</v>
      </c>
      <c r="E186">
        <v>139.51</v>
      </c>
      <c r="F186">
        <v>1</v>
      </c>
      <c r="G186">
        <v>7</v>
      </c>
      <c r="H186">
        <v>29.89</v>
      </c>
      <c r="K186">
        <v>16</v>
      </c>
      <c r="L186">
        <v>31.444444444444443</v>
      </c>
      <c r="M186">
        <v>25.444444444444443</v>
      </c>
      <c r="N186">
        <v>127.68</v>
      </c>
      <c r="O186">
        <v>1</v>
      </c>
      <c r="P186">
        <v>5</v>
      </c>
      <c r="Q186">
        <v>29.84</v>
      </c>
      <c r="T186">
        <v>16</v>
      </c>
      <c r="U186">
        <v>30.888888888888889</v>
      </c>
      <c r="V186">
        <v>24.944444444444446</v>
      </c>
      <c r="W186">
        <v>122.71</v>
      </c>
      <c r="X186">
        <v>1</v>
      </c>
      <c r="Y186">
        <v>7</v>
      </c>
      <c r="Z186">
        <v>29.91</v>
      </c>
    </row>
    <row r="187" spans="2:26" x14ac:dyDescent="0.3">
      <c r="B187">
        <v>17</v>
      </c>
      <c r="C187">
        <v>30.444444444444443</v>
      </c>
      <c r="D187">
        <v>26.222222222222221</v>
      </c>
      <c r="E187">
        <v>139.51</v>
      </c>
      <c r="F187">
        <v>1</v>
      </c>
      <c r="G187">
        <v>7</v>
      </c>
      <c r="H187">
        <v>29.89</v>
      </c>
      <c r="K187">
        <v>17</v>
      </c>
      <c r="L187">
        <v>30.833333333333332</v>
      </c>
      <c r="M187">
        <v>25.277777777777779</v>
      </c>
      <c r="N187">
        <v>127.68</v>
      </c>
      <c r="O187">
        <v>1</v>
      </c>
      <c r="P187">
        <v>5</v>
      </c>
      <c r="Q187">
        <v>29.84</v>
      </c>
      <c r="T187">
        <v>17</v>
      </c>
      <c r="U187">
        <v>30.277777777777779</v>
      </c>
      <c r="V187">
        <v>24.777777777777775</v>
      </c>
      <c r="W187">
        <v>122.71</v>
      </c>
      <c r="X187">
        <v>1</v>
      </c>
      <c r="Y187">
        <v>7</v>
      </c>
      <c r="Z187">
        <v>29.91</v>
      </c>
    </row>
    <row r="188" spans="2:26" x14ac:dyDescent="0.3">
      <c r="B188">
        <v>18</v>
      </c>
      <c r="C188">
        <v>29.722222222222221</v>
      </c>
      <c r="D188">
        <v>26.055555555555557</v>
      </c>
      <c r="E188">
        <v>139.51</v>
      </c>
      <c r="F188">
        <v>1</v>
      </c>
      <c r="G188">
        <v>7</v>
      </c>
      <c r="H188">
        <v>29.89</v>
      </c>
      <c r="K188">
        <v>18</v>
      </c>
      <c r="L188">
        <v>29.888888888888889</v>
      </c>
      <c r="M188">
        <v>25.055555555555554</v>
      </c>
      <c r="N188">
        <v>127.68</v>
      </c>
      <c r="O188">
        <v>1</v>
      </c>
      <c r="P188">
        <v>5</v>
      </c>
      <c r="Q188">
        <v>29.84</v>
      </c>
      <c r="T188">
        <v>18</v>
      </c>
      <c r="U188">
        <v>29.333333333333332</v>
      </c>
      <c r="V188">
        <v>24.555555555555557</v>
      </c>
      <c r="W188">
        <v>122.71</v>
      </c>
      <c r="X188">
        <v>1</v>
      </c>
      <c r="Y188">
        <v>7</v>
      </c>
      <c r="Z188">
        <v>29.91</v>
      </c>
    </row>
    <row r="189" spans="2:26" x14ac:dyDescent="0.3">
      <c r="B189">
        <v>19</v>
      </c>
      <c r="C189">
        <v>28.833333333333332</v>
      </c>
      <c r="D189">
        <v>25.833333333333332</v>
      </c>
      <c r="E189">
        <v>139.51</v>
      </c>
      <c r="F189">
        <v>1</v>
      </c>
      <c r="G189">
        <v>7</v>
      </c>
      <c r="H189">
        <v>29.89</v>
      </c>
      <c r="K189">
        <v>19</v>
      </c>
      <c r="L189">
        <v>28.833333333333332</v>
      </c>
      <c r="M189">
        <v>24.777777777777775</v>
      </c>
      <c r="N189">
        <v>127.68</v>
      </c>
      <c r="O189">
        <v>1</v>
      </c>
      <c r="P189">
        <v>5</v>
      </c>
      <c r="Q189">
        <v>29.84</v>
      </c>
      <c r="T189">
        <v>19</v>
      </c>
      <c r="U189">
        <v>28.277777777777782</v>
      </c>
      <c r="V189">
        <v>24.222222222222218</v>
      </c>
      <c r="W189">
        <v>122.71</v>
      </c>
      <c r="X189">
        <v>1</v>
      </c>
      <c r="Y189">
        <v>7</v>
      </c>
      <c r="Z189">
        <v>29.91</v>
      </c>
    </row>
    <row r="190" spans="2:26" x14ac:dyDescent="0.3">
      <c r="B190">
        <v>20</v>
      </c>
      <c r="C190">
        <v>28.000000000000004</v>
      </c>
      <c r="D190">
        <v>25.611111111111107</v>
      </c>
      <c r="E190">
        <v>139.51</v>
      </c>
      <c r="F190">
        <v>1</v>
      </c>
      <c r="G190">
        <v>7</v>
      </c>
      <c r="H190">
        <v>29.89</v>
      </c>
      <c r="K190">
        <v>20</v>
      </c>
      <c r="L190">
        <v>27.722222222222225</v>
      </c>
      <c r="M190">
        <v>24.499999999999996</v>
      </c>
      <c r="N190">
        <v>127.68</v>
      </c>
      <c r="O190">
        <v>1</v>
      </c>
      <c r="P190">
        <v>5</v>
      </c>
      <c r="Q190">
        <v>29.84</v>
      </c>
      <c r="T190">
        <v>20</v>
      </c>
      <c r="U190">
        <v>27.166666666666671</v>
      </c>
      <c r="V190">
        <v>23.944444444444443</v>
      </c>
      <c r="W190">
        <v>122.71</v>
      </c>
      <c r="X190">
        <v>1</v>
      </c>
      <c r="Y190">
        <v>7</v>
      </c>
      <c r="Z190">
        <v>29.91</v>
      </c>
    </row>
    <row r="191" spans="2:26" x14ac:dyDescent="0.3">
      <c r="B191">
        <v>21</v>
      </c>
      <c r="C191">
        <v>27.222222222222221</v>
      </c>
      <c r="D191">
        <v>25.444444444444443</v>
      </c>
      <c r="E191">
        <v>139.51</v>
      </c>
      <c r="F191">
        <v>1</v>
      </c>
      <c r="G191">
        <v>7</v>
      </c>
      <c r="H191">
        <v>29.89</v>
      </c>
      <c r="K191">
        <v>21</v>
      </c>
      <c r="L191">
        <v>26.833333333333332</v>
      </c>
      <c r="M191">
        <v>24.277777777777779</v>
      </c>
      <c r="N191">
        <v>127.68</v>
      </c>
      <c r="O191">
        <v>1</v>
      </c>
      <c r="P191">
        <v>5</v>
      </c>
      <c r="Q191">
        <v>29.84</v>
      </c>
      <c r="T191">
        <v>21</v>
      </c>
      <c r="U191">
        <v>26.277777777777779</v>
      </c>
      <c r="V191">
        <v>23.722222222222221</v>
      </c>
      <c r="W191">
        <v>122.71</v>
      </c>
      <c r="X191">
        <v>1</v>
      </c>
      <c r="Y191">
        <v>7</v>
      </c>
      <c r="Z191">
        <v>29.91</v>
      </c>
    </row>
    <row r="192" spans="2:26" x14ac:dyDescent="0.3">
      <c r="B192">
        <v>22</v>
      </c>
      <c r="C192">
        <v>26.555555555555557</v>
      </c>
      <c r="D192">
        <v>25.277777777777779</v>
      </c>
      <c r="E192">
        <v>139.51</v>
      </c>
      <c r="F192">
        <v>1</v>
      </c>
      <c r="G192">
        <v>7</v>
      </c>
      <c r="H192">
        <v>29.89</v>
      </c>
      <c r="K192">
        <v>22</v>
      </c>
      <c r="L192">
        <v>26</v>
      </c>
      <c r="M192">
        <v>24.055555555555557</v>
      </c>
      <c r="N192">
        <v>127.68</v>
      </c>
      <c r="O192">
        <v>1</v>
      </c>
      <c r="P192">
        <v>5</v>
      </c>
      <c r="Q192">
        <v>29.84</v>
      </c>
      <c r="T192">
        <v>22</v>
      </c>
      <c r="U192">
        <v>25.444444444444443</v>
      </c>
      <c r="V192">
        <v>23.5</v>
      </c>
      <c r="W192">
        <v>122.71</v>
      </c>
      <c r="X192">
        <v>1</v>
      </c>
      <c r="Y192">
        <v>7</v>
      </c>
      <c r="Z192">
        <v>29.91</v>
      </c>
    </row>
    <row r="193" spans="1:26" x14ac:dyDescent="0.3">
      <c r="B193">
        <v>23</v>
      </c>
      <c r="C193">
        <v>26.055555555555557</v>
      </c>
      <c r="D193">
        <v>25.111111111111111</v>
      </c>
      <c r="E193">
        <v>139.51</v>
      </c>
      <c r="F193">
        <v>1</v>
      </c>
      <c r="G193">
        <v>7</v>
      </c>
      <c r="H193">
        <v>29.89</v>
      </c>
      <c r="K193">
        <v>23</v>
      </c>
      <c r="L193">
        <v>25.333333333333329</v>
      </c>
      <c r="M193">
        <v>23.888888888888889</v>
      </c>
      <c r="N193">
        <v>127.68</v>
      </c>
      <c r="O193">
        <v>1</v>
      </c>
      <c r="P193">
        <v>5</v>
      </c>
      <c r="Q193">
        <v>29.84</v>
      </c>
      <c r="T193">
        <v>23</v>
      </c>
      <c r="U193">
        <v>24.777777777777775</v>
      </c>
      <c r="V193">
        <v>23.277777777777782</v>
      </c>
      <c r="W193">
        <v>122.71</v>
      </c>
      <c r="X193">
        <v>1</v>
      </c>
      <c r="Y193">
        <v>7</v>
      </c>
      <c r="Z193">
        <v>29.91</v>
      </c>
    </row>
    <row r="194" spans="1:26" x14ac:dyDescent="0.3">
      <c r="B194">
        <v>24</v>
      </c>
      <c r="C194">
        <v>25.666666666666668</v>
      </c>
      <c r="D194">
        <v>25</v>
      </c>
      <c r="E194">
        <v>139.51</v>
      </c>
      <c r="F194">
        <v>1</v>
      </c>
      <c r="G194">
        <v>7</v>
      </c>
      <c r="H194">
        <v>29.89</v>
      </c>
      <c r="K194">
        <v>24</v>
      </c>
      <c r="L194">
        <v>24.833333333333332</v>
      </c>
      <c r="M194">
        <v>23.722222222222221</v>
      </c>
      <c r="N194">
        <v>127.68</v>
      </c>
      <c r="O194">
        <v>1</v>
      </c>
      <c r="P194">
        <v>5</v>
      </c>
      <c r="Q194">
        <v>29.84</v>
      </c>
      <c r="T194">
        <v>24</v>
      </c>
      <c r="U194">
        <v>24.277777777777779</v>
      </c>
      <c r="V194">
        <v>23.166666666666668</v>
      </c>
      <c r="W194">
        <v>122.71</v>
      </c>
      <c r="X194">
        <v>1</v>
      </c>
      <c r="Y194">
        <v>7</v>
      </c>
      <c r="Z194">
        <v>29.91</v>
      </c>
    </row>
    <row r="195" spans="1:26" x14ac:dyDescent="0.3">
      <c r="A195" t="s">
        <v>8</v>
      </c>
      <c r="B195">
        <v>1</v>
      </c>
      <c r="C195">
        <v>25.888888888888886</v>
      </c>
      <c r="D195">
        <v>25.500000000000004</v>
      </c>
      <c r="E195">
        <v>144.62</v>
      </c>
      <c r="F195">
        <v>1</v>
      </c>
      <c r="G195">
        <v>7</v>
      </c>
      <c r="H195">
        <v>29.89</v>
      </c>
      <c r="J195" t="s">
        <v>8</v>
      </c>
      <c r="K195">
        <v>1</v>
      </c>
      <c r="L195">
        <v>24.333333333333332</v>
      </c>
      <c r="M195">
        <v>23.666666666666664</v>
      </c>
      <c r="N195">
        <v>128.44999999999999</v>
      </c>
      <c r="O195">
        <v>1</v>
      </c>
      <c r="P195">
        <v>4</v>
      </c>
      <c r="Q195">
        <v>29.84</v>
      </c>
      <c r="S195" t="s">
        <v>8</v>
      </c>
      <c r="T195">
        <v>1</v>
      </c>
      <c r="U195">
        <v>24.499999999999996</v>
      </c>
      <c r="V195">
        <v>23.555555555555557</v>
      </c>
      <c r="W195">
        <v>126.49</v>
      </c>
      <c r="X195">
        <v>1</v>
      </c>
      <c r="Y195">
        <v>7</v>
      </c>
      <c r="Z195">
        <v>29.91</v>
      </c>
    </row>
    <row r="196" spans="1:26" x14ac:dyDescent="0.3">
      <c r="B196">
        <v>2</v>
      </c>
      <c r="C196">
        <v>25.555555555555557</v>
      </c>
      <c r="D196">
        <v>25.388888888888889</v>
      </c>
      <c r="E196">
        <v>144.62</v>
      </c>
      <c r="F196">
        <v>1</v>
      </c>
      <c r="G196">
        <v>7</v>
      </c>
      <c r="H196">
        <v>29.89</v>
      </c>
      <c r="K196">
        <v>2</v>
      </c>
      <c r="L196">
        <v>23.944444444444443</v>
      </c>
      <c r="M196">
        <v>23.555555555555557</v>
      </c>
      <c r="N196">
        <v>128.44999999999999</v>
      </c>
      <c r="O196">
        <v>1</v>
      </c>
      <c r="P196">
        <v>4</v>
      </c>
      <c r="Q196">
        <v>29.84</v>
      </c>
      <c r="T196">
        <v>2</v>
      </c>
      <c r="U196">
        <v>24.055555555555557</v>
      </c>
      <c r="V196">
        <v>23.444444444444443</v>
      </c>
      <c r="W196">
        <v>126.49</v>
      </c>
      <c r="X196">
        <v>1</v>
      </c>
      <c r="Y196">
        <v>7</v>
      </c>
      <c r="Z196">
        <v>29.91</v>
      </c>
    </row>
    <row r="197" spans="1:26" x14ac:dyDescent="0.3">
      <c r="B197">
        <v>3</v>
      </c>
      <c r="C197">
        <v>25.277777777777779</v>
      </c>
      <c r="D197">
        <v>25.222222222222225</v>
      </c>
      <c r="E197">
        <v>144.62</v>
      </c>
      <c r="F197">
        <v>1</v>
      </c>
      <c r="G197">
        <v>7</v>
      </c>
      <c r="H197">
        <v>29.89</v>
      </c>
      <c r="K197">
        <v>3</v>
      </c>
      <c r="L197">
        <v>23.666666666666664</v>
      </c>
      <c r="M197">
        <v>23.5</v>
      </c>
      <c r="N197">
        <v>128.44999999999999</v>
      </c>
      <c r="O197">
        <v>1</v>
      </c>
      <c r="P197">
        <v>4</v>
      </c>
      <c r="Q197">
        <v>29.84</v>
      </c>
      <c r="T197">
        <v>3</v>
      </c>
      <c r="U197">
        <v>23.666666666666664</v>
      </c>
      <c r="V197">
        <v>23.333333333333332</v>
      </c>
      <c r="W197">
        <v>126.49</v>
      </c>
      <c r="X197">
        <v>1</v>
      </c>
      <c r="Y197">
        <v>7</v>
      </c>
      <c r="Z197">
        <v>29.91</v>
      </c>
    </row>
    <row r="198" spans="1:26" x14ac:dyDescent="0.3">
      <c r="B198">
        <v>4</v>
      </c>
      <c r="C198">
        <v>25.055555555555554</v>
      </c>
      <c r="D198">
        <v>25</v>
      </c>
      <c r="E198">
        <v>144.62</v>
      </c>
      <c r="F198">
        <v>1</v>
      </c>
      <c r="G198">
        <v>7</v>
      </c>
      <c r="H198">
        <v>29.89</v>
      </c>
      <c r="K198">
        <v>4</v>
      </c>
      <c r="L198">
        <v>23.388888888888886</v>
      </c>
      <c r="M198">
        <v>23.333333333333332</v>
      </c>
      <c r="N198">
        <v>128.44999999999999</v>
      </c>
      <c r="O198">
        <v>1</v>
      </c>
      <c r="P198">
        <v>4</v>
      </c>
      <c r="Q198">
        <v>29.84</v>
      </c>
      <c r="T198">
        <v>4</v>
      </c>
      <c r="U198">
        <v>23.444444444444443</v>
      </c>
      <c r="V198">
        <v>23.277777777777782</v>
      </c>
      <c r="W198">
        <v>126.49</v>
      </c>
      <c r="X198">
        <v>1</v>
      </c>
      <c r="Y198">
        <v>7</v>
      </c>
      <c r="Z198">
        <v>29.91</v>
      </c>
    </row>
    <row r="199" spans="1:26" x14ac:dyDescent="0.3">
      <c r="B199">
        <v>5</v>
      </c>
      <c r="C199">
        <v>25</v>
      </c>
      <c r="D199">
        <v>24.944444444444446</v>
      </c>
      <c r="E199">
        <v>144.62</v>
      </c>
      <c r="F199">
        <v>1</v>
      </c>
      <c r="G199">
        <v>7</v>
      </c>
      <c r="H199">
        <v>29.89</v>
      </c>
      <c r="K199">
        <v>5</v>
      </c>
      <c r="L199">
        <v>23.333333333333332</v>
      </c>
      <c r="M199">
        <v>23.277777777777782</v>
      </c>
      <c r="N199">
        <v>128.44999999999999</v>
      </c>
      <c r="O199">
        <v>1</v>
      </c>
      <c r="P199">
        <v>4</v>
      </c>
      <c r="Q199">
        <v>29.84</v>
      </c>
      <c r="T199">
        <v>5</v>
      </c>
      <c r="U199">
        <v>23.333333333333332</v>
      </c>
      <c r="V199">
        <v>23.277777777777782</v>
      </c>
      <c r="W199">
        <v>126.49</v>
      </c>
      <c r="X199">
        <v>1</v>
      </c>
      <c r="Y199">
        <v>7</v>
      </c>
      <c r="Z199">
        <v>29.91</v>
      </c>
    </row>
    <row r="200" spans="1:26" x14ac:dyDescent="0.3">
      <c r="B200">
        <v>6</v>
      </c>
      <c r="C200">
        <v>25.111111111111111</v>
      </c>
      <c r="D200">
        <v>25.055555555555554</v>
      </c>
      <c r="E200">
        <v>144.62</v>
      </c>
      <c r="F200">
        <v>1</v>
      </c>
      <c r="G200">
        <v>7</v>
      </c>
      <c r="H200">
        <v>29.89</v>
      </c>
      <c r="K200">
        <v>6</v>
      </c>
      <c r="L200">
        <v>23.5</v>
      </c>
      <c r="M200">
        <v>23.444444444444443</v>
      </c>
      <c r="N200">
        <v>128.44999999999999</v>
      </c>
      <c r="O200">
        <v>1</v>
      </c>
      <c r="P200">
        <v>4</v>
      </c>
      <c r="Q200">
        <v>29.84</v>
      </c>
      <c r="T200">
        <v>6</v>
      </c>
      <c r="U200">
        <v>23.5</v>
      </c>
      <c r="V200">
        <v>23.277777777777782</v>
      </c>
      <c r="W200">
        <v>126.49</v>
      </c>
      <c r="X200">
        <v>1</v>
      </c>
      <c r="Y200">
        <v>7</v>
      </c>
      <c r="Z200">
        <v>29.91</v>
      </c>
    </row>
    <row r="201" spans="1:26" x14ac:dyDescent="0.3">
      <c r="B201">
        <v>7</v>
      </c>
      <c r="C201">
        <v>25.444444444444443</v>
      </c>
      <c r="D201">
        <v>25.388888888888889</v>
      </c>
      <c r="E201">
        <v>144.62</v>
      </c>
      <c r="F201">
        <v>1</v>
      </c>
      <c r="G201">
        <v>7</v>
      </c>
      <c r="H201">
        <v>29.89</v>
      </c>
      <c r="K201">
        <v>7</v>
      </c>
      <c r="L201">
        <v>23.888888888888889</v>
      </c>
      <c r="M201">
        <v>23.555555555555557</v>
      </c>
      <c r="N201">
        <v>128.44999999999999</v>
      </c>
      <c r="O201">
        <v>1</v>
      </c>
      <c r="P201">
        <v>4</v>
      </c>
      <c r="Q201">
        <v>29.84</v>
      </c>
      <c r="T201">
        <v>7</v>
      </c>
      <c r="U201">
        <v>23.944444444444443</v>
      </c>
      <c r="V201">
        <v>23.444444444444443</v>
      </c>
      <c r="W201">
        <v>126.49</v>
      </c>
      <c r="X201">
        <v>1</v>
      </c>
      <c r="Y201">
        <v>7</v>
      </c>
      <c r="Z201">
        <v>29.91</v>
      </c>
    </row>
    <row r="202" spans="1:26" x14ac:dyDescent="0.3">
      <c r="B202">
        <v>8</v>
      </c>
      <c r="C202">
        <v>26.055555555555557</v>
      </c>
      <c r="D202">
        <v>25.555555555555557</v>
      </c>
      <c r="E202">
        <v>144.62</v>
      </c>
      <c r="F202">
        <v>1</v>
      </c>
      <c r="G202">
        <v>7</v>
      </c>
      <c r="H202">
        <v>29.89</v>
      </c>
      <c r="K202">
        <v>8</v>
      </c>
      <c r="L202">
        <v>24.555555555555557</v>
      </c>
      <c r="M202">
        <v>23.722222222222221</v>
      </c>
      <c r="N202">
        <v>128.44999999999999</v>
      </c>
      <c r="O202">
        <v>1</v>
      </c>
      <c r="P202">
        <v>4</v>
      </c>
      <c r="Q202">
        <v>29.84</v>
      </c>
      <c r="T202">
        <v>8</v>
      </c>
      <c r="U202">
        <v>24.777777777777775</v>
      </c>
      <c r="V202">
        <v>23.666666666666664</v>
      </c>
      <c r="W202">
        <v>126.49</v>
      </c>
      <c r="X202">
        <v>1</v>
      </c>
      <c r="Y202">
        <v>7</v>
      </c>
      <c r="Z202">
        <v>29.91</v>
      </c>
    </row>
    <row r="203" spans="1:26" x14ac:dyDescent="0.3">
      <c r="B203">
        <v>9</v>
      </c>
      <c r="C203">
        <v>26.944444444444443</v>
      </c>
      <c r="D203">
        <v>25.777777777777782</v>
      </c>
      <c r="E203">
        <v>144.62</v>
      </c>
      <c r="F203">
        <v>1</v>
      </c>
      <c r="G203">
        <v>7</v>
      </c>
      <c r="H203">
        <v>29.89</v>
      </c>
      <c r="K203">
        <v>9</v>
      </c>
      <c r="L203">
        <v>25.611111111111107</v>
      </c>
      <c r="M203">
        <v>24</v>
      </c>
      <c r="N203">
        <v>128.44999999999999</v>
      </c>
      <c r="O203">
        <v>1</v>
      </c>
      <c r="P203">
        <v>4</v>
      </c>
      <c r="Q203">
        <v>29.84</v>
      </c>
      <c r="T203">
        <v>9</v>
      </c>
      <c r="U203">
        <v>25.888888888888886</v>
      </c>
      <c r="V203">
        <v>23.944444444444443</v>
      </c>
      <c r="W203">
        <v>126.49</v>
      </c>
      <c r="X203">
        <v>1</v>
      </c>
      <c r="Y203">
        <v>7</v>
      </c>
      <c r="Z203">
        <v>29.91</v>
      </c>
    </row>
    <row r="204" spans="1:26" x14ac:dyDescent="0.3">
      <c r="B204">
        <v>10</v>
      </c>
      <c r="C204">
        <v>27.944444444444443</v>
      </c>
      <c r="D204">
        <v>26</v>
      </c>
      <c r="E204">
        <v>144.62</v>
      </c>
      <c r="F204">
        <v>1</v>
      </c>
      <c r="G204">
        <v>7</v>
      </c>
      <c r="H204">
        <v>29.89</v>
      </c>
      <c r="K204">
        <v>10</v>
      </c>
      <c r="L204">
        <v>26.777777777777779</v>
      </c>
      <c r="M204">
        <v>24.333333333333332</v>
      </c>
      <c r="N204">
        <v>128.44999999999999</v>
      </c>
      <c r="O204">
        <v>1</v>
      </c>
      <c r="P204">
        <v>4</v>
      </c>
      <c r="Q204">
        <v>29.84</v>
      </c>
      <c r="T204">
        <v>10</v>
      </c>
      <c r="U204">
        <v>27.222222222222221</v>
      </c>
      <c r="V204">
        <v>24.333333333333332</v>
      </c>
      <c r="W204">
        <v>126.49</v>
      </c>
      <c r="X204">
        <v>1</v>
      </c>
      <c r="Y204">
        <v>7</v>
      </c>
      <c r="Z204">
        <v>29.91</v>
      </c>
    </row>
    <row r="205" spans="1:26" x14ac:dyDescent="0.3">
      <c r="B205">
        <v>11</v>
      </c>
      <c r="C205">
        <v>29.055555555555557</v>
      </c>
      <c r="D205">
        <v>26.277777777777779</v>
      </c>
      <c r="E205">
        <v>144.62</v>
      </c>
      <c r="F205">
        <v>1</v>
      </c>
      <c r="G205">
        <v>7</v>
      </c>
      <c r="H205">
        <v>29.89</v>
      </c>
      <c r="K205">
        <v>11</v>
      </c>
      <c r="L205">
        <v>28.055555555555557</v>
      </c>
      <c r="M205">
        <v>24.666666666666671</v>
      </c>
      <c r="N205">
        <v>128.44999999999999</v>
      </c>
      <c r="O205">
        <v>1</v>
      </c>
      <c r="P205">
        <v>4</v>
      </c>
      <c r="Q205">
        <v>29.84</v>
      </c>
      <c r="T205">
        <v>11</v>
      </c>
      <c r="U205">
        <v>28.777777777777779</v>
      </c>
      <c r="V205">
        <v>24.722222222222221</v>
      </c>
      <c r="W205">
        <v>126.49</v>
      </c>
      <c r="X205">
        <v>1</v>
      </c>
      <c r="Y205">
        <v>7</v>
      </c>
      <c r="Z205">
        <v>29.91</v>
      </c>
    </row>
    <row r="206" spans="1:26" x14ac:dyDescent="0.3">
      <c r="B206">
        <v>12</v>
      </c>
      <c r="C206">
        <v>30.111111111111111</v>
      </c>
      <c r="D206">
        <v>26.555555555555557</v>
      </c>
      <c r="E206">
        <v>144.62</v>
      </c>
      <c r="F206">
        <v>1</v>
      </c>
      <c r="G206">
        <v>7</v>
      </c>
      <c r="H206">
        <v>29.89</v>
      </c>
      <c r="K206">
        <v>12</v>
      </c>
      <c r="L206">
        <v>29.333333333333332</v>
      </c>
      <c r="M206">
        <v>25</v>
      </c>
      <c r="N206">
        <v>128.44999999999999</v>
      </c>
      <c r="O206">
        <v>1</v>
      </c>
      <c r="P206">
        <v>4</v>
      </c>
      <c r="Q206">
        <v>29.84</v>
      </c>
      <c r="T206">
        <v>12</v>
      </c>
      <c r="U206">
        <v>30.166666666666668</v>
      </c>
      <c r="V206">
        <v>25.055555555555554</v>
      </c>
      <c r="W206">
        <v>126.49</v>
      </c>
      <c r="X206">
        <v>1</v>
      </c>
      <c r="Y206">
        <v>7</v>
      </c>
      <c r="Z206">
        <v>29.91</v>
      </c>
    </row>
    <row r="207" spans="1:26" x14ac:dyDescent="0.3">
      <c r="B207">
        <v>13</v>
      </c>
      <c r="C207">
        <v>30.944444444444443</v>
      </c>
      <c r="D207">
        <v>26.722222222222218</v>
      </c>
      <c r="E207">
        <v>144.62</v>
      </c>
      <c r="F207">
        <v>1</v>
      </c>
      <c r="G207">
        <v>7</v>
      </c>
      <c r="H207">
        <v>29.89</v>
      </c>
      <c r="K207">
        <v>13</v>
      </c>
      <c r="L207">
        <v>30.277777777777779</v>
      </c>
      <c r="M207">
        <v>25.222222222222225</v>
      </c>
      <c r="N207">
        <v>128.44999999999999</v>
      </c>
      <c r="O207">
        <v>1</v>
      </c>
      <c r="P207">
        <v>4</v>
      </c>
      <c r="Q207">
        <v>29.84</v>
      </c>
      <c r="T207">
        <v>13</v>
      </c>
      <c r="U207">
        <v>31.222222222222221</v>
      </c>
      <c r="V207">
        <v>25.333333333333329</v>
      </c>
      <c r="W207">
        <v>126.49</v>
      </c>
      <c r="X207">
        <v>1</v>
      </c>
      <c r="Y207">
        <v>7</v>
      </c>
      <c r="Z207">
        <v>29.91</v>
      </c>
    </row>
    <row r="208" spans="1:26" x14ac:dyDescent="0.3">
      <c r="B208">
        <v>14</v>
      </c>
      <c r="C208">
        <v>31.444444444444443</v>
      </c>
      <c r="D208">
        <v>26.888888888888893</v>
      </c>
      <c r="E208">
        <v>144.62</v>
      </c>
      <c r="F208">
        <v>1</v>
      </c>
      <c r="G208">
        <v>7</v>
      </c>
      <c r="H208">
        <v>29.89</v>
      </c>
      <c r="K208">
        <v>14</v>
      </c>
      <c r="L208">
        <v>30.888888888888889</v>
      </c>
      <c r="M208">
        <v>25.388888888888889</v>
      </c>
      <c r="N208">
        <v>128.44999999999999</v>
      </c>
      <c r="O208">
        <v>1</v>
      </c>
      <c r="P208">
        <v>4</v>
      </c>
      <c r="Q208">
        <v>29.84</v>
      </c>
      <c r="T208">
        <v>14</v>
      </c>
      <c r="U208">
        <v>31.944444444444443</v>
      </c>
      <c r="V208">
        <v>25.500000000000004</v>
      </c>
      <c r="W208">
        <v>126.49</v>
      </c>
      <c r="X208">
        <v>1</v>
      </c>
      <c r="Y208">
        <v>7</v>
      </c>
      <c r="Z208">
        <v>29.91</v>
      </c>
    </row>
    <row r="209" spans="1:26" x14ac:dyDescent="0.3">
      <c r="B209">
        <v>15</v>
      </c>
      <c r="C209">
        <v>31.666666666666668</v>
      </c>
      <c r="D209">
        <v>26.944444444444443</v>
      </c>
      <c r="E209">
        <v>144.62</v>
      </c>
      <c r="F209">
        <v>1</v>
      </c>
      <c r="G209">
        <v>7</v>
      </c>
      <c r="H209">
        <v>29.89</v>
      </c>
      <c r="K209">
        <v>15</v>
      </c>
      <c r="L209">
        <v>31.111111111111111</v>
      </c>
      <c r="M209">
        <v>25.444444444444443</v>
      </c>
      <c r="N209">
        <v>128.44999999999999</v>
      </c>
      <c r="O209">
        <v>1</v>
      </c>
      <c r="P209">
        <v>4</v>
      </c>
      <c r="Q209">
        <v>29.84</v>
      </c>
      <c r="T209">
        <v>15</v>
      </c>
      <c r="U209">
        <v>32.222222222222221</v>
      </c>
      <c r="V209">
        <v>25.611111111111107</v>
      </c>
      <c r="W209">
        <v>126.49</v>
      </c>
      <c r="X209">
        <v>1</v>
      </c>
      <c r="Y209">
        <v>7</v>
      </c>
      <c r="Z209">
        <v>29.91</v>
      </c>
    </row>
    <row r="210" spans="1:26" x14ac:dyDescent="0.3">
      <c r="B210">
        <v>16</v>
      </c>
      <c r="C210">
        <v>31.444444444444443</v>
      </c>
      <c r="D210">
        <v>26.888888888888893</v>
      </c>
      <c r="E210">
        <v>144.62</v>
      </c>
      <c r="F210">
        <v>1</v>
      </c>
      <c r="G210">
        <v>7</v>
      </c>
      <c r="H210">
        <v>29.89</v>
      </c>
      <c r="K210">
        <v>16</v>
      </c>
      <c r="L210">
        <v>30.888888888888889</v>
      </c>
      <c r="M210">
        <v>25.388888888888889</v>
      </c>
      <c r="N210">
        <v>128.44999999999999</v>
      </c>
      <c r="O210">
        <v>1</v>
      </c>
      <c r="P210">
        <v>4</v>
      </c>
      <c r="Q210">
        <v>29.84</v>
      </c>
      <c r="T210">
        <v>16</v>
      </c>
      <c r="U210">
        <v>31.944444444444443</v>
      </c>
      <c r="V210">
        <v>25.500000000000004</v>
      </c>
      <c r="W210">
        <v>126.49</v>
      </c>
      <c r="X210">
        <v>1</v>
      </c>
      <c r="Y210">
        <v>7</v>
      </c>
      <c r="Z210">
        <v>29.91</v>
      </c>
    </row>
    <row r="211" spans="1:26" x14ac:dyDescent="0.3">
      <c r="B211">
        <v>17</v>
      </c>
      <c r="C211">
        <v>31</v>
      </c>
      <c r="D211">
        <v>26.777777777777779</v>
      </c>
      <c r="E211">
        <v>144.62</v>
      </c>
      <c r="F211">
        <v>1</v>
      </c>
      <c r="G211">
        <v>7</v>
      </c>
      <c r="H211">
        <v>29.89</v>
      </c>
      <c r="K211">
        <v>17</v>
      </c>
      <c r="L211">
        <v>30.333333333333332</v>
      </c>
      <c r="M211">
        <v>25.222222222222225</v>
      </c>
      <c r="N211">
        <v>128.44999999999999</v>
      </c>
      <c r="O211">
        <v>1</v>
      </c>
      <c r="P211">
        <v>4</v>
      </c>
      <c r="Q211">
        <v>29.84</v>
      </c>
      <c r="T211">
        <v>17</v>
      </c>
      <c r="U211">
        <v>31.333333333333332</v>
      </c>
      <c r="V211">
        <v>25.388888888888889</v>
      </c>
      <c r="W211">
        <v>126.49</v>
      </c>
      <c r="X211">
        <v>1</v>
      </c>
      <c r="Y211">
        <v>7</v>
      </c>
      <c r="Z211">
        <v>29.91</v>
      </c>
    </row>
    <row r="212" spans="1:26" x14ac:dyDescent="0.3">
      <c r="B212">
        <v>18</v>
      </c>
      <c r="C212">
        <v>30.277777777777779</v>
      </c>
      <c r="D212">
        <v>26.555555555555557</v>
      </c>
      <c r="E212">
        <v>144.62</v>
      </c>
      <c r="F212">
        <v>1</v>
      </c>
      <c r="G212">
        <v>7</v>
      </c>
      <c r="H212">
        <v>29.89</v>
      </c>
      <c r="K212">
        <v>18</v>
      </c>
      <c r="L212">
        <v>29.5</v>
      </c>
      <c r="M212">
        <v>25.055555555555554</v>
      </c>
      <c r="N212">
        <v>128.44999999999999</v>
      </c>
      <c r="O212">
        <v>1</v>
      </c>
      <c r="P212">
        <v>4</v>
      </c>
      <c r="Q212">
        <v>29.84</v>
      </c>
      <c r="T212">
        <v>18</v>
      </c>
      <c r="U212">
        <v>30.333333333333332</v>
      </c>
      <c r="V212">
        <v>25.111111111111111</v>
      </c>
      <c r="W212">
        <v>126.49</v>
      </c>
      <c r="X212">
        <v>1</v>
      </c>
      <c r="Y212">
        <v>7</v>
      </c>
      <c r="Z212">
        <v>29.91</v>
      </c>
    </row>
    <row r="213" spans="1:26" x14ac:dyDescent="0.3">
      <c r="B213">
        <v>19</v>
      </c>
      <c r="C213">
        <v>29.388888888888889</v>
      </c>
      <c r="D213">
        <v>26.388888888888889</v>
      </c>
      <c r="E213">
        <v>144.62</v>
      </c>
      <c r="F213">
        <v>1</v>
      </c>
      <c r="G213">
        <v>7</v>
      </c>
      <c r="H213">
        <v>29.89</v>
      </c>
      <c r="K213">
        <v>19</v>
      </c>
      <c r="L213">
        <v>28.444444444444443</v>
      </c>
      <c r="M213">
        <v>24.777777777777775</v>
      </c>
      <c r="N213">
        <v>128.44999999999999</v>
      </c>
      <c r="O213">
        <v>1</v>
      </c>
      <c r="P213">
        <v>4</v>
      </c>
      <c r="Q213">
        <v>29.84</v>
      </c>
      <c r="T213">
        <v>19</v>
      </c>
      <c r="U213">
        <v>29.222222222222221</v>
      </c>
      <c r="V213">
        <v>24.833333333333332</v>
      </c>
      <c r="W213">
        <v>126.49</v>
      </c>
      <c r="X213">
        <v>1</v>
      </c>
      <c r="Y213">
        <v>7</v>
      </c>
      <c r="Z213">
        <v>29.91</v>
      </c>
    </row>
    <row r="214" spans="1:26" x14ac:dyDescent="0.3">
      <c r="B214">
        <v>20</v>
      </c>
      <c r="C214">
        <v>28.555555555555557</v>
      </c>
      <c r="D214">
        <v>26.166666666666664</v>
      </c>
      <c r="E214">
        <v>144.62</v>
      </c>
      <c r="F214">
        <v>1</v>
      </c>
      <c r="G214">
        <v>7</v>
      </c>
      <c r="H214">
        <v>29.89</v>
      </c>
      <c r="K214">
        <v>20</v>
      </c>
      <c r="L214">
        <v>27.444444444444446</v>
      </c>
      <c r="M214">
        <v>24.499999999999996</v>
      </c>
      <c r="N214">
        <v>128.44999999999999</v>
      </c>
      <c r="O214">
        <v>1</v>
      </c>
      <c r="P214">
        <v>4</v>
      </c>
      <c r="Q214">
        <v>29.84</v>
      </c>
      <c r="T214">
        <v>20</v>
      </c>
      <c r="U214">
        <v>28.055555555555557</v>
      </c>
      <c r="V214">
        <v>24.499999999999996</v>
      </c>
      <c r="W214">
        <v>126.49</v>
      </c>
      <c r="X214">
        <v>1</v>
      </c>
      <c r="Y214">
        <v>7</v>
      </c>
      <c r="Z214">
        <v>29.91</v>
      </c>
    </row>
    <row r="215" spans="1:26" x14ac:dyDescent="0.3">
      <c r="B215">
        <v>21</v>
      </c>
      <c r="C215">
        <v>27.777777777777779</v>
      </c>
      <c r="D215">
        <v>26</v>
      </c>
      <c r="E215">
        <v>144.62</v>
      </c>
      <c r="F215">
        <v>1</v>
      </c>
      <c r="G215">
        <v>7</v>
      </c>
      <c r="H215">
        <v>29.89</v>
      </c>
      <c r="K215">
        <v>21</v>
      </c>
      <c r="L215">
        <v>26.611111111111114</v>
      </c>
      <c r="M215">
        <v>24.277777777777779</v>
      </c>
      <c r="N215">
        <v>128.44999999999999</v>
      </c>
      <c r="O215">
        <v>1</v>
      </c>
      <c r="P215">
        <v>4</v>
      </c>
      <c r="Q215">
        <v>29.84</v>
      </c>
      <c r="T215">
        <v>21</v>
      </c>
      <c r="U215">
        <v>27.055555555555557</v>
      </c>
      <c r="V215">
        <v>24.277777777777779</v>
      </c>
      <c r="W215">
        <v>126.49</v>
      </c>
      <c r="X215">
        <v>1</v>
      </c>
      <c r="Y215">
        <v>7</v>
      </c>
      <c r="Z215">
        <v>29.91</v>
      </c>
    </row>
    <row r="216" spans="1:26" x14ac:dyDescent="0.3">
      <c r="B216">
        <v>22</v>
      </c>
      <c r="C216">
        <v>27.111111111111111</v>
      </c>
      <c r="D216">
        <v>25.833333333333332</v>
      </c>
      <c r="E216">
        <v>144.62</v>
      </c>
      <c r="F216">
        <v>1</v>
      </c>
      <c r="G216">
        <v>7</v>
      </c>
      <c r="H216">
        <v>29.89</v>
      </c>
      <c r="K216">
        <v>22</v>
      </c>
      <c r="L216">
        <v>25.833333333333332</v>
      </c>
      <c r="M216">
        <v>24.055555555555557</v>
      </c>
      <c r="N216">
        <v>128.44999999999999</v>
      </c>
      <c r="O216">
        <v>1</v>
      </c>
      <c r="P216">
        <v>4</v>
      </c>
      <c r="Q216">
        <v>29.84</v>
      </c>
      <c r="T216">
        <v>22</v>
      </c>
      <c r="U216">
        <v>26.166666666666664</v>
      </c>
      <c r="V216">
        <v>24</v>
      </c>
      <c r="W216">
        <v>126.49</v>
      </c>
      <c r="X216">
        <v>1</v>
      </c>
      <c r="Y216">
        <v>7</v>
      </c>
      <c r="Z216">
        <v>29.91</v>
      </c>
    </row>
    <row r="217" spans="1:26" x14ac:dyDescent="0.3">
      <c r="B217">
        <v>23</v>
      </c>
      <c r="C217">
        <v>26.611111111111114</v>
      </c>
      <c r="D217">
        <v>25.666666666666668</v>
      </c>
      <c r="E217">
        <v>144.62</v>
      </c>
      <c r="F217">
        <v>1</v>
      </c>
      <c r="G217">
        <v>7</v>
      </c>
      <c r="H217">
        <v>29.89</v>
      </c>
      <c r="K217">
        <v>23</v>
      </c>
      <c r="L217">
        <v>25.222222222222225</v>
      </c>
      <c r="M217">
        <v>23.888888888888889</v>
      </c>
      <c r="N217">
        <v>128.44999999999999</v>
      </c>
      <c r="O217">
        <v>1</v>
      </c>
      <c r="P217">
        <v>4</v>
      </c>
      <c r="Q217">
        <v>29.84</v>
      </c>
      <c r="T217">
        <v>23</v>
      </c>
      <c r="U217">
        <v>25.444444444444443</v>
      </c>
      <c r="V217">
        <v>23.833333333333336</v>
      </c>
      <c r="W217">
        <v>126.49</v>
      </c>
      <c r="X217">
        <v>1</v>
      </c>
      <c r="Y217">
        <v>7</v>
      </c>
      <c r="Z217">
        <v>29.91</v>
      </c>
    </row>
    <row r="218" spans="1:26" x14ac:dyDescent="0.3">
      <c r="B218">
        <v>24</v>
      </c>
      <c r="C218">
        <v>26.222222222222221</v>
      </c>
      <c r="D218">
        <v>25.555555555555557</v>
      </c>
      <c r="E218">
        <v>144.62</v>
      </c>
      <c r="F218">
        <v>1</v>
      </c>
      <c r="G218">
        <v>7</v>
      </c>
      <c r="H218">
        <v>29.89</v>
      </c>
      <c r="K218">
        <v>24</v>
      </c>
      <c r="L218">
        <v>24.722222222222221</v>
      </c>
      <c r="M218">
        <v>23.777777777777779</v>
      </c>
      <c r="N218">
        <v>128.44999999999999</v>
      </c>
      <c r="O218">
        <v>1</v>
      </c>
      <c r="P218">
        <v>4</v>
      </c>
      <c r="Q218">
        <v>29.84</v>
      </c>
      <c r="T218">
        <v>24</v>
      </c>
      <c r="U218">
        <v>24.944444444444446</v>
      </c>
      <c r="V218">
        <v>23.666666666666664</v>
      </c>
      <c r="W218">
        <v>126.49</v>
      </c>
      <c r="X218">
        <v>1</v>
      </c>
      <c r="Y218">
        <v>7</v>
      </c>
      <c r="Z218">
        <v>29.91</v>
      </c>
    </row>
    <row r="219" spans="1:26" x14ac:dyDescent="0.3">
      <c r="A219" t="s">
        <v>9</v>
      </c>
      <c r="B219">
        <v>1</v>
      </c>
      <c r="C219">
        <v>25.888888888888886</v>
      </c>
      <c r="D219">
        <v>25.500000000000004</v>
      </c>
      <c r="E219">
        <v>144.62</v>
      </c>
      <c r="F219">
        <v>1</v>
      </c>
      <c r="G219">
        <v>7</v>
      </c>
      <c r="H219">
        <v>29.89</v>
      </c>
      <c r="J219" t="s">
        <v>9</v>
      </c>
      <c r="K219">
        <v>1</v>
      </c>
      <c r="L219">
        <v>24.333333333333332</v>
      </c>
      <c r="M219">
        <v>23.666666666666664</v>
      </c>
      <c r="N219">
        <v>128.44999999999999</v>
      </c>
      <c r="O219">
        <v>1</v>
      </c>
      <c r="P219">
        <v>14</v>
      </c>
      <c r="Q219">
        <v>29.84</v>
      </c>
      <c r="S219" t="s">
        <v>9</v>
      </c>
      <c r="T219">
        <v>1</v>
      </c>
      <c r="U219">
        <v>25.500000000000004</v>
      </c>
      <c r="V219">
        <v>24.777777777777775</v>
      </c>
      <c r="W219">
        <v>136.99</v>
      </c>
      <c r="X219">
        <v>1</v>
      </c>
      <c r="Y219">
        <v>7</v>
      </c>
      <c r="Z219">
        <v>29.91</v>
      </c>
    </row>
    <row r="220" spans="1:26" x14ac:dyDescent="0.3">
      <c r="B220">
        <v>2</v>
      </c>
      <c r="C220">
        <v>25.555555555555557</v>
      </c>
      <c r="D220">
        <v>25.388888888888889</v>
      </c>
      <c r="E220">
        <v>144.62</v>
      </c>
      <c r="F220">
        <v>1</v>
      </c>
      <c r="G220">
        <v>7</v>
      </c>
      <c r="H220">
        <v>29.89</v>
      </c>
      <c r="K220">
        <v>2</v>
      </c>
      <c r="L220">
        <v>23.944444444444443</v>
      </c>
      <c r="M220">
        <v>23.555555555555557</v>
      </c>
      <c r="N220">
        <v>128.44999999999999</v>
      </c>
      <c r="O220">
        <v>1</v>
      </c>
      <c r="P220">
        <v>14</v>
      </c>
      <c r="Q220">
        <v>29.84</v>
      </c>
      <c r="T220">
        <v>2</v>
      </c>
      <c r="U220">
        <v>25.111111111111111</v>
      </c>
      <c r="V220">
        <v>24.666666666666671</v>
      </c>
      <c r="W220">
        <v>136.99</v>
      </c>
      <c r="X220">
        <v>1</v>
      </c>
      <c r="Y220">
        <v>7</v>
      </c>
      <c r="Z220">
        <v>29.91</v>
      </c>
    </row>
    <row r="221" spans="1:26" x14ac:dyDescent="0.3">
      <c r="B221">
        <v>3</v>
      </c>
      <c r="C221">
        <v>25.277777777777779</v>
      </c>
      <c r="D221">
        <v>25.222222222222225</v>
      </c>
      <c r="E221">
        <v>144.62</v>
      </c>
      <c r="F221">
        <v>1</v>
      </c>
      <c r="G221">
        <v>7</v>
      </c>
      <c r="H221">
        <v>29.89</v>
      </c>
      <c r="K221">
        <v>3</v>
      </c>
      <c r="L221">
        <v>23.666666666666664</v>
      </c>
      <c r="M221">
        <v>23.5</v>
      </c>
      <c r="N221">
        <v>128.44999999999999</v>
      </c>
      <c r="O221">
        <v>1</v>
      </c>
      <c r="P221">
        <v>14</v>
      </c>
      <c r="Q221">
        <v>29.84</v>
      </c>
      <c r="T221">
        <v>3</v>
      </c>
      <c r="U221">
        <v>24.777777777777775</v>
      </c>
      <c r="V221">
        <v>24.555555555555557</v>
      </c>
      <c r="W221">
        <v>136.99</v>
      </c>
      <c r="X221">
        <v>1</v>
      </c>
      <c r="Y221">
        <v>7</v>
      </c>
      <c r="Z221">
        <v>29.91</v>
      </c>
    </row>
    <row r="222" spans="1:26" x14ac:dyDescent="0.3">
      <c r="B222">
        <v>4</v>
      </c>
      <c r="C222">
        <v>25.055555555555554</v>
      </c>
      <c r="D222">
        <v>25</v>
      </c>
      <c r="E222">
        <v>144.62</v>
      </c>
      <c r="F222">
        <v>1</v>
      </c>
      <c r="G222">
        <v>7</v>
      </c>
      <c r="H222">
        <v>29.89</v>
      </c>
      <c r="K222">
        <v>4</v>
      </c>
      <c r="L222">
        <v>23.388888888888886</v>
      </c>
      <c r="M222">
        <v>23.333333333333332</v>
      </c>
      <c r="N222">
        <v>128.44999999999999</v>
      </c>
      <c r="O222">
        <v>1</v>
      </c>
      <c r="P222">
        <v>14</v>
      </c>
      <c r="Q222">
        <v>29.84</v>
      </c>
      <c r="T222">
        <v>4</v>
      </c>
      <c r="U222">
        <v>24.555555555555557</v>
      </c>
      <c r="V222">
        <v>24.499999999999996</v>
      </c>
      <c r="W222">
        <v>136.99</v>
      </c>
      <c r="X222">
        <v>1</v>
      </c>
      <c r="Y222">
        <v>7</v>
      </c>
      <c r="Z222">
        <v>29.91</v>
      </c>
    </row>
    <row r="223" spans="1:26" x14ac:dyDescent="0.3">
      <c r="B223">
        <v>5</v>
      </c>
      <c r="C223">
        <v>25</v>
      </c>
      <c r="D223">
        <v>24.944444444444446</v>
      </c>
      <c r="E223">
        <v>144.62</v>
      </c>
      <c r="F223">
        <v>1</v>
      </c>
      <c r="G223">
        <v>7</v>
      </c>
      <c r="H223">
        <v>29.89</v>
      </c>
      <c r="K223">
        <v>5</v>
      </c>
      <c r="L223">
        <v>23.333333333333332</v>
      </c>
      <c r="M223">
        <v>23.277777777777782</v>
      </c>
      <c r="N223">
        <v>128.44999999999999</v>
      </c>
      <c r="O223">
        <v>1</v>
      </c>
      <c r="P223">
        <v>14</v>
      </c>
      <c r="Q223">
        <v>29.84</v>
      </c>
      <c r="T223">
        <v>5</v>
      </c>
      <c r="U223">
        <v>24.444444444444443</v>
      </c>
      <c r="V223">
        <v>24.388888888888893</v>
      </c>
      <c r="W223">
        <v>136.99</v>
      </c>
      <c r="X223">
        <v>1</v>
      </c>
      <c r="Y223">
        <v>7</v>
      </c>
      <c r="Z223">
        <v>29.91</v>
      </c>
    </row>
    <row r="224" spans="1:26" x14ac:dyDescent="0.3">
      <c r="B224">
        <v>6</v>
      </c>
      <c r="C224">
        <v>25.111111111111111</v>
      </c>
      <c r="D224">
        <v>25.055555555555554</v>
      </c>
      <c r="E224">
        <v>144.62</v>
      </c>
      <c r="F224">
        <v>1</v>
      </c>
      <c r="G224">
        <v>7</v>
      </c>
      <c r="H224">
        <v>29.89</v>
      </c>
      <c r="K224">
        <v>6</v>
      </c>
      <c r="L224">
        <v>23.5</v>
      </c>
      <c r="M224">
        <v>23.444444444444443</v>
      </c>
      <c r="N224">
        <v>128.44999999999999</v>
      </c>
      <c r="O224">
        <v>1</v>
      </c>
      <c r="P224">
        <v>14</v>
      </c>
      <c r="Q224">
        <v>29.84</v>
      </c>
      <c r="T224">
        <v>6</v>
      </c>
      <c r="U224">
        <v>24.611111111111111</v>
      </c>
      <c r="V224">
        <v>24.555555555555557</v>
      </c>
      <c r="W224">
        <v>136.99</v>
      </c>
      <c r="X224">
        <v>1</v>
      </c>
      <c r="Y224">
        <v>7</v>
      </c>
      <c r="Z224">
        <v>29.91</v>
      </c>
    </row>
    <row r="225" spans="2:26" x14ac:dyDescent="0.3">
      <c r="B225">
        <v>7</v>
      </c>
      <c r="C225">
        <v>25.444444444444443</v>
      </c>
      <c r="D225">
        <v>25.388888888888889</v>
      </c>
      <c r="E225">
        <v>144.62</v>
      </c>
      <c r="F225">
        <v>1</v>
      </c>
      <c r="G225">
        <v>7</v>
      </c>
      <c r="H225">
        <v>29.89</v>
      </c>
      <c r="K225">
        <v>7</v>
      </c>
      <c r="L225">
        <v>23.888888888888889</v>
      </c>
      <c r="M225">
        <v>23.555555555555557</v>
      </c>
      <c r="N225">
        <v>128.44999999999999</v>
      </c>
      <c r="O225">
        <v>1</v>
      </c>
      <c r="P225">
        <v>14</v>
      </c>
      <c r="Q225">
        <v>29.84</v>
      </c>
      <c r="T225">
        <v>7</v>
      </c>
      <c r="U225">
        <v>25.055555555555554</v>
      </c>
      <c r="V225">
        <v>24.666666666666671</v>
      </c>
      <c r="W225">
        <v>136.99</v>
      </c>
      <c r="X225">
        <v>1</v>
      </c>
      <c r="Y225">
        <v>7</v>
      </c>
      <c r="Z225">
        <v>29.91</v>
      </c>
    </row>
    <row r="226" spans="2:26" x14ac:dyDescent="0.3">
      <c r="B226">
        <v>8</v>
      </c>
      <c r="C226">
        <v>26.055555555555557</v>
      </c>
      <c r="D226">
        <v>25.555555555555557</v>
      </c>
      <c r="E226">
        <v>144.62</v>
      </c>
      <c r="F226">
        <v>1</v>
      </c>
      <c r="G226">
        <v>7</v>
      </c>
      <c r="H226">
        <v>29.89</v>
      </c>
      <c r="K226">
        <v>8</v>
      </c>
      <c r="L226">
        <v>24.555555555555557</v>
      </c>
      <c r="M226">
        <v>23.722222222222221</v>
      </c>
      <c r="N226">
        <v>128.44999999999999</v>
      </c>
      <c r="O226">
        <v>1</v>
      </c>
      <c r="P226">
        <v>14</v>
      </c>
      <c r="Q226">
        <v>29.84</v>
      </c>
      <c r="T226">
        <v>8</v>
      </c>
      <c r="U226">
        <v>25.777777777777782</v>
      </c>
      <c r="V226">
        <v>24.833333333333332</v>
      </c>
      <c r="W226">
        <v>136.99</v>
      </c>
      <c r="X226">
        <v>1</v>
      </c>
      <c r="Y226">
        <v>7</v>
      </c>
      <c r="Z226">
        <v>29.91</v>
      </c>
    </row>
    <row r="227" spans="2:26" x14ac:dyDescent="0.3">
      <c r="B227">
        <v>9</v>
      </c>
      <c r="C227">
        <v>26.944444444444443</v>
      </c>
      <c r="D227">
        <v>25.777777777777782</v>
      </c>
      <c r="E227">
        <v>144.62</v>
      </c>
      <c r="F227">
        <v>1</v>
      </c>
      <c r="G227">
        <v>7</v>
      </c>
      <c r="H227">
        <v>29.89</v>
      </c>
      <c r="K227">
        <v>9</v>
      </c>
      <c r="L227">
        <v>25.611111111111107</v>
      </c>
      <c r="M227">
        <v>24</v>
      </c>
      <c r="N227">
        <v>128.44999999999999</v>
      </c>
      <c r="O227">
        <v>1</v>
      </c>
      <c r="P227">
        <v>14</v>
      </c>
      <c r="Q227">
        <v>29.84</v>
      </c>
      <c r="T227">
        <v>9</v>
      </c>
      <c r="U227">
        <v>26.833333333333332</v>
      </c>
      <c r="V227">
        <v>25.111111111111111</v>
      </c>
      <c r="W227">
        <v>136.99</v>
      </c>
      <c r="X227">
        <v>1</v>
      </c>
      <c r="Y227">
        <v>7</v>
      </c>
      <c r="Z227">
        <v>29.91</v>
      </c>
    </row>
    <row r="228" spans="2:26" x14ac:dyDescent="0.3">
      <c r="B228">
        <v>10</v>
      </c>
      <c r="C228">
        <v>27.944444444444443</v>
      </c>
      <c r="D228">
        <v>26</v>
      </c>
      <c r="E228">
        <v>144.62</v>
      </c>
      <c r="F228">
        <v>1</v>
      </c>
      <c r="G228">
        <v>7</v>
      </c>
      <c r="H228">
        <v>29.89</v>
      </c>
      <c r="K228">
        <v>10</v>
      </c>
      <c r="L228">
        <v>26.777777777777779</v>
      </c>
      <c r="M228">
        <v>24.333333333333332</v>
      </c>
      <c r="N228">
        <v>128.44999999999999</v>
      </c>
      <c r="O228">
        <v>1</v>
      </c>
      <c r="P228">
        <v>14</v>
      </c>
      <c r="Q228">
        <v>29.84</v>
      </c>
      <c r="T228">
        <v>10</v>
      </c>
      <c r="U228">
        <v>28.111111111111107</v>
      </c>
      <c r="V228">
        <v>25.444444444444443</v>
      </c>
      <c r="W228">
        <v>136.99</v>
      </c>
      <c r="X228">
        <v>1</v>
      </c>
      <c r="Y228">
        <v>7</v>
      </c>
      <c r="Z228">
        <v>29.91</v>
      </c>
    </row>
    <row r="229" spans="2:26" x14ac:dyDescent="0.3">
      <c r="B229">
        <v>11</v>
      </c>
      <c r="C229">
        <v>29.055555555555557</v>
      </c>
      <c r="D229">
        <v>26.277777777777779</v>
      </c>
      <c r="E229">
        <v>144.62</v>
      </c>
      <c r="F229">
        <v>1</v>
      </c>
      <c r="G229">
        <v>7</v>
      </c>
      <c r="H229">
        <v>29.89</v>
      </c>
      <c r="K229">
        <v>11</v>
      </c>
      <c r="L229">
        <v>28.055555555555557</v>
      </c>
      <c r="M229">
        <v>24.666666666666671</v>
      </c>
      <c r="N229">
        <v>128.44999999999999</v>
      </c>
      <c r="O229">
        <v>1</v>
      </c>
      <c r="P229">
        <v>14</v>
      </c>
      <c r="Q229">
        <v>29.84</v>
      </c>
      <c r="T229">
        <v>11</v>
      </c>
      <c r="U229">
        <v>29.555555555555557</v>
      </c>
      <c r="V229">
        <v>25.777777777777782</v>
      </c>
      <c r="W229">
        <v>136.99</v>
      </c>
      <c r="X229">
        <v>1</v>
      </c>
      <c r="Y229">
        <v>7</v>
      </c>
      <c r="Z229">
        <v>29.91</v>
      </c>
    </row>
    <row r="230" spans="2:26" x14ac:dyDescent="0.3">
      <c r="B230">
        <v>12</v>
      </c>
      <c r="C230">
        <v>30.111111111111111</v>
      </c>
      <c r="D230">
        <v>26.555555555555557</v>
      </c>
      <c r="E230">
        <v>144.62</v>
      </c>
      <c r="F230">
        <v>1</v>
      </c>
      <c r="G230">
        <v>7</v>
      </c>
      <c r="H230">
        <v>29.89</v>
      </c>
      <c r="K230">
        <v>12</v>
      </c>
      <c r="L230">
        <v>29.333333333333332</v>
      </c>
      <c r="M230">
        <v>25</v>
      </c>
      <c r="N230">
        <v>128.44999999999999</v>
      </c>
      <c r="O230">
        <v>1</v>
      </c>
      <c r="P230">
        <v>14</v>
      </c>
      <c r="Q230">
        <v>29.84</v>
      </c>
      <c r="T230">
        <v>12</v>
      </c>
      <c r="U230">
        <v>30.888888888888889</v>
      </c>
      <c r="V230">
        <v>26.111111111111111</v>
      </c>
      <c r="W230">
        <v>136.99</v>
      </c>
      <c r="X230">
        <v>1</v>
      </c>
      <c r="Y230">
        <v>7</v>
      </c>
      <c r="Z230">
        <v>29.91</v>
      </c>
    </row>
    <row r="231" spans="2:26" x14ac:dyDescent="0.3">
      <c r="B231">
        <v>13</v>
      </c>
      <c r="C231">
        <v>30.944444444444443</v>
      </c>
      <c r="D231">
        <v>26.722222222222218</v>
      </c>
      <c r="E231">
        <v>144.62</v>
      </c>
      <c r="F231">
        <v>1</v>
      </c>
      <c r="G231">
        <v>7</v>
      </c>
      <c r="H231">
        <v>29.89</v>
      </c>
      <c r="K231">
        <v>13</v>
      </c>
      <c r="L231">
        <v>30.277777777777779</v>
      </c>
      <c r="M231">
        <v>25.222222222222225</v>
      </c>
      <c r="N231">
        <v>128.44999999999999</v>
      </c>
      <c r="O231">
        <v>1</v>
      </c>
      <c r="P231">
        <v>14</v>
      </c>
      <c r="Q231">
        <v>29.84</v>
      </c>
      <c r="T231">
        <v>13</v>
      </c>
      <c r="U231">
        <v>31.833333333333332</v>
      </c>
      <c r="V231">
        <v>26.388888888888889</v>
      </c>
      <c r="W231">
        <v>136.99</v>
      </c>
      <c r="X231">
        <v>1</v>
      </c>
      <c r="Y231">
        <v>7</v>
      </c>
      <c r="Z231">
        <v>29.91</v>
      </c>
    </row>
    <row r="232" spans="2:26" x14ac:dyDescent="0.3">
      <c r="B232">
        <v>14</v>
      </c>
      <c r="C232">
        <v>31.444444444444443</v>
      </c>
      <c r="D232">
        <v>26.888888888888893</v>
      </c>
      <c r="E232">
        <v>144.62</v>
      </c>
      <c r="F232">
        <v>1</v>
      </c>
      <c r="G232">
        <v>7</v>
      </c>
      <c r="H232">
        <v>29.89</v>
      </c>
      <c r="K232">
        <v>14</v>
      </c>
      <c r="L232">
        <v>30.888888888888889</v>
      </c>
      <c r="M232">
        <v>25.388888888888889</v>
      </c>
      <c r="N232">
        <v>128.44999999999999</v>
      </c>
      <c r="O232">
        <v>1</v>
      </c>
      <c r="P232">
        <v>14</v>
      </c>
      <c r="Q232">
        <v>29.84</v>
      </c>
      <c r="T232">
        <v>14</v>
      </c>
      <c r="U232">
        <v>32.555555555555557</v>
      </c>
      <c r="V232">
        <v>26.5</v>
      </c>
      <c r="W232">
        <v>136.99</v>
      </c>
      <c r="X232">
        <v>1</v>
      </c>
      <c r="Y232">
        <v>7</v>
      </c>
      <c r="Z232">
        <v>29.91</v>
      </c>
    </row>
    <row r="233" spans="2:26" x14ac:dyDescent="0.3">
      <c r="B233">
        <v>15</v>
      </c>
      <c r="C233">
        <v>31.666666666666668</v>
      </c>
      <c r="D233">
        <v>26.944444444444443</v>
      </c>
      <c r="E233">
        <v>144.62</v>
      </c>
      <c r="F233">
        <v>1</v>
      </c>
      <c r="G233">
        <v>7</v>
      </c>
      <c r="H233">
        <v>29.89</v>
      </c>
      <c r="K233">
        <v>15</v>
      </c>
      <c r="L233">
        <v>31.111111111111111</v>
      </c>
      <c r="M233">
        <v>25.444444444444443</v>
      </c>
      <c r="N233">
        <v>128.44999999999999</v>
      </c>
      <c r="O233">
        <v>1</v>
      </c>
      <c r="P233">
        <v>14</v>
      </c>
      <c r="Q233">
        <v>29.84</v>
      </c>
      <c r="T233">
        <v>15</v>
      </c>
      <c r="U233">
        <v>32.777777777777779</v>
      </c>
      <c r="V233">
        <v>26.611111111111114</v>
      </c>
      <c r="W233">
        <v>136.99</v>
      </c>
      <c r="X233">
        <v>1</v>
      </c>
      <c r="Y233">
        <v>7</v>
      </c>
      <c r="Z233">
        <v>29.91</v>
      </c>
    </row>
    <row r="234" spans="2:26" x14ac:dyDescent="0.3">
      <c r="B234">
        <v>16</v>
      </c>
      <c r="C234">
        <v>31.444444444444443</v>
      </c>
      <c r="D234">
        <v>26.888888888888893</v>
      </c>
      <c r="E234">
        <v>144.62</v>
      </c>
      <c r="F234">
        <v>1</v>
      </c>
      <c r="G234">
        <v>7</v>
      </c>
      <c r="H234">
        <v>29.89</v>
      </c>
      <c r="K234">
        <v>16</v>
      </c>
      <c r="L234">
        <v>30.888888888888889</v>
      </c>
      <c r="M234">
        <v>25.388888888888889</v>
      </c>
      <c r="N234">
        <v>128.44999999999999</v>
      </c>
      <c r="O234">
        <v>1</v>
      </c>
      <c r="P234">
        <v>14</v>
      </c>
      <c r="Q234">
        <v>29.84</v>
      </c>
      <c r="T234">
        <v>16</v>
      </c>
      <c r="U234">
        <v>32.555555555555557</v>
      </c>
      <c r="V234">
        <v>26.5</v>
      </c>
      <c r="W234">
        <v>136.99</v>
      </c>
      <c r="X234">
        <v>1</v>
      </c>
      <c r="Y234">
        <v>7</v>
      </c>
      <c r="Z234">
        <v>29.91</v>
      </c>
    </row>
    <row r="235" spans="2:26" x14ac:dyDescent="0.3">
      <c r="B235">
        <v>17</v>
      </c>
      <c r="C235">
        <v>31</v>
      </c>
      <c r="D235">
        <v>26.777777777777779</v>
      </c>
      <c r="E235">
        <v>144.62</v>
      </c>
      <c r="F235">
        <v>1</v>
      </c>
      <c r="G235">
        <v>7</v>
      </c>
      <c r="H235">
        <v>29.89</v>
      </c>
      <c r="K235">
        <v>17</v>
      </c>
      <c r="L235">
        <v>30.333333333333332</v>
      </c>
      <c r="M235">
        <v>25.222222222222225</v>
      </c>
      <c r="N235">
        <v>128.44999999999999</v>
      </c>
      <c r="O235">
        <v>1</v>
      </c>
      <c r="P235">
        <v>14</v>
      </c>
      <c r="Q235">
        <v>29.84</v>
      </c>
      <c r="T235">
        <v>17</v>
      </c>
      <c r="U235">
        <v>31.944444444444443</v>
      </c>
      <c r="V235">
        <v>26.388888888888889</v>
      </c>
      <c r="W235">
        <v>136.99</v>
      </c>
      <c r="X235">
        <v>1</v>
      </c>
      <c r="Y235">
        <v>7</v>
      </c>
      <c r="Z235">
        <v>29.91</v>
      </c>
    </row>
    <row r="236" spans="2:26" x14ac:dyDescent="0.3">
      <c r="B236">
        <v>18</v>
      </c>
      <c r="C236">
        <v>30.277777777777779</v>
      </c>
      <c r="D236">
        <v>26.555555555555557</v>
      </c>
      <c r="E236">
        <v>144.62</v>
      </c>
      <c r="F236">
        <v>1</v>
      </c>
      <c r="G236">
        <v>7</v>
      </c>
      <c r="H236">
        <v>29.89</v>
      </c>
      <c r="K236">
        <v>18</v>
      </c>
      <c r="L236">
        <v>29.5</v>
      </c>
      <c r="M236">
        <v>25.055555555555554</v>
      </c>
      <c r="N236">
        <v>128.44999999999999</v>
      </c>
      <c r="O236">
        <v>1</v>
      </c>
      <c r="P236">
        <v>14</v>
      </c>
      <c r="Q236">
        <v>29.84</v>
      </c>
      <c r="T236">
        <v>18</v>
      </c>
      <c r="U236">
        <v>31</v>
      </c>
      <c r="V236">
        <v>26.166666666666664</v>
      </c>
      <c r="W236">
        <v>136.99</v>
      </c>
      <c r="X236">
        <v>1</v>
      </c>
      <c r="Y236">
        <v>7</v>
      </c>
      <c r="Z236">
        <v>29.91</v>
      </c>
    </row>
    <row r="237" spans="2:26" x14ac:dyDescent="0.3">
      <c r="B237">
        <v>19</v>
      </c>
      <c r="C237">
        <v>29.388888888888889</v>
      </c>
      <c r="D237">
        <v>26.388888888888889</v>
      </c>
      <c r="E237">
        <v>144.62</v>
      </c>
      <c r="F237">
        <v>1</v>
      </c>
      <c r="G237">
        <v>7</v>
      </c>
      <c r="H237">
        <v>29.89</v>
      </c>
      <c r="K237">
        <v>19</v>
      </c>
      <c r="L237">
        <v>28.444444444444443</v>
      </c>
      <c r="M237">
        <v>24.777777777777775</v>
      </c>
      <c r="N237">
        <v>128.44999999999999</v>
      </c>
      <c r="O237">
        <v>1</v>
      </c>
      <c r="P237">
        <v>14</v>
      </c>
      <c r="Q237">
        <v>29.84</v>
      </c>
      <c r="T237">
        <v>19</v>
      </c>
      <c r="U237">
        <v>29.944444444444443</v>
      </c>
      <c r="V237">
        <v>25.888888888888886</v>
      </c>
      <c r="W237">
        <v>136.99</v>
      </c>
      <c r="X237">
        <v>1</v>
      </c>
      <c r="Y237">
        <v>7</v>
      </c>
      <c r="Z237">
        <v>29.91</v>
      </c>
    </row>
    <row r="238" spans="2:26" x14ac:dyDescent="0.3">
      <c r="B238">
        <v>20</v>
      </c>
      <c r="C238">
        <v>28.555555555555557</v>
      </c>
      <c r="D238">
        <v>26.166666666666664</v>
      </c>
      <c r="E238">
        <v>144.62</v>
      </c>
      <c r="F238">
        <v>1</v>
      </c>
      <c r="G238">
        <v>7</v>
      </c>
      <c r="H238">
        <v>29.89</v>
      </c>
      <c r="K238">
        <v>20</v>
      </c>
      <c r="L238">
        <v>27.444444444444446</v>
      </c>
      <c r="M238">
        <v>24.499999999999996</v>
      </c>
      <c r="N238">
        <v>128.44999999999999</v>
      </c>
      <c r="O238">
        <v>1</v>
      </c>
      <c r="P238">
        <v>14</v>
      </c>
      <c r="Q238">
        <v>29.84</v>
      </c>
      <c r="T238">
        <v>20</v>
      </c>
      <c r="U238">
        <v>28.833333333333332</v>
      </c>
      <c r="V238">
        <v>25.611111111111107</v>
      </c>
      <c r="W238">
        <v>136.99</v>
      </c>
      <c r="X238">
        <v>1</v>
      </c>
      <c r="Y238">
        <v>7</v>
      </c>
      <c r="Z238">
        <v>29.91</v>
      </c>
    </row>
    <row r="239" spans="2:26" x14ac:dyDescent="0.3">
      <c r="B239">
        <v>21</v>
      </c>
      <c r="C239">
        <v>27.777777777777779</v>
      </c>
      <c r="D239">
        <v>26</v>
      </c>
      <c r="E239">
        <v>144.62</v>
      </c>
      <c r="F239">
        <v>1</v>
      </c>
      <c r="G239">
        <v>7</v>
      </c>
      <c r="H239">
        <v>29.89</v>
      </c>
      <c r="K239">
        <v>21</v>
      </c>
      <c r="L239">
        <v>26.611111111111114</v>
      </c>
      <c r="M239">
        <v>24.277777777777779</v>
      </c>
      <c r="N239">
        <v>128.44999999999999</v>
      </c>
      <c r="O239">
        <v>1</v>
      </c>
      <c r="P239">
        <v>14</v>
      </c>
      <c r="Q239">
        <v>29.84</v>
      </c>
      <c r="T239">
        <v>21</v>
      </c>
      <c r="U239">
        <v>27.944444444444443</v>
      </c>
      <c r="V239">
        <v>25.388888888888889</v>
      </c>
      <c r="W239">
        <v>136.99</v>
      </c>
      <c r="X239">
        <v>1</v>
      </c>
      <c r="Y239">
        <v>7</v>
      </c>
      <c r="Z239">
        <v>29.91</v>
      </c>
    </row>
    <row r="240" spans="2:26" x14ac:dyDescent="0.3">
      <c r="B240">
        <v>22</v>
      </c>
      <c r="C240">
        <v>27.111111111111111</v>
      </c>
      <c r="D240">
        <v>25.833333333333332</v>
      </c>
      <c r="E240">
        <v>144.62</v>
      </c>
      <c r="F240">
        <v>1</v>
      </c>
      <c r="G240">
        <v>7</v>
      </c>
      <c r="H240">
        <v>29.89</v>
      </c>
      <c r="K240">
        <v>22</v>
      </c>
      <c r="L240">
        <v>25.833333333333332</v>
      </c>
      <c r="M240">
        <v>24.055555555555557</v>
      </c>
      <c r="N240">
        <v>128.44999999999999</v>
      </c>
      <c r="O240">
        <v>1</v>
      </c>
      <c r="P240">
        <v>14</v>
      </c>
      <c r="Q240">
        <v>29.84</v>
      </c>
      <c r="T240">
        <v>22</v>
      </c>
      <c r="U240">
        <v>27.111111111111111</v>
      </c>
      <c r="V240">
        <v>25.166666666666668</v>
      </c>
      <c r="W240">
        <v>136.99</v>
      </c>
      <c r="X240">
        <v>1</v>
      </c>
      <c r="Y240">
        <v>7</v>
      </c>
      <c r="Z240">
        <v>29.91</v>
      </c>
    </row>
    <row r="241" spans="1:26" x14ac:dyDescent="0.3">
      <c r="B241">
        <v>23</v>
      </c>
      <c r="C241">
        <v>26.611111111111114</v>
      </c>
      <c r="D241">
        <v>25.666666666666668</v>
      </c>
      <c r="E241">
        <v>144.62</v>
      </c>
      <c r="F241">
        <v>1</v>
      </c>
      <c r="G241">
        <v>7</v>
      </c>
      <c r="H241">
        <v>29.89</v>
      </c>
      <c r="K241">
        <v>23</v>
      </c>
      <c r="L241">
        <v>25.222222222222225</v>
      </c>
      <c r="M241">
        <v>23.888888888888889</v>
      </c>
      <c r="N241">
        <v>128.44999999999999</v>
      </c>
      <c r="O241">
        <v>1</v>
      </c>
      <c r="P241">
        <v>14</v>
      </c>
      <c r="Q241">
        <v>29.84</v>
      </c>
      <c r="T241">
        <v>23</v>
      </c>
      <c r="U241">
        <v>26.444444444444443</v>
      </c>
      <c r="V241">
        <v>25</v>
      </c>
      <c r="W241">
        <v>136.99</v>
      </c>
      <c r="X241">
        <v>1</v>
      </c>
      <c r="Y241">
        <v>7</v>
      </c>
      <c r="Z241">
        <v>29.91</v>
      </c>
    </row>
    <row r="242" spans="1:26" x14ac:dyDescent="0.3">
      <c r="B242">
        <v>24</v>
      </c>
      <c r="C242">
        <v>26.222222222222221</v>
      </c>
      <c r="D242">
        <v>25.555555555555557</v>
      </c>
      <c r="E242">
        <v>144.62</v>
      </c>
      <c r="F242">
        <v>1</v>
      </c>
      <c r="G242">
        <v>7</v>
      </c>
      <c r="H242">
        <v>29.89</v>
      </c>
      <c r="K242">
        <v>24</v>
      </c>
      <c r="L242">
        <v>24.722222222222221</v>
      </c>
      <c r="M242">
        <v>23.777777777777779</v>
      </c>
      <c r="N242">
        <v>128.44999999999999</v>
      </c>
      <c r="O242">
        <v>1</v>
      </c>
      <c r="P242">
        <v>14</v>
      </c>
      <c r="Q242">
        <v>29.84</v>
      </c>
      <c r="T242">
        <v>24</v>
      </c>
      <c r="U242">
        <v>25.944444444444443</v>
      </c>
      <c r="V242">
        <v>24.888888888888889</v>
      </c>
      <c r="W242">
        <v>136.99</v>
      </c>
      <c r="X242">
        <v>1</v>
      </c>
      <c r="Y242">
        <v>7</v>
      </c>
      <c r="Z242">
        <v>29.91</v>
      </c>
    </row>
    <row r="243" spans="1:26" x14ac:dyDescent="0.3">
      <c r="A243" t="s">
        <v>10</v>
      </c>
      <c r="B243">
        <v>1</v>
      </c>
      <c r="C243">
        <v>25.888888888888886</v>
      </c>
      <c r="D243">
        <v>25.500000000000004</v>
      </c>
      <c r="E243">
        <v>144.62</v>
      </c>
      <c r="F243">
        <v>1</v>
      </c>
      <c r="G243">
        <v>7</v>
      </c>
      <c r="H243">
        <v>29.89</v>
      </c>
      <c r="J243" t="s">
        <v>10</v>
      </c>
      <c r="K243">
        <v>1</v>
      </c>
      <c r="L243">
        <v>24.277777777777779</v>
      </c>
      <c r="M243">
        <v>23.722222222222221</v>
      </c>
      <c r="N243">
        <v>129.29</v>
      </c>
      <c r="O243">
        <v>1</v>
      </c>
      <c r="P243">
        <v>4</v>
      </c>
      <c r="Q243">
        <v>29.84</v>
      </c>
      <c r="S243" t="s">
        <v>10</v>
      </c>
      <c r="T243">
        <v>1</v>
      </c>
      <c r="U243">
        <v>26.055555555555557</v>
      </c>
      <c r="V243">
        <v>25.333333333333329</v>
      </c>
      <c r="W243">
        <v>142.03</v>
      </c>
      <c r="X243">
        <v>1</v>
      </c>
      <c r="Y243">
        <v>7</v>
      </c>
      <c r="Z243">
        <v>29.91</v>
      </c>
    </row>
    <row r="244" spans="1:26" x14ac:dyDescent="0.3">
      <c r="B244">
        <v>2</v>
      </c>
      <c r="C244">
        <v>25.555555555555557</v>
      </c>
      <c r="D244">
        <v>25.388888888888889</v>
      </c>
      <c r="E244">
        <v>144.62</v>
      </c>
      <c r="F244">
        <v>1</v>
      </c>
      <c r="G244">
        <v>7</v>
      </c>
      <c r="H244">
        <v>29.89</v>
      </c>
      <c r="K244">
        <v>2</v>
      </c>
      <c r="L244">
        <v>23.888888888888889</v>
      </c>
      <c r="M244">
        <v>23.666666666666664</v>
      </c>
      <c r="N244">
        <v>129.29</v>
      </c>
      <c r="O244">
        <v>1</v>
      </c>
      <c r="P244">
        <v>4</v>
      </c>
      <c r="Q244">
        <v>29.84</v>
      </c>
      <c r="T244">
        <v>2</v>
      </c>
      <c r="U244">
        <v>25.666666666666668</v>
      </c>
      <c r="V244">
        <v>25.222222222222225</v>
      </c>
      <c r="W244">
        <v>142.03</v>
      </c>
      <c r="X244">
        <v>1</v>
      </c>
      <c r="Y244">
        <v>7</v>
      </c>
      <c r="Z244">
        <v>29.91</v>
      </c>
    </row>
    <row r="245" spans="1:26" x14ac:dyDescent="0.3">
      <c r="B245">
        <v>3</v>
      </c>
      <c r="C245">
        <v>25.277777777777779</v>
      </c>
      <c r="D245">
        <v>25.222222222222225</v>
      </c>
      <c r="E245">
        <v>144.62</v>
      </c>
      <c r="F245">
        <v>1</v>
      </c>
      <c r="G245">
        <v>7</v>
      </c>
      <c r="H245">
        <v>29.89</v>
      </c>
      <c r="K245">
        <v>3</v>
      </c>
      <c r="L245">
        <v>23.611111111111111</v>
      </c>
      <c r="M245">
        <v>23.555555555555557</v>
      </c>
      <c r="N245">
        <v>129.29</v>
      </c>
      <c r="O245">
        <v>1</v>
      </c>
      <c r="P245">
        <v>4</v>
      </c>
      <c r="Q245">
        <v>29.84</v>
      </c>
      <c r="T245">
        <v>3</v>
      </c>
      <c r="U245">
        <v>25.333333333333329</v>
      </c>
      <c r="V245">
        <v>25.166666666666668</v>
      </c>
      <c r="W245">
        <v>142.03</v>
      </c>
      <c r="X245">
        <v>1</v>
      </c>
      <c r="Y245">
        <v>7</v>
      </c>
      <c r="Z245">
        <v>29.91</v>
      </c>
    </row>
    <row r="246" spans="1:26" x14ac:dyDescent="0.3">
      <c r="B246">
        <v>4</v>
      </c>
      <c r="C246">
        <v>25.055555555555554</v>
      </c>
      <c r="D246">
        <v>25</v>
      </c>
      <c r="E246">
        <v>144.62</v>
      </c>
      <c r="F246">
        <v>1</v>
      </c>
      <c r="G246">
        <v>7</v>
      </c>
      <c r="H246">
        <v>29.89</v>
      </c>
      <c r="K246">
        <v>4</v>
      </c>
      <c r="L246">
        <v>23.388888888888886</v>
      </c>
      <c r="M246">
        <v>23.333333333333332</v>
      </c>
      <c r="N246">
        <v>129.29</v>
      </c>
      <c r="O246">
        <v>1</v>
      </c>
      <c r="P246">
        <v>4</v>
      </c>
      <c r="Q246">
        <v>29.84</v>
      </c>
      <c r="T246">
        <v>4</v>
      </c>
      <c r="U246">
        <v>25.111111111111111</v>
      </c>
      <c r="V246">
        <v>25.055555555555554</v>
      </c>
      <c r="W246">
        <v>142.03</v>
      </c>
      <c r="X246">
        <v>1</v>
      </c>
      <c r="Y246">
        <v>7</v>
      </c>
      <c r="Z246">
        <v>29.91</v>
      </c>
    </row>
    <row r="247" spans="1:26" x14ac:dyDescent="0.3">
      <c r="B247">
        <v>5</v>
      </c>
      <c r="C247">
        <v>25</v>
      </c>
      <c r="D247">
        <v>24.944444444444446</v>
      </c>
      <c r="E247">
        <v>144.62</v>
      </c>
      <c r="F247">
        <v>1</v>
      </c>
      <c r="G247">
        <v>7</v>
      </c>
      <c r="H247">
        <v>29.89</v>
      </c>
      <c r="K247">
        <v>5</v>
      </c>
      <c r="L247">
        <v>23.333333333333332</v>
      </c>
      <c r="M247">
        <v>23.277777777777782</v>
      </c>
      <c r="N247">
        <v>129.29</v>
      </c>
      <c r="O247">
        <v>1</v>
      </c>
      <c r="P247">
        <v>4</v>
      </c>
      <c r="Q247">
        <v>29.84</v>
      </c>
      <c r="T247">
        <v>5</v>
      </c>
      <c r="U247">
        <v>25</v>
      </c>
      <c r="V247">
        <v>24.944444444444446</v>
      </c>
      <c r="W247">
        <v>142.03</v>
      </c>
      <c r="X247">
        <v>1</v>
      </c>
      <c r="Y247">
        <v>7</v>
      </c>
      <c r="Z247">
        <v>29.91</v>
      </c>
    </row>
    <row r="248" spans="1:26" x14ac:dyDescent="0.3">
      <c r="B248">
        <v>6</v>
      </c>
      <c r="C248">
        <v>25.111111111111111</v>
      </c>
      <c r="D248">
        <v>25.055555555555554</v>
      </c>
      <c r="E248">
        <v>144.62</v>
      </c>
      <c r="F248">
        <v>1</v>
      </c>
      <c r="G248">
        <v>7</v>
      </c>
      <c r="H248">
        <v>29.89</v>
      </c>
      <c r="K248">
        <v>6</v>
      </c>
      <c r="L248">
        <v>23.5</v>
      </c>
      <c r="M248">
        <v>23.444444444444443</v>
      </c>
      <c r="N248">
        <v>129.29</v>
      </c>
      <c r="O248">
        <v>1</v>
      </c>
      <c r="P248">
        <v>4</v>
      </c>
      <c r="Q248">
        <v>29.84</v>
      </c>
      <c r="T248">
        <v>6</v>
      </c>
      <c r="U248">
        <v>25.166666666666668</v>
      </c>
      <c r="V248">
        <v>25.111111111111111</v>
      </c>
      <c r="W248">
        <v>142.03</v>
      </c>
      <c r="X248">
        <v>1</v>
      </c>
      <c r="Y248">
        <v>7</v>
      </c>
      <c r="Z248">
        <v>29.91</v>
      </c>
    </row>
    <row r="249" spans="1:26" x14ac:dyDescent="0.3">
      <c r="B249">
        <v>7</v>
      </c>
      <c r="C249">
        <v>25.444444444444443</v>
      </c>
      <c r="D249">
        <v>25.388888888888889</v>
      </c>
      <c r="E249">
        <v>144.62</v>
      </c>
      <c r="F249">
        <v>1</v>
      </c>
      <c r="G249">
        <v>7</v>
      </c>
      <c r="H249">
        <v>29.89</v>
      </c>
      <c r="K249">
        <v>7</v>
      </c>
      <c r="L249">
        <v>23.833333333333336</v>
      </c>
      <c r="M249">
        <v>23.611111111111111</v>
      </c>
      <c r="N249">
        <v>129.29</v>
      </c>
      <c r="O249">
        <v>1</v>
      </c>
      <c r="P249">
        <v>4</v>
      </c>
      <c r="Q249">
        <v>29.84</v>
      </c>
      <c r="T249">
        <v>7</v>
      </c>
      <c r="U249">
        <v>25.611111111111107</v>
      </c>
      <c r="V249">
        <v>25.222222222222225</v>
      </c>
      <c r="W249">
        <v>142.03</v>
      </c>
      <c r="X249">
        <v>1</v>
      </c>
      <c r="Y249">
        <v>7</v>
      </c>
      <c r="Z249">
        <v>29.91</v>
      </c>
    </row>
    <row r="250" spans="1:26" x14ac:dyDescent="0.3">
      <c r="B250">
        <v>8</v>
      </c>
      <c r="C250">
        <v>26.055555555555557</v>
      </c>
      <c r="D250">
        <v>25.555555555555557</v>
      </c>
      <c r="E250">
        <v>144.62</v>
      </c>
      <c r="F250">
        <v>1</v>
      </c>
      <c r="G250">
        <v>7</v>
      </c>
      <c r="H250">
        <v>29.89</v>
      </c>
      <c r="K250">
        <v>8</v>
      </c>
      <c r="L250">
        <v>24.499999999999996</v>
      </c>
      <c r="M250">
        <v>23.777777777777779</v>
      </c>
      <c r="N250">
        <v>129.29</v>
      </c>
      <c r="O250">
        <v>1</v>
      </c>
      <c r="P250">
        <v>4</v>
      </c>
      <c r="Q250">
        <v>29.84</v>
      </c>
      <c r="T250">
        <v>8</v>
      </c>
      <c r="U250">
        <v>26.333333333333336</v>
      </c>
      <c r="V250">
        <v>25.388888888888889</v>
      </c>
      <c r="W250">
        <v>142.03</v>
      </c>
      <c r="X250">
        <v>1</v>
      </c>
      <c r="Y250">
        <v>7</v>
      </c>
      <c r="Z250">
        <v>29.91</v>
      </c>
    </row>
    <row r="251" spans="1:26" x14ac:dyDescent="0.3">
      <c r="B251">
        <v>9</v>
      </c>
      <c r="C251">
        <v>26.944444444444443</v>
      </c>
      <c r="D251">
        <v>25.777777777777782</v>
      </c>
      <c r="E251">
        <v>144.62</v>
      </c>
      <c r="F251">
        <v>1</v>
      </c>
      <c r="G251">
        <v>7</v>
      </c>
      <c r="H251">
        <v>29.89</v>
      </c>
      <c r="K251">
        <v>9</v>
      </c>
      <c r="L251">
        <v>25.444444444444443</v>
      </c>
      <c r="M251">
        <v>24.055555555555557</v>
      </c>
      <c r="N251">
        <v>129.29</v>
      </c>
      <c r="O251">
        <v>1</v>
      </c>
      <c r="P251">
        <v>4</v>
      </c>
      <c r="Q251">
        <v>29.84</v>
      </c>
      <c r="T251">
        <v>9</v>
      </c>
      <c r="U251">
        <v>27.388888888888889</v>
      </c>
      <c r="V251">
        <v>25.666666666666668</v>
      </c>
      <c r="W251">
        <v>142.03</v>
      </c>
      <c r="X251">
        <v>1</v>
      </c>
      <c r="Y251">
        <v>7</v>
      </c>
      <c r="Z251">
        <v>29.91</v>
      </c>
    </row>
    <row r="252" spans="1:26" x14ac:dyDescent="0.3">
      <c r="B252">
        <v>10</v>
      </c>
      <c r="C252">
        <v>27.944444444444443</v>
      </c>
      <c r="D252">
        <v>26</v>
      </c>
      <c r="E252">
        <v>144.62</v>
      </c>
      <c r="F252">
        <v>1</v>
      </c>
      <c r="G252">
        <v>7</v>
      </c>
      <c r="H252">
        <v>29.89</v>
      </c>
      <c r="K252">
        <v>10</v>
      </c>
      <c r="L252">
        <v>26.5</v>
      </c>
      <c r="M252">
        <v>24.333333333333332</v>
      </c>
      <c r="N252">
        <v>129.29</v>
      </c>
      <c r="O252">
        <v>1</v>
      </c>
      <c r="P252">
        <v>4</v>
      </c>
      <c r="Q252">
        <v>29.84</v>
      </c>
      <c r="T252">
        <v>10</v>
      </c>
      <c r="U252">
        <v>28.666666666666668</v>
      </c>
      <c r="V252">
        <v>26</v>
      </c>
      <c r="W252">
        <v>142.03</v>
      </c>
      <c r="X252">
        <v>1</v>
      </c>
      <c r="Y252">
        <v>7</v>
      </c>
      <c r="Z252">
        <v>29.91</v>
      </c>
    </row>
    <row r="253" spans="1:26" x14ac:dyDescent="0.3">
      <c r="B253">
        <v>11</v>
      </c>
      <c r="C253">
        <v>29.055555555555557</v>
      </c>
      <c r="D253">
        <v>26.277777777777779</v>
      </c>
      <c r="E253">
        <v>144.62</v>
      </c>
      <c r="F253">
        <v>1</v>
      </c>
      <c r="G253">
        <v>7</v>
      </c>
      <c r="H253">
        <v>29.89</v>
      </c>
      <c r="K253">
        <v>11</v>
      </c>
      <c r="L253">
        <v>27.722222222222225</v>
      </c>
      <c r="M253">
        <v>24.666666666666671</v>
      </c>
      <c r="N253">
        <v>129.29</v>
      </c>
      <c r="O253">
        <v>1</v>
      </c>
      <c r="P253">
        <v>4</v>
      </c>
      <c r="Q253">
        <v>29.84</v>
      </c>
      <c r="T253">
        <v>11</v>
      </c>
      <c r="U253">
        <v>30.111111111111111</v>
      </c>
      <c r="V253">
        <v>26.333333333333336</v>
      </c>
      <c r="W253">
        <v>142.03</v>
      </c>
      <c r="X253">
        <v>1</v>
      </c>
      <c r="Y253">
        <v>7</v>
      </c>
      <c r="Z253">
        <v>29.91</v>
      </c>
    </row>
    <row r="254" spans="1:26" x14ac:dyDescent="0.3">
      <c r="B254">
        <v>12</v>
      </c>
      <c r="C254">
        <v>30.111111111111111</v>
      </c>
      <c r="D254">
        <v>26.555555555555557</v>
      </c>
      <c r="E254">
        <v>144.62</v>
      </c>
      <c r="F254">
        <v>1</v>
      </c>
      <c r="G254">
        <v>7</v>
      </c>
      <c r="H254">
        <v>29.89</v>
      </c>
      <c r="K254">
        <v>12</v>
      </c>
      <c r="L254">
        <v>28.888888888888889</v>
      </c>
      <c r="M254">
        <v>24.944444444444446</v>
      </c>
      <c r="N254">
        <v>129.29</v>
      </c>
      <c r="O254">
        <v>1</v>
      </c>
      <c r="P254">
        <v>4</v>
      </c>
      <c r="Q254">
        <v>29.84</v>
      </c>
      <c r="T254">
        <v>12</v>
      </c>
      <c r="U254">
        <v>31.444444444444443</v>
      </c>
      <c r="V254">
        <v>26.666666666666668</v>
      </c>
      <c r="W254">
        <v>142.03</v>
      </c>
      <c r="X254">
        <v>1</v>
      </c>
      <c r="Y254">
        <v>7</v>
      </c>
      <c r="Z254">
        <v>29.91</v>
      </c>
    </row>
    <row r="255" spans="1:26" x14ac:dyDescent="0.3">
      <c r="B255">
        <v>13</v>
      </c>
      <c r="C255">
        <v>30.944444444444443</v>
      </c>
      <c r="D255">
        <v>26.722222222222218</v>
      </c>
      <c r="E255">
        <v>144.62</v>
      </c>
      <c r="F255">
        <v>1</v>
      </c>
      <c r="G255">
        <v>7</v>
      </c>
      <c r="H255">
        <v>29.89</v>
      </c>
      <c r="K255">
        <v>13</v>
      </c>
      <c r="L255">
        <v>29.777777777777779</v>
      </c>
      <c r="M255">
        <v>25.166666666666668</v>
      </c>
      <c r="N255">
        <v>129.29</v>
      </c>
      <c r="O255">
        <v>1</v>
      </c>
      <c r="P255">
        <v>4</v>
      </c>
      <c r="Q255">
        <v>29.84</v>
      </c>
      <c r="T255">
        <v>13</v>
      </c>
      <c r="U255">
        <v>32.388888888888886</v>
      </c>
      <c r="V255">
        <v>26.888888888888893</v>
      </c>
      <c r="W255">
        <v>142.03</v>
      </c>
      <c r="X255">
        <v>1</v>
      </c>
      <c r="Y255">
        <v>7</v>
      </c>
      <c r="Z255">
        <v>29.91</v>
      </c>
    </row>
    <row r="256" spans="1:26" x14ac:dyDescent="0.3">
      <c r="B256">
        <v>14</v>
      </c>
      <c r="C256">
        <v>31.444444444444443</v>
      </c>
      <c r="D256">
        <v>26.888888888888893</v>
      </c>
      <c r="E256">
        <v>144.62</v>
      </c>
      <c r="F256">
        <v>1</v>
      </c>
      <c r="G256">
        <v>7</v>
      </c>
      <c r="H256">
        <v>29.89</v>
      </c>
      <c r="K256">
        <v>14</v>
      </c>
      <c r="L256">
        <v>30.333333333333332</v>
      </c>
      <c r="M256">
        <v>25.333333333333329</v>
      </c>
      <c r="N256">
        <v>129.29</v>
      </c>
      <c r="O256">
        <v>1</v>
      </c>
      <c r="P256">
        <v>4</v>
      </c>
      <c r="Q256">
        <v>29.84</v>
      </c>
      <c r="T256">
        <v>14</v>
      </c>
      <c r="U256">
        <v>33.111111111111114</v>
      </c>
      <c r="V256">
        <v>27.055555555555557</v>
      </c>
      <c r="W256">
        <v>142.03</v>
      </c>
      <c r="X256">
        <v>1</v>
      </c>
      <c r="Y256">
        <v>7</v>
      </c>
      <c r="Z256">
        <v>29.91</v>
      </c>
    </row>
    <row r="257" spans="1:26" x14ac:dyDescent="0.3">
      <c r="B257">
        <v>15</v>
      </c>
      <c r="C257">
        <v>31.666666666666668</v>
      </c>
      <c r="D257">
        <v>26.944444444444443</v>
      </c>
      <c r="E257">
        <v>144.62</v>
      </c>
      <c r="F257">
        <v>1</v>
      </c>
      <c r="G257">
        <v>7</v>
      </c>
      <c r="H257">
        <v>29.89</v>
      </c>
      <c r="K257">
        <v>15</v>
      </c>
      <c r="L257">
        <v>30.555555555555557</v>
      </c>
      <c r="M257">
        <v>25.388888888888889</v>
      </c>
      <c r="N257">
        <v>129.29</v>
      </c>
      <c r="O257">
        <v>1</v>
      </c>
      <c r="P257">
        <v>4</v>
      </c>
      <c r="Q257">
        <v>29.84</v>
      </c>
      <c r="T257">
        <v>15</v>
      </c>
      <c r="U257">
        <v>33.333333333333336</v>
      </c>
      <c r="V257">
        <v>27.111111111111111</v>
      </c>
      <c r="W257">
        <v>142.03</v>
      </c>
      <c r="X257">
        <v>1</v>
      </c>
      <c r="Y257">
        <v>7</v>
      </c>
      <c r="Z257">
        <v>29.91</v>
      </c>
    </row>
    <row r="258" spans="1:26" x14ac:dyDescent="0.3">
      <c r="B258">
        <v>16</v>
      </c>
      <c r="C258">
        <v>31.444444444444443</v>
      </c>
      <c r="D258">
        <v>26.888888888888893</v>
      </c>
      <c r="E258">
        <v>144.62</v>
      </c>
      <c r="F258">
        <v>1</v>
      </c>
      <c r="G258">
        <v>7</v>
      </c>
      <c r="H258">
        <v>29.89</v>
      </c>
      <c r="K258">
        <v>16</v>
      </c>
      <c r="L258">
        <v>30.333333333333332</v>
      </c>
      <c r="M258">
        <v>25.333333333333329</v>
      </c>
      <c r="N258">
        <v>129.29</v>
      </c>
      <c r="O258">
        <v>1</v>
      </c>
      <c r="P258">
        <v>4</v>
      </c>
      <c r="Q258">
        <v>29.84</v>
      </c>
      <c r="T258">
        <v>16</v>
      </c>
      <c r="U258">
        <v>33.111111111111114</v>
      </c>
      <c r="V258">
        <v>27.055555555555557</v>
      </c>
      <c r="W258">
        <v>142.03</v>
      </c>
      <c r="X258">
        <v>1</v>
      </c>
      <c r="Y258">
        <v>7</v>
      </c>
      <c r="Z258">
        <v>29.91</v>
      </c>
    </row>
    <row r="259" spans="1:26" x14ac:dyDescent="0.3">
      <c r="B259">
        <v>17</v>
      </c>
      <c r="C259">
        <v>31</v>
      </c>
      <c r="D259">
        <v>26.777777777777779</v>
      </c>
      <c r="E259">
        <v>144.62</v>
      </c>
      <c r="F259">
        <v>1</v>
      </c>
      <c r="G259">
        <v>7</v>
      </c>
      <c r="H259">
        <v>29.89</v>
      </c>
      <c r="K259">
        <v>17</v>
      </c>
      <c r="L259">
        <v>29.833333333333332</v>
      </c>
      <c r="M259">
        <v>25.166666666666668</v>
      </c>
      <c r="N259">
        <v>129.29</v>
      </c>
      <c r="O259">
        <v>1</v>
      </c>
      <c r="P259">
        <v>4</v>
      </c>
      <c r="Q259">
        <v>29.84</v>
      </c>
      <c r="T259">
        <v>17</v>
      </c>
      <c r="U259">
        <v>32.5</v>
      </c>
      <c r="V259">
        <v>26.944444444444443</v>
      </c>
      <c r="W259">
        <v>142.03</v>
      </c>
      <c r="X259">
        <v>1</v>
      </c>
      <c r="Y259">
        <v>7</v>
      </c>
      <c r="Z259">
        <v>29.91</v>
      </c>
    </row>
    <row r="260" spans="1:26" x14ac:dyDescent="0.3">
      <c r="B260">
        <v>18</v>
      </c>
      <c r="C260">
        <v>30.277777777777779</v>
      </c>
      <c r="D260">
        <v>26.555555555555557</v>
      </c>
      <c r="E260">
        <v>144.62</v>
      </c>
      <c r="F260">
        <v>1</v>
      </c>
      <c r="G260">
        <v>7</v>
      </c>
      <c r="H260">
        <v>29.89</v>
      </c>
      <c r="K260">
        <v>18</v>
      </c>
      <c r="L260">
        <v>29.055555555555557</v>
      </c>
      <c r="M260">
        <v>25</v>
      </c>
      <c r="N260">
        <v>129.29</v>
      </c>
      <c r="O260">
        <v>1</v>
      </c>
      <c r="P260">
        <v>4</v>
      </c>
      <c r="Q260">
        <v>29.84</v>
      </c>
      <c r="T260">
        <v>18</v>
      </c>
      <c r="U260">
        <v>31.555555555555557</v>
      </c>
      <c r="V260">
        <v>26.722222222222218</v>
      </c>
      <c r="W260">
        <v>142.03</v>
      </c>
      <c r="X260">
        <v>1</v>
      </c>
      <c r="Y260">
        <v>7</v>
      </c>
      <c r="Z260">
        <v>29.91</v>
      </c>
    </row>
    <row r="261" spans="1:26" x14ac:dyDescent="0.3">
      <c r="B261">
        <v>19</v>
      </c>
      <c r="C261">
        <v>29.388888888888889</v>
      </c>
      <c r="D261">
        <v>26.388888888888889</v>
      </c>
      <c r="E261">
        <v>144.62</v>
      </c>
      <c r="F261">
        <v>1</v>
      </c>
      <c r="G261">
        <v>7</v>
      </c>
      <c r="H261">
        <v>29.89</v>
      </c>
      <c r="K261">
        <v>19</v>
      </c>
      <c r="L261">
        <v>28.111111111111107</v>
      </c>
      <c r="M261">
        <v>24.722222222222221</v>
      </c>
      <c r="N261">
        <v>129.29</v>
      </c>
      <c r="O261">
        <v>1</v>
      </c>
      <c r="P261">
        <v>4</v>
      </c>
      <c r="Q261">
        <v>29.84</v>
      </c>
      <c r="T261">
        <v>19</v>
      </c>
      <c r="U261">
        <v>30.5</v>
      </c>
      <c r="V261">
        <v>26.444444444444443</v>
      </c>
      <c r="W261">
        <v>142.03</v>
      </c>
      <c r="X261">
        <v>1</v>
      </c>
      <c r="Y261">
        <v>7</v>
      </c>
      <c r="Z261">
        <v>29.91</v>
      </c>
    </row>
    <row r="262" spans="1:26" x14ac:dyDescent="0.3">
      <c r="B262">
        <v>20</v>
      </c>
      <c r="C262">
        <v>28.555555555555557</v>
      </c>
      <c r="D262">
        <v>26.166666666666664</v>
      </c>
      <c r="E262">
        <v>144.62</v>
      </c>
      <c r="F262">
        <v>1</v>
      </c>
      <c r="G262">
        <v>7</v>
      </c>
      <c r="H262">
        <v>29.89</v>
      </c>
      <c r="K262">
        <v>20</v>
      </c>
      <c r="L262">
        <v>27.166666666666671</v>
      </c>
      <c r="M262">
        <v>24.499999999999996</v>
      </c>
      <c r="N262">
        <v>129.29</v>
      </c>
      <c r="O262">
        <v>1</v>
      </c>
      <c r="P262">
        <v>4</v>
      </c>
      <c r="Q262">
        <v>29.84</v>
      </c>
      <c r="T262">
        <v>20</v>
      </c>
      <c r="U262">
        <v>29.388888888888889</v>
      </c>
      <c r="V262">
        <v>26.166666666666664</v>
      </c>
      <c r="W262">
        <v>142.03</v>
      </c>
      <c r="X262">
        <v>1</v>
      </c>
      <c r="Y262">
        <v>7</v>
      </c>
      <c r="Z262">
        <v>29.91</v>
      </c>
    </row>
    <row r="263" spans="1:26" x14ac:dyDescent="0.3">
      <c r="B263">
        <v>21</v>
      </c>
      <c r="C263">
        <v>27.777777777777779</v>
      </c>
      <c r="D263">
        <v>26</v>
      </c>
      <c r="E263">
        <v>144.62</v>
      </c>
      <c r="F263">
        <v>1</v>
      </c>
      <c r="G263">
        <v>7</v>
      </c>
      <c r="H263">
        <v>29.89</v>
      </c>
      <c r="K263">
        <v>21</v>
      </c>
      <c r="L263">
        <v>26.388888888888889</v>
      </c>
      <c r="M263">
        <v>24.277777777777779</v>
      </c>
      <c r="N263">
        <v>129.29</v>
      </c>
      <c r="O263">
        <v>1</v>
      </c>
      <c r="P263">
        <v>4</v>
      </c>
      <c r="Q263">
        <v>29.84</v>
      </c>
      <c r="T263">
        <v>21</v>
      </c>
      <c r="U263">
        <v>28.5</v>
      </c>
      <c r="V263">
        <v>25.944444444444443</v>
      </c>
      <c r="W263">
        <v>142.03</v>
      </c>
      <c r="X263">
        <v>1</v>
      </c>
      <c r="Y263">
        <v>7</v>
      </c>
      <c r="Z263">
        <v>29.91</v>
      </c>
    </row>
    <row r="264" spans="1:26" x14ac:dyDescent="0.3">
      <c r="B264">
        <v>22</v>
      </c>
      <c r="C264">
        <v>27.111111111111111</v>
      </c>
      <c r="D264">
        <v>25.833333333333332</v>
      </c>
      <c r="E264">
        <v>144.62</v>
      </c>
      <c r="F264">
        <v>1</v>
      </c>
      <c r="G264">
        <v>7</v>
      </c>
      <c r="H264">
        <v>29.89</v>
      </c>
      <c r="K264">
        <v>22</v>
      </c>
      <c r="L264">
        <v>25.666666666666668</v>
      </c>
      <c r="M264">
        <v>24.111111111111114</v>
      </c>
      <c r="N264">
        <v>129.29</v>
      </c>
      <c r="O264">
        <v>1</v>
      </c>
      <c r="P264">
        <v>4</v>
      </c>
      <c r="Q264">
        <v>29.84</v>
      </c>
      <c r="T264">
        <v>22</v>
      </c>
      <c r="U264">
        <v>27.666666666666668</v>
      </c>
      <c r="V264">
        <v>25.722222222222221</v>
      </c>
      <c r="W264">
        <v>142.03</v>
      </c>
      <c r="X264">
        <v>1</v>
      </c>
      <c r="Y264">
        <v>7</v>
      </c>
      <c r="Z264">
        <v>29.91</v>
      </c>
    </row>
    <row r="265" spans="1:26" x14ac:dyDescent="0.3">
      <c r="B265">
        <v>23</v>
      </c>
      <c r="C265">
        <v>26.611111111111114</v>
      </c>
      <c r="D265">
        <v>25.666666666666668</v>
      </c>
      <c r="E265">
        <v>144.62</v>
      </c>
      <c r="F265">
        <v>1</v>
      </c>
      <c r="G265">
        <v>7</v>
      </c>
      <c r="H265">
        <v>29.89</v>
      </c>
      <c r="K265">
        <v>23</v>
      </c>
      <c r="L265">
        <v>25.055555555555554</v>
      </c>
      <c r="M265">
        <v>23.944444444444443</v>
      </c>
      <c r="N265">
        <v>129.29</v>
      </c>
      <c r="O265">
        <v>1</v>
      </c>
      <c r="P265">
        <v>4</v>
      </c>
      <c r="Q265">
        <v>29.84</v>
      </c>
      <c r="T265">
        <v>23</v>
      </c>
      <c r="U265">
        <v>26.999999999999996</v>
      </c>
      <c r="V265">
        <v>25.555555555555557</v>
      </c>
      <c r="W265">
        <v>142.03</v>
      </c>
      <c r="X265">
        <v>1</v>
      </c>
      <c r="Y265">
        <v>7</v>
      </c>
      <c r="Z265">
        <v>29.91</v>
      </c>
    </row>
    <row r="266" spans="1:26" x14ac:dyDescent="0.3">
      <c r="B266">
        <v>24</v>
      </c>
      <c r="C266">
        <v>26.222222222222221</v>
      </c>
      <c r="D266">
        <v>25.555555555555557</v>
      </c>
      <c r="E266">
        <v>144.62</v>
      </c>
      <c r="F266">
        <v>1</v>
      </c>
      <c r="G266">
        <v>7</v>
      </c>
      <c r="H266">
        <v>29.89</v>
      </c>
      <c r="K266">
        <v>24</v>
      </c>
      <c r="L266">
        <v>24.611111111111111</v>
      </c>
      <c r="M266">
        <v>23.833333333333336</v>
      </c>
      <c r="N266">
        <v>129.29</v>
      </c>
      <c r="O266">
        <v>1</v>
      </c>
      <c r="P266">
        <v>4</v>
      </c>
      <c r="Q266">
        <v>29.84</v>
      </c>
      <c r="T266">
        <v>24</v>
      </c>
      <c r="U266">
        <v>26.5</v>
      </c>
      <c r="V266">
        <v>25.444444444444443</v>
      </c>
      <c r="W266">
        <v>142.03</v>
      </c>
      <c r="X266">
        <v>1</v>
      </c>
      <c r="Y266">
        <v>7</v>
      </c>
      <c r="Z266">
        <v>29.91</v>
      </c>
    </row>
    <row r="267" spans="1:26" x14ac:dyDescent="0.3">
      <c r="A267" t="s">
        <v>11</v>
      </c>
      <c r="B267">
        <v>1</v>
      </c>
      <c r="C267">
        <v>25.722222222222221</v>
      </c>
      <c r="D267">
        <v>25.055555555555554</v>
      </c>
      <c r="E267">
        <v>139.51</v>
      </c>
      <c r="F267">
        <v>1</v>
      </c>
      <c r="G267">
        <v>6</v>
      </c>
      <c r="H267">
        <v>29.89</v>
      </c>
      <c r="J267" t="s">
        <v>11</v>
      </c>
      <c r="K267">
        <v>1</v>
      </c>
      <c r="L267">
        <v>24.222222222222218</v>
      </c>
      <c r="M267">
        <v>23.777777777777779</v>
      </c>
      <c r="N267">
        <v>130.13</v>
      </c>
      <c r="O267">
        <v>1</v>
      </c>
      <c r="P267">
        <v>4</v>
      </c>
      <c r="Q267">
        <v>29.84</v>
      </c>
      <c r="S267" t="s">
        <v>11</v>
      </c>
      <c r="T267">
        <v>1</v>
      </c>
      <c r="U267">
        <v>25.388888888888889</v>
      </c>
      <c r="V267">
        <v>24.888888888888889</v>
      </c>
      <c r="W267">
        <v>138.6</v>
      </c>
      <c r="X267">
        <v>1</v>
      </c>
      <c r="Y267">
        <v>6</v>
      </c>
      <c r="Z267">
        <v>29.91</v>
      </c>
    </row>
    <row r="268" spans="1:26" x14ac:dyDescent="0.3">
      <c r="B268">
        <v>2</v>
      </c>
      <c r="C268">
        <v>25.444444444444443</v>
      </c>
      <c r="D268">
        <v>24.944444444444446</v>
      </c>
      <c r="E268">
        <v>139.51</v>
      </c>
      <c r="F268">
        <v>1</v>
      </c>
      <c r="G268">
        <v>6</v>
      </c>
      <c r="H268">
        <v>29.89</v>
      </c>
      <c r="K268">
        <v>2</v>
      </c>
      <c r="L268">
        <v>23.888888888888889</v>
      </c>
      <c r="M268">
        <v>23.722222222222221</v>
      </c>
      <c r="N268">
        <v>130.13</v>
      </c>
      <c r="O268">
        <v>1</v>
      </c>
      <c r="P268">
        <v>4</v>
      </c>
      <c r="Q268">
        <v>29.84</v>
      </c>
      <c r="T268">
        <v>2</v>
      </c>
      <c r="U268">
        <v>25</v>
      </c>
      <c r="V268">
        <v>24.777777777777775</v>
      </c>
      <c r="W268">
        <v>138.6</v>
      </c>
      <c r="X268">
        <v>1</v>
      </c>
      <c r="Y268">
        <v>6</v>
      </c>
      <c r="Z268">
        <v>29.91</v>
      </c>
    </row>
    <row r="269" spans="1:26" x14ac:dyDescent="0.3">
      <c r="B269">
        <v>3</v>
      </c>
      <c r="C269">
        <v>25.222222222222225</v>
      </c>
      <c r="D269">
        <v>24.888888888888889</v>
      </c>
      <c r="E269">
        <v>139.51</v>
      </c>
      <c r="F269">
        <v>1</v>
      </c>
      <c r="G269">
        <v>6</v>
      </c>
      <c r="H269">
        <v>29.89</v>
      </c>
      <c r="K269">
        <v>3</v>
      </c>
      <c r="L269">
        <v>23.611111111111111</v>
      </c>
      <c r="M269">
        <v>23.555555555555557</v>
      </c>
      <c r="N269">
        <v>130.13</v>
      </c>
      <c r="O269">
        <v>1</v>
      </c>
      <c r="P269">
        <v>4</v>
      </c>
      <c r="Q269">
        <v>29.84</v>
      </c>
      <c r="T269">
        <v>3</v>
      </c>
      <c r="U269">
        <v>24.722222222222221</v>
      </c>
      <c r="V269">
        <v>24.722222222222221</v>
      </c>
      <c r="W269">
        <v>138.6</v>
      </c>
      <c r="X269">
        <v>1</v>
      </c>
      <c r="Y269">
        <v>6</v>
      </c>
      <c r="Z269">
        <v>29.91</v>
      </c>
    </row>
    <row r="270" spans="1:26" x14ac:dyDescent="0.3">
      <c r="B270">
        <v>4</v>
      </c>
      <c r="C270">
        <v>25.055555555555554</v>
      </c>
      <c r="D270">
        <v>24.888888888888889</v>
      </c>
      <c r="E270">
        <v>139.51</v>
      </c>
      <c r="F270">
        <v>1</v>
      </c>
      <c r="G270">
        <v>6</v>
      </c>
      <c r="H270">
        <v>29.89</v>
      </c>
      <c r="K270">
        <v>4</v>
      </c>
      <c r="L270">
        <v>23.388888888888886</v>
      </c>
      <c r="M270">
        <v>23.333333333333332</v>
      </c>
      <c r="N270">
        <v>130.13</v>
      </c>
      <c r="O270">
        <v>1</v>
      </c>
      <c r="P270">
        <v>4</v>
      </c>
      <c r="Q270">
        <v>29.84</v>
      </c>
      <c r="T270">
        <v>4</v>
      </c>
      <c r="U270">
        <v>24.499999999999996</v>
      </c>
      <c r="V270">
        <v>24.444444444444443</v>
      </c>
      <c r="W270">
        <v>138.6</v>
      </c>
      <c r="X270">
        <v>1</v>
      </c>
      <c r="Y270">
        <v>6</v>
      </c>
      <c r="Z270">
        <v>29.91</v>
      </c>
    </row>
    <row r="271" spans="1:26" x14ac:dyDescent="0.3">
      <c r="B271">
        <v>5</v>
      </c>
      <c r="C271">
        <v>25</v>
      </c>
      <c r="D271">
        <v>24.833333333333332</v>
      </c>
      <c r="E271">
        <v>139.51</v>
      </c>
      <c r="F271">
        <v>1</v>
      </c>
      <c r="G271">
        <v>6</v>
      </c>
      <c r="H271">
        <v>29.89</v>
      </c>
      <c r="K271">
        <v>5</v>
      </c>
      <c r="L271">
        <v>23.333333333333332</v>
      </c>
      <c r="M271">
        <v>23.277777777777782</v>
      </c>
      <c r="N271">
        <v>130.13</v>
      </c>
      <c r="O271">
        <v>1</v>
      </c>
      <c r="P271">
        <v>4</v>
      </c>
      <c r="Q271">
        <v>29.84</v>
      </c>
      <c r="T271">
        <v>5</v>
      </c>
      <c r="U271">
        <v>24.444444444444443</v>
      </c>
      <c r="V271">
        <v>24.388888888888893</v>
      </c>
      <c r="W271">
        <v>138.6</v>
      </c>
      <c r="X271">
        <v>1</v>
      </c>
      <c r="Y271">
        <v>6</v>
      </c>
      <c r="Z271">
        <v>29.91</v>
      </c>
    </row>
    <row r="272" spans="1:26" x14ac:dyDescent="0.3">
      <c r="B272">
        <v>6</v>
      </c>
      <c r="C272">
        <v>25.111111111111111</v>
      </c>
      <c r="D272">
        <v>24.888888888888889</v>
      </c>
      <c r="E272">
        <v>139.51</v>
      </c>
      <c r="F272">
        <v>1</v>
      </c>
      <c r="G272">
        <v>6</v>
      </c>
      <c r="H272">
        <v>29.89</v>
      </c>
      <c r="K272">
        <v>6</v>
      </c>
      <c r="L272">
        <v>23.444444444444443</v>
      </c>
      <c r="M272">
        <v>23.388888888888886</v>
      </c>
      <c r="N272">
        <v>130.13</v>
      </c>
      <c r="O272">
        <v>1</v>
      </c>
      <c r="P272">
        <v>4</v>
      </c>
      <c r="Q272">
        <v>29.84</v>
      </c>
      <c r="T272">
        <v>6</v>
      </c>
      <c r="U272">
        <v>24.611111111111111</v>
      </c>
      <c r="V272">
        <v>24.555555555555557</v>
      </c>
      <c r="W272">
        <v>138.6</v>
      </c>
      <c r="X272">
        <v>1</v>
      </c>
      <c r="Y272">
        <v>6</v>
      </c>
      <c r="Z272">
        <v>29.91</v>
      </c>
    </row>
    <row r="273" spans="2:26" x14ac:dyDescent="0.3">
      <c r="B273">
        <v>7</v>
      </c>
      <c r="C273">
        <v>25.388888888888889</v>
      </c>
      <c r="D273">
        <v>24.944444444444446</v>
      </c>
      <c r="E273">
        <v>139.51</v>
      </c>
      <c r="F273">
        <v>1</v>
      </c>
      <c r="G273">
        <v>6</v>
      </c>
      <c r="H273">
        <v>29.89</v>
      </c>
      <c r="K273">
        <v>7</v>
      </c>
      <c r="L273">
        <v>23.777777777777779</v>
      </c>
      <c r="M273">
        <v>23.666666666666664</v>
      </c>
      <c r="N273">
        <v>130.13</v>
      </c>
      <c r="O273">
        <v>1</v>
      </c>
      <c r="P273">
        <v>4</v>
      </c>
      <c r="Q273">
        <v>29.84</v>
      </c>
      <c r="T273">
        <v>7</v>
      </c>
      <c r="U273">
        <v>24.944444444444446</v>
      </c>
      <c r="V273">
        <v>24.777777777777775</v>
      </c>
      <c r="W273">
        <v>138.6</v>
      </c>
      <c r="X273">
        <v>1</v>
      </c>
      <c r="Y273">
        <v>6</v>
      </c>
      <c r="Z273">
        <v>29.91</v>
      </c>
    </row>
    <row r="274" spans="2:26" x14ac:dyDescent="0.3">
      <c r="B274">
        <v>8</v>
      </c>
      <c r="C274">
        <v>25.888888888888886</v>
      </c>
      <c r="D274">
        <v>25.055555555555554</v>
      </c>
      <c r="E274">
        <v>139.51</v>
      </c>
      <c r="F274">
        <v>1</v>
      </c>
      <c r="G274">
        <v>6</v>
      </c>
      <c r="H274">
        <v>29.89</v>
      </c>
      <c r="K274">
        <v>8</v>
      </c>
      <c r="L274">
        <v>24.388888888888893</v>
      </c>
      <c r="M274">
        <v>23.833333333333336</v>
      </c>
      <c r="N274">
        <v>130.13</v>
      </c>
      <c r="O274">
        <v>1</v>
      </c>
      <c r="P274">
        <v>4</v>
      </c>
      <c r="Q274">
        <v>29.84</v>
      </c>
      <c r="T274">
        <v>8</v>
      </c>
      <c r="U274">
        <v>25.611111111111107</v>
      </c>
      <c r="V274">
        <v>24.944444444444446</v>
      </c>
      <c r="W274">
        <v>138.6</v>
      </c>
      <c r="X274">
        <v>1</v>
      </c>
      <c r="Y274">
        <v>6</v>
      </c>
      <c r="Z274">
        <v>29.91</v>
      </c>
    </row>
    <row r="275" spans="2:26" x14ac:dyDescent="0.3">
      <c r="B275">
        <v>9</v>
      </c>
      <c r="C275">
        <v>26.611111111111114</v>
      </c>
      <c r="D275">
        <v>25.277777777777779</v>
      </c>
      <c r="E275">
        <v>139.51</v>
      </c>
      <c r="F275">
        <v>1</v>
      </c>
      <c r="G275">
        <v>6</v>
      </c>
      <c r="H275">
        <v>29.89</v>
      </c>
      <c r="K275">
        <v>9</v>
      </c>
      <c r="L275">
        <v>25.277777777777779</v>
      </c>
      <c r="M275">
        <v>24.055555555555557</v>
      </c>
      <c r="N275">
        <v>130.13</v>
      </c>
      <c r="O275">
        <v>1</v>
      </c>
      <c r="P275">
        <v>4</v>
      </c>
      <c r="Q275">
        <v>29.84</v>
      </c>
      <c r="T275">
        <v>9</v>
      </c>
      <c r="U275">
        <v>26.555555555555557</v>
      </c>
      <c r="V275">
        <v>25.166666666666668</v>
      </c>
      <c r="W275">
        <v>138.6</v>
      </c>
      <c r="X275">
        <v>1</v>
      </c>
      <c r="Y275">
        <v>6</v>
      </c>
      <c r="Z275">
        <v>29.91</v>
      </c>
    </row>
    <row r="276" spans="2:26" x14ac:dyDescent="0.3">
      <c r="B276">
        <v>10</v>
      </c>
      <c r="C276">
        <v>27.444444444444446</v>
      </c>
      <c r="D276">
        <v>25.500000000000004</v>
      </c>
      <c r="E276">
        <v>139.51</v>
      </c>
      <c r="F276">
        <v>1</v>
      </c>
      <c r="G276">
        <v>6</v>
      </c>
      <c r="H276">
        <v>29.89</v>
      </c>
      <c r="K276">
        <v>10</v>
      </c>
      <c r="L276">
        <v>26.277777777777779</v>
      </c>
      <c r="M276">
        <v>24.333333333333332</v>
      </c>
      <c r="N276">
        <v>130.13</v>
      </c>
      <c r="O276">
        <v>1</v>
      </c>
      <c r="P276">
        <v>4</v>
      </c>
      <c r="Q276">
        <v>29.84</v>
      </c>
      <c r="T276">
        <v>10</v>
      </c>
      <c r="U276">
        <v>27.611111111111111</v>
      </c>
      <c r="V276">
        <v>25.444444444444443</v>
      </c>
      <c r="W276">
        <v>138.6</v>
      </c>
      <c r="X276">
        <v>1</v>
      </c>
      <c r="Y276">
        <v>6</v>
      </c>
      <c r="Z276">
        <v>29.91</v>
      </c>
    </row>
    <row r="277" spans="2:26" x14ac:dyDescent="0.3">
      <c r="B277">
        <v>11</v>
      </c>
      <c r="C277">
        <v>28.388888888888886</v>
      </c>
      <c r="D277">
        <v>25.722222222222221</v>
      </c>
      <c r="E277">
        <v>139.51</v>
      </c>
      <c r="F277">
        <v>1</v>
      </c>
      <c r="G277">
        <v>6</v>
      </c>
      <c r="H277">
        <v>29.89</v>
      </c>
      <c r="K277">
        <v>11</v>
      </c>
      <c r="L277">
        <v>27.388888888888889</v>
      </c>
      <c r="M277">
        <v>24.611111111111111</v>
      </c>
      <c r="N277">
        <v>130.13</v>
      </c>
      <c r="O277">
        <v>1</v>
      </c>
      <c r="P277">
        <v>4</v>
      </c>
      <c r="Q277">
        <v>29.84</v>
      </c>
      <c r="T277">
        <v>11</v>
      </c>
      <c r="U277">
        <v>28.833333333333332</v>
      </c>
      <c r="V277">
        <v>25.777777777777782</v>
      </c>
      <c r="W277">
        <v>138.6</v>
      </c>
      <c r="X277">
        <v>1</v>
      </c>
      <c r="Y277">
        <v>6</v>
      </c>
      <c r="Z277">
        <v>29.91</v>
      </c>
    </row>
    <row r="278" spans="2:26" x14ac:dyDescent="0.3">
      <c r="B278">
        <v>12</v>
      </c>
      <c r="C278">
        <v>29.277777777777779</v>
      </c>
      <c r="D278">
        <v>25.944444444444443</v>
      </c>
      <c r="E278">
        <v>139.51</v>
      </c>
      <c r="F278">
        <v>1</v>
      </c>
      <c r="G278">
        <v>6</v>
      </c>
      <c r="H278">
        <v>29.89</v>
      </c>
      <c r="K278">
        <v>12</v>
      </c>
      <c r="L278">
        <v>28.444444444444443</v>
      </c>
      <c r="M278">
        <v>24.888888888888889</v>
      </c>
      <c r="N278">
        <v>130.13</v>
      </c>
      <c r="O278">
        <v>1</v>
      </c>
      <c r="P278">
        <v>4</v>
      </c>
      <c r="Q278">
        <v>29.84</v>
      </c>
      <c r="T278">
        <v>12</v>
      </c>
      <c r="U278">
        <v>30</v>
      </c>
      <c r="V278">
        <v>26.055555555555557</v>
      </c>
      <c r="W278">
        <v>138.6</v>
      </c>
      <c r="X278">
        <v>1</v>
      </c>
      <c r="Y278">
        <v>6</v>
      </c>
      <c r="Z278">
        <v>29.91</v>
      </c>
    </row>
    <row r="279" spans="2:26" x14ac:dyDescent="0.3">
      <c r="B279">
        <v>13</v>
      </c>
      <c r="C279">
        <v>29.944444444444443</v>
      </c>
      <c r="D279">
        <v>26.111111111111111</v>
      </c>
      <c r="E279">
        <v>139.51</v>
      </c>
      <c r="F279">
        <v>1</v>
      </c>
      <c r="G279">
        <v>6</v>
      </c>
      <c r="H279">
        <v>29.89</v>
      </c>
      <c r="K279">
        <v>13</v>
      </c>
      <c r="L279">
        <v>29.277777777777779</v>
      </c>
      <c r="M279">
        <v>25.111111111111111</v>
      </c>
      <c r="N279">
        <v>130.13</v>
      </c>
      <c r="O279">
        <v>1</v>
      </c>
      <c r="P279">
        <v>4</v>
      </c>
      <c r="Q279">
        <v>29.84</v>
      </c>
      <c r="T279">
        <v>13</v>
      </c>
      <c r="U279">
        <v>30.888888888888889</v>
      </c>
      <c r="V279">
        <v>26.277777777777779</v>
      </c>
      <c r="W279">
        <v>138.6</v>
      </c>
      <c r="X279">
        <v>1</v>
      </c>
      <c r="Y279">
        <v>6</v>
      </c>
      <c r="Z279">
        <v>29.91</v>
      </c>
    </row>
    <row r="280" spans="2:26" x14ac:dyDescent="0.3">
      <c r="B280">
        <v>14</v>
      </c>
      <c r="C280">
        <v>30.388888888888889</v>
      </c>
      <c r="D280">
        <v>26.222222222222221</v>
      </c>
      <c r="E280">
        <v>139.51</v>
      </c>
      <c r="F280">
        <v>1</v>
      </c>
      <c r="G280">
        <v>6</v>
      </c>
      <c r="H280">
        <v>29.89</v>
      </c>
      <c r="K280">
        <v>14</v>
      </c>
      <c r="L280">
        <v>29.777777777777779</v>
      </c>
      <c r="M280">
        <v>25.277777777777779</v>
      </c>
      <c r="N280">
        <v>130.13</v>
      </c>
      <c r="O280">
        <v>1</v>
      </c>
      <c r="P280">
        <v>4</v>
      </c>
      <c r="Q280">
        <v>29.84</v>
      </c>
      <c r="T280">
        <v>14</v>
      </c>
      <c r="U280">
        <v>31.444444444444443</v>
      </c>
      <c r="V280">
        <v>26.388888888888889</v>
      </c>
      <c r="W280">
        <v>138.6</v>
      </c>
      <c r="X280">
        <v>1</v>
      </c>
      <c r="Y280">
        <v>6</v>
      </c>
      <c r="Z280">
        <v>29.91</v>
      </c>
    </row>
    <row r="281" spans="2:26" x14ac:dyDescent="0.3">
      <c r="B281">
        <v>15</v>
      </c>
      <c r="C281">
        <v>30.555555555555557</v>
      </c>
      <c r="D281">
        <v>26.222222222222221</v>
      </c>
      <c r="E281">
        <v>139.51</v>
      </c>
      <c r="F281">
        <v>1</v>
      </c>
      <c r="G281">
        <v>6</v>
      </c>
      <c r="H281">
        <v>29.89</v>
      </c>
      <c r="K281">
        <v>15</v>
      </c>
      <c r="L281">
        <v>30</v>
      </c>
      <c r="M281">
        <v>25.277777777777779</v>
      </c>
      <c r="N281">
        <v>130.13</v>
      </c>
      <c r="O281">
        <v>1</v>
      </c>
      <c r="P281">
        <v>4</v>
      </c>
      <c r="Q281">
        <v>29.84</v>
      </c>
      <c r="T281">
        <v>15</v>
      </c>
      <c r="U281">
        <v>31.666666666666668</v>
      </c>
      <c r="V281">
        <v>26.444444444444443</v>
      </c>
      <c r="W281">
        <v>138.6</v>
      </c>
      <c r="X281">
        <v>1</v>
      </c>
      <c r="Y281">
        <v>6</v>
      </c>
      <c r="Z281">
        <v>29.91</v>
      </c>
    </row>
    <row r="282" spans="2:26" x14ac:dyDescent="0.3">
      <c r="B282">
        <v>16</v>
      </c>
      <c r="C282">
        <v>30.388888888888889</v>
      </c>
      <c r="D282">
        <v>26.222222222222221</v>
      </c>
      <c r="E282">
        <v>139.51</v>
      </c>
      <c r="F282">
        <v>1</v>
      </c>
      <c r="G282">
        <v>6</v>
      </c>
      <c r="H282">
        <v>29.89</v>
      </c>
      <c r="K282">
        <v>16</v>
      </c>
      <c r="L282">
        <v>29.777777777777779</v>
      </c>
      <c r="M282">
        <v>25.277777777777779</v>
      </c>
      <c r="N282">
        <v>130.13</v>
      </c>
      <c r="O282">
        <v>1</v>
      </c>
      <c r="P282">
        <v>4</v>
      </c>
      <c r="Q282">
        <v>29.84</v>
      </c>
      <c r="T282">
        <v>16</v>
      </c>
      <c r="U282">
        <v>31.444444444444443</v>
      </c>
      <c r="V282">
        <v>26.388888888888889</v>
      </c>
      <c r="W282">
        <v>138.6</v>
      </c>
      <c r="X282">
        <v>1</v>
      </c>
      <c r="Y282">
        <v>6</v>
      </c>
      <c r="Z282">
        <v>29.91</v>
      </c>
    </row>
    <row r="283" spans="2:26" x14ac:dyDescent="0.3">
      <c r="B283">
        <v>17</v>
      </c>
      <c r="C283">
        <v>30</v>
      </c>
      <c r="D283">
        <v>26.111111111111111</v>
      </c>
      <c r="E283">
        <v>139.51</v>
      </c>
      <c r="F283">
        <v>1</v>
      </c>
      <c r="G283">
        <v>6</v>
      </c>
      <c r="H283">
        <v>29.89</v>
      </c>
      <c r="K283">
        <v>17</v>
      </c>
      <c r="L283">
        <v>29.333333333333332</v>
      </c>
      <c r="M283">
        <v>25.111111111111111</v>
      </c>
      <c r="N283">
        <v>130.13</v>
      </c>
      <c r="O283">
        <v>1</v>
      </c>
      <c r="P283">
        <v>4</v>
      </c>
      <c r="Q283">
        <v>29.84</v>
      </c>
      <c r="T283">
        <v>17</v>
      </c>
      <c r="U283">
        <v>30.944444444444443</v>
      </c>
      <c r="V283">
        <v>26.277777777777779</v>
      </c>
      <c r="W283">
        <v>138.6</v>
      </c>
      <c r="X283">
        <v>1</v>
      </c>
      <c r="Y283">
        <v>6</v>
      </c>
      <c r="Z283">
        <v>29.91</v>
      </c>
    </row>
    <row r="284" spans="2:26" x14ac:dyDescent="0.3">
      <c r="B284">
        <v>18</v>
      </c>
      <c r="C284">
        <v>29.388888888888889</v>
      </c>
      <c r="D284">
        <v>25.944444444444443</v>
      </c>
      <c r="E284">
        <v>139.51</v>
      </c>
      <c r="F284">
        <v>1</v>
      </c>
      <c r="G284">
        <v>6</v>
      </c>
      <c r="H284">
        <v>29.89</v>
      </c>
      <c r="K284">
        <v>18</v>
      </c>
      <c r="L284">
        <v>28.611111111111111</v>
      </c>
      <c r="M284">
        <v>24.944444444444446</v>
      </c>
      <c r="N284">
        <v>130.13</v>
      </c>
      <c r="O284">
        <v>1</v>
      </c>
      <c r="P284">
        <v>4</v>
      </c>
      <c r="Q284">
        <v>29.84</v>
      </c>
      <c r="T284">
        <v>18</v>
      </c>
      <c r="U284">
        <v>30.166666666666668</v>
      </c>
      <c r="V284">
        <v>26.055555555555557</v>
      </c>
      <c r="W284">
        <v>138.6</v>
      </c>
      <c r="X284">
        <v>1</v>
      </c>
      <c r="Y284">
        <v>6</v>
      </c>
      <c r="Z284">
        <v>29.91</v>
      </c>
    </row>
    <row r="285" spans="2:26" x14ac:dyDescent="0.3">
      <c r="B285">
        <v>19</v>
      </c>
      <c r="C285">
        <v>28.666666666666668</v>
      </c>
      <c r="D285">
        <v>25.777777777777782</v>
      </c>
      <c r="E285">
        <v>139.51</v>
      </c>
      <c r="F285">
        <v>1</v>
      </c>
      <c r="G285">
        <v>6</v>
      </c>
      <c r="H285">
        <v>29.89</v>
      </c>
      <c r="K285">
        <v>19</v>
      </c>
      <c r="L285">
        <v>27.722222222222225</v>
      </c>
      <c r="M285">
        <v>24.722222222222221</v>
      </c>
      <c r="N285">
        <v>130.13</v>
      </c>
      <c r="O285">
        <v>1</v>
      </c>
      <c r="P285">
        <v>4</v>
      </c>
      <c r="Q285">
        <v>29.84</v>
      </c>
      <c r="T285">
        <v>19</v>
      </c>
      <c r="U285">
        <v>29.222222222222221</v>
      </c>
      <c r="V285">
        <v>25.833333333333332</v>
      </c>
      <c r="W285">
        <v>138.6</v>
      </c>
      <c r="X285">
        <v>1</v>
      </c>
      <c r="Y285">
        <v>6</v>
      </c>
      <c r="Z285">
        <v>29.91</v>
      </c>
    </row>
    <row r="286" spans="2:26" x14ac:dyDescent="0.3">
      <c r="B286">
        <v>20</v>
      </c>
      <c r="C286">
        <v>27.944444444444443</v>
      </c>
      <c r="D286">
        <v>25.611111111111107</v>
      </c>
      <c r="E286">
        <v>139.51</v>
      </c>
      <c r="F286">
        <v>1</v>
      </c>
      <c r="G286">
        <v>6</v>
      </c>
      <c r="H286">
        <v>29.89</v>
      </c>
      <c r="K286">
        <v>20</v>
      </c>
      <c r="L286">
        <v>26.888888888888893</v>
      </c>
      <c r="M286">
        <v>24.499999999999996</v>
      </c>
      <c r="N286">
        <v>130.13</v>
      </c>
      <c r="O286">
        <v>1</v>
      </c>
      <c r="P286">
        <v>4</v>
      </c>
      <c r="Q286">
        <v>29.84</v>
      </c>
      <c r="T286">
        <v>20</v>
      </c>
      <c r="U286">
        <v>28.277777777777782</v>
      </c>
      <c r="V286">
        <v>25.611111111111107</v>
      </c>
      <c r="W286">
        <v>138.6</v>
      </c>
      <c r="X286">
        <v>1</v>
      </c>
      <c r="Y286">
        <v>6</v>
      </c>
      <c r="Z286">
        <v>29.91</v>
      </c>
    </row>
    <row r="287" spans="2:26" x14ac:dyDescent="0.3">
      <c r="B287">
        <v>21</v>
      </c>
      <c r="C287">
        <v>27.333333333333332</v>
      </c>
      <c r="D287">
        <v>25.444444444444443</v>
      </c>
      <c r="E287">
        <v>139.51</v>
      </c>
      <c r="F287">
        <v>1</v>
      </c>
      <c r="G287">
        <v>6</v>
      </c>
      <c r="H287">
        <v>29.89</v>
      </c>
      <c r="K287">
        <v>21</v>
      </c>
      <c r="L287">
        <v>26.111111111111111</v>
      </c>
      <c r="M287">
        <v>24.333333333333332</v>
      </c>
      <c r="N287">
        <v>130.13</v>
      </c>
      <c r="O287">
        <v>1</v>
      </c>
      <c r="P287">
        <v>4</v>
      </c>
      <c r="Q287">
        <v>29.84</v>
      </c>
      <c r="T287">
        <v>21</v>
      </c>
      <c r="U287">
        <v>27.5</v>
      </c>
      <c r="V287">
        <v>25.388888888888889</v>
      </c>
      <c r="W287">
        <v>138.6</v>
      </c>
      <c r="X287">
        <v>1</v>
      </c>
      <c r="Y287">
        <v>6</v>
      </c>
      <c r="Z287">
        <v>29.91</v>
      </c>
    </row>
    <row r="288" spans="2:26" x14ac:dyDescent="0.3">
      <c r="B288">
        <v>22</v>
      </c>
      <c r="C288">
        <v>26.777777777777779</v>
      </c>
      <c r="D288">
        <v>25.277777777777779</v>
      </c>
      <c r="E288">
        <v>139.51</v>
      </c>
      <c r="F288">
        <v>1</v>
      </c>
      <c r="G288">
        <v>6</v>
      </c>
      <c r="H288">
        <v>29.89</v>
      </c>
      <c r="K288">
        <v>22</v>
      </c>
      <c r="L288">
        <v>25.444444444444443</v>
      </c>
      <c r="M288">
        <v>24.111111111111114</v>
      </c>
      <c r="N288">
        <v>130.13</v>
      </c>
      <c r="O288">
        <v>1</v>
      </c>
      <c r="P288">
        <v>4</v>
      </c>
      <c r="Q288">
        <v>29.84</v>
      </c>
      <c r="T288">
        <v>22</v>
      </c>
      <c r="U288">
        <v>26.777777777777779</v>
      </c>
      <c r="V288">
        <v>25.222222222222225</v>
      </c>
      <c r="W288">
        <v>138.6</v>
      </c>
      <c r="X288">
        <v>1</v>
      </c>
      <c r="Y288">
        <v>6</v>
      </c>
      <c r="Z288">
        <v>29.91</v>
      </c>
    </row>
    <row r="289" spans="2:26" x14ac:dyDescent="0.3">
      <c r="B289">
        <v>23</v>
      </c>
      <c r="C289">
        <v>26.333333333333336</v>
      </c>
      <c r="D289">
        <v>25.166666666666668</v>
      </c>
      <c r="E289">
        <v>139.51</v>
      </c>
      <c r="F289">
        <v>1</v>
      </c>
      <c r="G289">
        <v>6</v>
      </c>
      <c r="H289">
        <v>29.89</v>
      </c>
      <c r="K289">
        <v>23</v>
      </c>
      <c r="L289">
        <v>24.944444444444446</v>
      </c>
      <c r="M289">
        <v>24</v>
      </c>
      <c r="N289">
        <v>130.13</v>
      </c>
      <c r="O289">
        <v>1</v>
      </c>
      <c r="P289">
        <v>4</v>
      </c>
      <c r="Q289">
        <v>29.84</v>
      </c>
      <c r="T289">
        <v>23</v>
      </c>
      <c r="U289">
        <v>26.166666666666664</v>
      </c>
      <c r="V289">
        <v>25.055555555555554</v>
      </c>
      <c r="W289">
        <v>138.6</v>
      </c>
      <c r="X289">
        <v>1</v>
      </c>
      <c r="Y289">
        <v>6</v>
      </c>
      <c r="Z289">
        <v>29.91</v>
      </c>
    </row>
    <row r="290" spans="2:26" x14ac:dyDescent="0.3">
      <c r="B290">
        <v>24</v>
      </c>
      <c r="C290">
        <v>26</v>
      </c>
      <c r="D290">
        <v>25.111111111111111</v>
      </c>
      <c r="E290">
        <v>139.51</v>
      </c>
      <c r="F290">
        <v>1</v>
      </c>
      <c r="G290">
        <v>6</v>
      </c>
      <c r="H290">
        <v>29.89</v>
      </c>
      <c r="K290">
        <v>24</v>
      </c>
      <c r="L290">
        <v>24.555555555555557</v>
      </c>
      <c r="M290">
        <v>23.888888888888889</v>
      </c>
      <c r="N290">
        <v>130.13</v>
      </c>
      <c r="O290">
        <v>1</v>
      </c>
      <c r="P290">
        <v>4</v>
      </c>
      <c r="Q290">
        <v>29.84</v>
      </c>
      <c r="T290">
        <v>24</v>
      </c>
      <c r="U290">
        <v>25.722222222222221</v>
      </c>
      <c r="V290">
        <v>24.944444444444446</v>
      </c>
      <c r="W290">
        <v>138.6</v>
      </c>
      <c r="X290">
        <v>1</v>
      </c>
      <c r="Y290">
        <v>6</v>
      </c>
      <c r="Z290">
        <v>29.91</v>
      </c>
    </row>
    <row r="293" spans="2:26" x14ac:dyDescent="0.3">
      <c r="B293" t="s">
        <v>156</v>
      </c>
      <c r="C293" t="s">
        <v>157</v>
      </c>
      <c r="D293" t="s">
        <v>158</v>
      </c>
      <c r="K293" t="s">
        <v>156</v>
      </c>
      <c r="L293" t="s">
        <v>157</v>
      </c>
      <c r="M293" t="s">
        <v>158</v>
      </c>
      <c r="T293" t="s">
        <v>156</v>
      </c>
      <c r="U293" t="s">
        <v>157</v>
      </c>
      <c r="V293" t="s">
        <v>158</v>
      </c>
    </row>
    <row r="294" spans="2:26" x14ac:dyDescent="0.3">
      <c r="B294" t="s">
        <v>144</v>
      </c>
      <c r="C294" cm="1">
        <f t="array" ref="C294:D294">INDEX(B3:C26,MATCH(MAX(C3:C26),C3:C26,0),0)</f>
        <v>15</v>
      </c>
      <c r="D294">
        <v>29.444444444444443</v>
      </c>
      <c r="K294" t="s">
        <v>144</v>
      </c>
      <c r="L294" cm="1">
        <f t="array" ref="L294:M294">INDEX(K3:L26,MATCH(MAX(L3:L26),L3:L26,0),0)</f>
        <v>15</v>
      </c>
      <c r="M294">
        <v>30.555555555555557</v>
      </c>
      <c r="T294" t="s">
        <v>144</v>
      </c>
      <c r="U294" cm="1">
        <f t="array" ref="U294:V294">INDEX(T3:U26,MATCH(MAX(U3:U26),U3:U26,0),0)</f>
        <v>15</v>
      </c>
      <c r="V294">
        <v>31.111111111111111</v>
      </c>
    </row>
    <row r="295" spans="2:26" x14ac:dyDescent="0.3">
      <c r="B295" t="s">
        <v>145</v>
      </c>
      <c r="C295" cm="1">
        <f t="array" ref="C295:D295">INDEX(B27:C50,MATCH(MAX(C27:C50),C27:C50,0),0)</f>
        <v>15</v>
      </c>
      <c r="D295">
        <v>29.444444444444443</v>
      </c>
      <c r="K295" t="s">
        <v>145</v>
      </c>
      <c r="L295" cm="1">
        <f t="array" ref="L295:M295">INDEX(K27:L50,MATCH(MAX(L27:L50),L27:L50,0),0)</f>
        <v>15</v>
      </c>
      <c r="M295">
        <v>31.111111111111111</v>
      </c>
      <c r="T295" t="s">
        <v>145</v>
      </c>
      <c r="U295" cm="1">
        <f t="array" ref="U295:V295">INDEX(T27:U50,MATCH(MAX(U27:U50),U27:U50,0),0)</f>
        <v>15</v>
      </c>
      <c r="V295">
        <v>31.111111111111111</v>
      </c>
    </row>
    <row r="296" spans="2:26" x14ac:dyDescent="0.3">
      <c r="B296" t="s">
        <v>146</v>
      </c>
      <c r="C296" cm="1">
        <f t="array" ref="C296:D296">INDEX(B51:C74,MATCH(MAX(C51:C74),C51:C74,0),0)</f>
        <v>15</v>
      </c>
      <c r="D296">
        <v>30.555555555555557</v>
      </c>
      <c r="K296" t="s">
        <v>146</v>
      </c>
      <c r="L296" cm="1">
        <f t="array" ref="L296:M296">INDEX(K51:L74,MATCH(MAX(L51:L74),L51:L74,0),0)</f>
        <v>15</v>
      </c>
      <c r="M296">
        <v>32.222222222222221</v>
      </c>
      <c r="T296" t="s">
        <v>146</v>
      </c>
      <c r="U296" cm="1">
        <f t="array" ref="U296:V296">INDEX(T51:U74,MATCH(MAX(U51:U74),U51:U74,0),0)</f>
        <v>15</v>
      </c>
      <c r="V296">
        <v>31.666666666666668</v>
      </c>
    </row>
    <row r="297" spans="2:26" x14ac:dyDescent="0.3">
      <c r="B297" t="s">
        <v>147</v>
      </c>
      <c r="C297" cm="1">
        <f t="array" ref="C297:D297">INDEX(B75:C98,MATCH(MAX(C75:C98),C75:C98,0),0)</f>
        <v>15</v>
      </c>
      <c r="D297">
        <v>31.111111111111111</v>
      </c>
      <c r="K297" t="s">
        <v>147</v>
      </c>
      <c r="L297" cm="1">
        <f t="array" ref="L297:M297">INDEX(K75:L98,MATCH(MAX(L75:L98),L75:L98,0),0)</f>
        <v>15</v>
      </c>
      <c r="M297">
        <v>32.222222222222221</v>
      </c>
      <c r="T297" t="s">
        <v>147</v>
      </c>
      <c r="U297" cm="1">
        <f t="array" ref="U297:V297">INDEX(T75:U98,MATCH(MAX(U75:U98),U75:U98,0),0)</f>
        <v>15</v>
      </c>
      <c r="V297">
        <v>31.666666666666668</v>
      </c>
    </row>
    <row r="298" spans="2:26" x14ac:dyDescent="0.3">
      <c r="B298" t="s">
        <v>148</v>
      </c>
      <c r="C298" cm="1">
        <f t="array" ref="C298:D298">INDEX(B99:C122,MATCH(MAX(C99:C122),C99:C122,0),0)</f>
        <v>15</v>
      </c>
      <c r="D298">
        <v>31.666666666666668</v>
      </c>
      <c r="K298" t="s">
        <v>148</v>
      </c>
      <c r="L298" cm="1">
        <f t="array" ref="L298:M298">INDEX(K99:L122,MATCH(MAX(L99:L122),L99:L122,0),0)</f>
        <v>15</v>
      </c>
      <c r="M298">
        <v>32.222222222222221</v>
      </c>
      <c r="T298" t="s">
        <v>148</v>
      </c>
      <c r="U298" cm="1">
        <f t="array" ref="U298:V298">INDEX(T99:U122,MATCH(MAX(U99:U122),U99:U122,0),0)</f>
        <v>15</v>
      </c>
      <c r="V298">
        <v>31.666666666666668</v>
      </c>
    </row>
    <row r="299" spans="2:26" x14ac:dyDescent="0.3">
      <c r="B299" t="s">
        <v>149</v>
      </c>
      <c r="C299" cm="1">
        <f t="array" ref="C299:D299">INDEX(B123:C146,MATCH(MAX(C123:C146),C123:C146,0),0)</f>
        <v>15</v>
      </c>
      <c r="D299">
        <v>31.666666666666668</v>
      </c>
      <c r="K299" t="s">
        <v>149</v>
      </c>
      <c r="L299" cm="1">
        <f t="array" ref="L299:M299">INDEX(K123:L146,MATCH(MAX(L123:L146),L123:L146,0),0)</f>
        <v>15</v>
      </c>
      <c r="M299">
        <v>32.222222222222221</v>
      </c>
      <c r="T299" t="s">
        <v>149</v>
      </c>
      <c r="U299" cm="1">
        <f t="array" ref="U299:V299">INDEX(T123:U146,MATCH(MAX(U123:U146),U123:U146,0),0)</f>
        <v>15</v>
      </c>
      <c r="V299">
        <v>31.111111111111111</v>
      </c>
    </row>
    <row r="300" spans="2:26" x14ac:dyDescent="0.3">
      <c r="B300" t="s">
        <v>150</v>
      </c>
      <c r="C300" cm="1">
        <f t="array" ref="C300:D300">INDEX(B147:C170,MATCH(MAX(C147:C170),C147:C170,0),0)</f>
        <v>15</v>
      </c>
      <c r="D300">
        <v>31.666666666666668</v>
      </c>
      <c r="K300" t="s">
        <v>150</v>
      </c>
      <c r="L300" cm="1">
        <f t="array" ref="L300:M300">INDEX(K147:L170,MATCH(MAX(L147:L170),L147:L170,0),0)</f>
        <v>15</v>
      </c>
      <c r="M300">
        <v>31.666666666666668</v>
      </c>
      <c r="T300" t="s">
        <v>150</v>
      </c>
      <c r="U300" cm="1">
        <f t="array" ref="U300:V300">INDEX(T147:U170,MATCH(MAX(U147:U170),U147:U170,0),0)</f>
        <v>15</v>
      </c>
      <c r="V300">
        <v>31.111111111111111</v>
      </c>
    </row>
    <row r="301" spans="2:26" x14ac:dyDescent="0.3">
      <c r="B301" t="s">
        <v>151</v>
      </c>
      <c r="C301" cm="1">
        <f t="array" ref="C301:D301">INDEX(B171:C194,MATCH(MAX(C171:C194),C171:C194,0),0)</f>
        <v>15</v>
      </c>
      <c r="D301">
        <v>31.111111111111111</v>
      </c>
      <c r="K301" t="s">
        <v>151</v>
      </c>
      <c r="L301" cm="1">
        <f t="array" ref="L301:M301">INDEX(K171:L194,MATCH(MAX(L171:L194),L171:L194,0),0)</f>
        <v>15</v>
      </c>
      <c r="M301">
        <v>31.666666666666668</v>
      </c>
      <c r="T301" t="s">
        <v>151</v>
      </c>
      <c r="U301" cm="1">
        <f t="array" ref="U301:V301">INDEX(T171:U194,MATCH(MAX(U171:U194),U171:U194,0),0)</f>
        <v>15</v>
      </c>
      <c r="V301">
        <v>31.111111111111111</v>
      </c>
    </row>
    <row r="302" spans="2:26" x14ac:dyDescent="0.3">
      <c r="B302" t="s">
        <v>152</v>
      </c>
      <c r="C302" cm="1">
        <f t="array" ref="C302:D302">INDEX(B195:C218,MATCH(MAX(C195:C218),C195:C218,0),0)</f>
        <v>15</v>
      </c>
      <c r="D302">
        <v>31.666666666666668</v>
      </c>
      <c r="K302" t="s">
        <v>152</v>
      </c>
      <c r="L302" cm="1">
        <f t="array" ref="L302:M302">INDEX(K195:L218,MATCH(MAX(L195:L218),L195:L218,0),0)</f>
        <v>15</v>
      </c>
      <c r="M302">
        <v>31.111111111111111</v>
      </c>
      <c r="T302" t="s">
        <v>152</v>
      </c>
      <c r="U302" cm="1">
        <f t="array" ref="U302:V302">INDEX(T195:U218,MATCH(MAX(U195:U218),U195:U218,0),0)</f>
        <v>15</v>
      </c>
      <c r="V302">
        <v>32.222222222222221</v>
      </c>
    </row>
    <row r="303" spans="2:26" x14ac:dyDescent="0.3">
      <c r="B303" t="s">
        <v>153</v>
      </c>
      <c r="C303" cm="1">
        <f t="array" ref="C303:D303">INDEX(B219:C242,MATCH(MAX(C219:C242),C219:C242,0),0)</f>
        <v>15</v>
      </c>
      <c r="D303">
        <v>31.666666666666668</v>
      </c>
      <c r="K303" t="s">
        <v>153</v>
      </c>
      <c r="L303" cm="1">
        <f t="array" ref="L303:M303">INDEX(K219:L242,MATCH(MAX(L219:L242),L219:L242,0),0)</f>
        <v>15</v>
      </c>
      <c r="M303">
        <v>31.111111111111111</v>
      </c>
      <c r="T303" t="s">
        <v>153</v>
      </c>
      <c r="U303" cm="1">
        <f t="array" ref="U303:V303">INDEX(T219:U242,MATCH(MAX(U219:U242),U219:U242,0),0)</f>
        <v>15</v>
      </c>
      <c r="V303">
        <v>32.777777777777779</v>
      </c>
    </row>
    <row r="304" spans="2:26" x14ac:dyDescent="0.3">
      <c r="B304" t="s">
        <v>154</v>
      </c>
      <c r="C304" cm="1">
        <f t="array" ref="C304:D304">INDEX(B243:C266,MATCH(MAX(C243:C266),C243:C266,0),0)</f>
        <v>15</v>
      </c>
      <c r="D304">
        <v>31.666666666666668</v>
      </c>
      <c r="K304" t="s">
        <v>154</v>
      </c>
      <c r="L304" cm="1">
        <f t="array" ref="L304:M304">INDEX(K243:L266,MATCH(MAX(L243:L266),L243:L266,0),0)</f>
        <v>15</v>
      </c>
      <c r="M304">
        <v>30.555555555555557</v>
      </c>
      <c r="T304" t="s">
        <v>154</v>
      </c>
      <c r="U304" cm="1">
        <f t="array" ref="U304:V304">INDEX(T243:U266,MATCH(MAX(U243:U266),U243:U266,0),0)</f>
        <v>15</v>
      </c>
      <c r="V304">
        <v>33.333333333333336</v>
      </c>
    </row>
    <row r="305" spans="2:22" x14ac:dyDescent="0.3">
      <c r="B305" t="s">
        <v>155</v>
      </c>
      <c r="C305" cm="1">
        <f t="array" ref="C305:D305">INDEX(B267:C290,MATCH(MAX(C267:C290),C267:C290,0),0)</f>
        <v>15</v>
      </c>
      <c r="D305">
        <v>30.555555555555557</v>
      </c>
      <c r="K305" t="s">
        <v>155</v>
      </c>
      <c r="L305" cm="1">
        <f t="array" ref="L305:M305">INDEX(K267:L290,MATCH(MAX(L267:L290),L267:L290,0),0)</f>
        <v>15</v>
      </c>
      <c r="M305">
        <v>30</v>
      </c>
      <c r="T305" t="s">
        <v>155</v>
      </c>
      <c r="U305" cm="1">
        <f t="array" ref="U305:V305">INDEX(T267:U290,MATCH(MAX(U267:U290),U267:U290,0),0)</f>
        <v>15</v>
      </c>
      <c r="V305">
        <v>31.666666666666668</v>
      </c>
    </row>
    <row r="306" spans="2:22" x14ac:dyDescent="0.3">
      <c r="C306">
        <f>MODE(C294:C305)</f>
        <v>15</v>
      </c>
      <c r="D306">
        <v>10</v>
      </c>
      <c r="L306">
        <f>MODE(L294:L305)</f>
        <v>15</v>
      </c>
      <c r="U306">
        <f>MODE(U294:U305)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6FE4-059E-4393-8791-72FF2F45D065}">
  <dimension ref="A2:L11"/>
  <sheetViews>
    <sheetView workbookViewId="0">
      <selection activeCell="G14" sqref="G14"/>
    </sheetView>
  </sheetViews>
  <sheetFormatPr defaultRowHeight="14.4" x14ac:dyDescent="0.3"/>
  <cols>
    <col min="3" max="3" width="12.109375" bestFit="1" customWidth="1"/>
    <col min="6" max="6" width="12.109375" bestFit="1" customWidth="1"/>
    <col min="9" max="9" width="12.109375" bestFit="1" customWidth="1"/>
    <col min="12" max="12" width="12.109375" bestFit="1" customWidth="1"/>
  </cols>
  <sheetData>
    <row r="2" spans="1:12" x14ac:dyDescent="0.3">
      <c r="A2" s="9" t="s">
        <v>29</v>
      </c>
      <c r="B2" s="9"/>
      <c r="C2" s="9"/>
      <c r="D2" s="9" t="s">
        <v>34</v>
      </c>
      <c r="E2" s="9"/>
      <c r="F2" s="9"/>
      <c r="G2" s="9" t="s">
        <v>35</v>
      </c>
      <c r="H2" s="9"/>
      <c r="I2" s="9"/>
      <c r="J2" s="9" t="s">
        <v>214</v>
      </c>
      <c r="K2" s="9"/>
      <c r="L2" s="9"/>
    </row>
    <row r="3" spans="1:12" x14ac:dyDescent="0.3">
      <c r="A3" t="s">
        <v>26</v>
      </c>
      <c r="B3" t="s">
        <v>27</v>
      </c>
      <c r="C3" t="s">
        <v>28</v>
      </c>
      <c r="D3" t="s">
        <v>26</v>
      </c>
      <c r="E3" t="s">
        <v>27</v>
      </c>
      <c r="F3" t="s">
        <v>28</v>
      </c>
      <c r="G3" t="s">
        <v>26</v>
      </c>
      <c r="H3" t="s">
        <v>27</v>
      </c>
      <c r="I3" t="s">
        <v>28</v>
      </c>
      <c r="J3" t="s">
        <v>26</v>
      </c>
      <c r="K3" t="s">
        <v>27</v>
      </c>
      <c r="L3" t="s">
        <v>28</v>
      </c>
    </row>
    <row r="4" spans="1:12" x14ac:dyDescent="0.3">
      <c r="A4" t="s">
        <v>19</v>
      </c>
      <c r="B4" t="s">
        <v>20</v>
      </c>
      <c r="C4" s="2">
        <v>0</v>
      </c>
      <c r="D4" t="s">
        <v>19</v>
      </c>
      <c r="E4" t="s">
        <v>21</v>
      </c>
      <c r="F4" s="2">
        <v>0</v>
      </c>
      <c r="G4" t="s">
        <v>19</v>
      </c>
      <c r="H4" t="s">
        <v>20</v>
      </c>
      <c r="I4" s="2">
        <v>0</v>
      </c>
      <c r="J4" t="s">
        <v>19</v>
      </c>
      <c r="K4" t="s">
        <v>21</v>
      </c>
      <c r="L4" s="2">
        <v>0</v>
      </c>
    </row>
    <row r="5" spans="1:12" x14ac:dyDescent="0.3">
      <c r="A5" t="s">
        <v>20</v>
      </c>
      <c r="B5" t="s">
        <v>21</v>
      </c>
      <c r="C5" s="2">
        <v>10</v>
      </c>
      <c r="D5" t="s">
        <v>21</v>
      </c>
      <c r="E5" t="s">
        <v>22</v>
      </c>
      <c r="F5" s="2">
        <v>10</v>
      </c>
      <c r="G5" t="s">
        <v>20</v>
      </c>
      <c r="H5" t="s">
        <v>24</v>
      </c>
      <c r="I5" s="2">
        <v>100</v>
      </c>
      <c r="J5" t="s">
        <v>21</v>
      </c>
      <c r="K5" t="s">
        <v>22</v>
      </c>
      <c r="L5" s="2">
        <v>10</v>
      </c>
    </row>
    <row r="6" spans="1:12" x14ac:dyDescent="0.3">
      <c r="A6" t="s">
        <v>21</v>
      </c>
      <c r="B6" t="s">
        <v>22</v>
      </c>
      <c r="C6" s="2">
        <v>50</v>
      </c>
      <c r="D6" t="s">
        <v>22</v>
      </c>
      <c r="E6" t="s">
        <v>30</v>
      </c>
      <c r="F6" s="2">
        <v>100</v>
      </c>
      <c r="G6" t="s">
        <v>24</v>
      </c>
      <c r="H6" t="s">
        <v>19</v>
      </c>
      <c r="I6" s="2">
        <v>0</v>
      </c>
      <c r="J6" t="s">
        <v>22</v>
      </c>
      <c r="K6" t="s">
        <v>30</v>
      </c>
      <c r="L6" s="2">
        <v>100</v>
      </c>
    </row>
    <row r="7" spans="1:12" x14ac:dyDescent="0.3">
      <c r="A7" t="s">
        <v>22</v>
      </c>
      <c r="B7" t="s">
        <v>23</v>
      </c>
      <c r="C7" s="2">
        <v>100</v>
      </c>
      <c r="D7" t="s">
        <v>30</v>
      </c>
      <c r="E7" t="s">
        <v>31</v>
      </c>
      <c r="F7" s="2">
        <v>0</v>
      </c>
      <c r="I7" s="2"/>
      <c r="J7" t="s">
        <v>30</v>
      </c>
      <c r="K7" t="s">
        <v>31</v>
      </c>
      <c r="L7" s="2">
        <v>0</v>
      </c>
    </row>
    <row r="8" spans="1:12" x14ac:dyDescent="0.3">
      <c r="A8" t="s">
        <v>23</v>
      </c>
      <c r="B8" t="s">
        <v>24</v>
      </c>
      <c r="C8" s="2">
        <v>50</v>
      </c>
      <c r="D8" t="s">
        <v>31</v>
      </c>
      <c r="E8" t="s">
        <v>32</v>
      </c>
      <c r="F8" s="2">
        <v>100</v>
      </c>
      <c r="I8" s="2"/>
      <c r="J8" t="s">
        <v>31</v>
      </c>
      <c r="K8" t="s">
        <v>32</v>
      </c>
      <c r="L8" s="2">
        <v>100</v>
      </c>
    </row>
    <row r="9" spans="1:12" x14ac:dyDescent="0.3">
      <c r="A9" t="s">
        <v>24</v>
      </c>
      <c r="B9" t="s">
        <v>25</v>
      </c>
      <c r="C9" s="2">
        <v>10</v>
      </c>
      <c r="D9" t="s">
        <v>32</v>
      </c>
      <c r="E9" t="s">
        <v>24</v>
      </c>
      <c r="F9" s="2">
        <v>0</v>
      </c>
      <c r="I9" s="2"/>
      <c r="J9" t="s">
        <v>32</v>
      </c>
      <c r="K9" t="s">
        <v>24</v>
      </c>
      <c r="L9" s="2">
        <v>0</v>
      </c>
    </row>
    <row r="10" spans="1:12" x14ac:dyDescent="0.3">
      <c r="A10" t="s">
        <v>25</v>
      </c>
      <c r="B10" t="s">
        <v>19</v>
      </c>
      <c r="C10" s="2">
        <v>0</v>
      </c>
      <c r="D10" t="s">
        <v>24</v>
      </c>
      <c r="E10" t="s">
        <v>33</v>
      </c>
      <c r="F10" s="2">
        <v>100</v>
      </c>
      <c r="I10" s="2"/>
      <c r="J10" t="s">
        <v>24</v>
      </c>
      <c r="K10" t="s">
        <v>33</v>
      </c>
      <c r="L10" s="2">
        <v>100</v>
      </c>
    </row>
    <row r="11" spans="1:12" x14ac:dyDescent="0.3">
      <c r="D11" t="s">
        <v>33</v>
      </c>
      <c r="E11" t="s">
        <v>19</v>
      </c>
      <c r="F11" s="1">
        <v>0</v>
      </c>
      <c r="J11" t="s">
        <v>33</v>
      </c>
      <c r="K11" t="s">
        <v>19</v>
      </c>
      <c r="L11" s="1">
        <v>0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DE6B-4C2E-45FE-93B3-22C4065E9F21}">
  <dimension ref="A2:K89"/>
  <sheetViews>
    <sheetView tabSelected="1" zoomScale="97" zoomScaleNormal="115" workbookViewId="0">
      <selection activeCell="N12" sqref="N12"/>
    </sheetView>
  </sheetViews>
  <sheetFormatPr defaultRowHeight="14.4" x14ac:dyDescent="0.3"/>
  <sheetData>
    <row r="2" spans="1:11" x14ac:dyDescent="0.3">
      <c r="A2" t="s">
        <v>140</v>
      </c>
    </row>
    <row r="3" spans="1:11" x14ac:dyDescent="0.3">
      <c r="A3" t="s">
        <v>42</v>
      </c>
      <c r="C3" t="s">
        <v>72</v>
      </c>
      <c r="D3" t="s">
        <v>73</v>
      </c>
      <c r="E3" t="s">
        <v>165</v>
      </c>
      <c r="J3" t="s">
        <v>75</v>
      </c>
      <c r="K3" t="s">
        <v>76</v>
      </c>
    </row>
    <row r="4" spans="1:11" x14ac:dyDescent="0.3">
      <c r="A4" t="s">
        <v>63</v>
      </c>
      <c r="B4" t="s">
        <v>65</v>
      </c>
      <c r="C4">
        <v>3.6999999999999998E-2</v>
      </c>
      <c r="D4">
        <f>1/C4</f>
        <v>27.027027027027028</v>
      </c>
      <c r="J4" t="s">
        <v>78</v>
      </c>
      <c r="K4" t="s">
        <v>79</v>
      </c>
    </row>
    <row r="5" spans="1:11" x14ac:dyDescent="0.3">
      <c r="A5" t="s">
        <v>64</v>
      </c>
      <c r="B5" t="s">
        <v>66</v>
      </c>
      <c r="C5">
        <v>2.7E-2</v>
      </c>
      <c r="D5">
        <f t="shared" ref="D5:D8" si="0">1/C5</f>
        <v>37.037037037037038</v>
      </c>
      <c r="J5" t="s">
        <v>77</v>
      </c>
      <c r="K5" t="s">
        <v>80</v>
      </c>
    </row>
    <row r="6" spans="1:11" x14ac:dyDescent="0.3">
      <c r="B6" t="s">
        <v>67</v>
      </c>
      <c r="C6">
        <v>7.8E-2</v>
      </c>
      <c r="D6">
        <f t="shared" si="0"/>
        <v>12.820512820512821</v>
      </c>
    </row>
    <row r="7" spans="1:11" x14ac:dyDescent="0.3">
      <c r="A7" t="s">
        <v>68</v>
      </c>
      <c r="B7" t="s">
        <v>69</v>
      </c>
      <c r="C7">
        <v>8.9999999999999993E-3</v>
      </c>
      <c r="D7">
        <f t="shared" si="0"/>
        <v>111.11111111111111</v>
      </c>
    </row>
    <row r="8" spans="1:11" x14ac:dyDescent="0.3">
      <c r="A8" t="s">
        <v>71</v>
      </c>
      <c r="B8" t="s">
        <v>70</v>
      </c>
      <c r="C8">
        <v>0.16600000000000001</v>
      </c>
      <c r="D8">
        <f t="shared" si="0"/>
        <v>6.0240963855421681</v>
      </c>
    </row>
    <row r="9" spans="1:11" x14ac:dyDescent="0.3">
      <c r="B9" t="s">
        <v>74</v>
      </c>
      <c r="C9">
        <f>0.015/((0.61+0.98)/2)</f>
        <v>1.8867924528301886E-2</v>
      </c>
      <c r="D9">
        <f>1/C9</f>
        <v>53</v>
      </c>
    </row>
    <row r="11" spans="1:11" x14ac:dyDescent="0.3">
      <c r="A11" t="s">
        <v>138</v>
      </c>
    </row>
    <row r="12" spans="1:11" x14ac:dyDescent="0.3">
      <c r="A12" t="s">
        <v>42</v>
      </c>
      <c r="C12" t="s">
        <v>72</v>
      </c>
      <c r="D12" t="s">
        <v>73</v>
      </c>
      <c r="E12" t="s">
        <v>165</v>
      </c>
      <c r="G12" t="s">
        <v>89</v>
      </c>
    </row>
    <row r="13" spans="1:11" x14ac:dyDescent="0.3">
      <c r="A13" t="s">
        <v>86</v>
      </c>
      <c r="B13" t="s">
        <v>87</v>
      </c>
      <c r="C13">
        <f>0.01/0.72</f>
        <v>1.388888888888889E-2</v>
      </c>
      <c r="D13">
        <f>1/C13</f>
        <v>72</v>
      </c>
      <c r="G13">
        <v>0.72</v>
      </c>
    </row>
    <row r="15" spans="1:11" x14ac:dyDescent="0.3">
      <c r="A15" t="s">
        <v>81</v>
      </c>
    </row>
    <row r="16" spans="1:11" x14ac:dyDescent="0.3">
      <c r="A16" t="s">
        <v>42</v>
      </c>
      <c r="C16" t="s">
        <v>72</v>
      </c>
      <c r="D16" t="s">
        <v>73</v>
      </c>
      <c r="E16" t="s">
        <v>165</v>
      </c>
      <c r="J16" t="s">
        <v>75</v>
      </c>
      <c r="K16" t="s">
        <v>84</v>
      </c>
    </row>
    <row r="17" spans="1:11" x14ac:dyDescent="0.3">
      <c r="A17" t="s">
        <v>82</v>
      </c>
      <c r="B17" t="s">
        <v>83</v>
      </c>
      <c r="C17">
        <f>0.1/((0.61+0.98)/2)</f>
        <v>0.12578616352201261</v>
      </c>
      <c r="D17">
        <f>1/C17</f>
        <v>7.9499999999999984</v>
      </c>
      <c r="E17">
        <v>3</v>
      </c>
      <c r="F17" t="s">
        <v>168</v>
      </c>
      <c r="J17" t="s">
        <v>78</v>
      </c>
      <c r="K17" t="s">
        <v>79</v>
      </c>
    </row>
    <row r="18" spans="1:11" x14ac:dyDescent="0.3">
      <c r="A18" t="s">
        <v>92</v>
      </c>
      <c r="B18" t="s">
        <v>91</v>
      </c>
      <c r="C18">
        <f>0.075/0.2</f>
        <v>0.37499999999999994</v>
      </c>
      <c r="D18">
        <f>1/C18</f>
        <v>2.666666666666667</v>
      </c>
      <c r="E18">
        <v>3</v>
      </c>
      <c r="F18" t="s">
        <v>169</v>
      </c>
      <c r="J18" t="s">
        <v>77</v>
      </c>
      <c r="K18" t="s">
        <v>80</v>
      </c>
    </row>
    <row r="19" spans="1:11" x14ac:dyDescent="0.3">
      <c r="A19" t="s">
        <v>94</v>
      </c>
      <c r="B19" t="s">
        <v>93</v>
      </c>
      <c r="C19">
        <f>(0.2+0.17)/2</f>
        <v>0.185</v>
      </c>
      <c r="D19">
        <f>1/C19</f>
        <v>5.4054054054054053</v>
      </c>
      <c r="E19">
        <v>4</v>
      </c>
      <c r="F19" t="s">
        <v>167</v>
      </c>
    </row>
    <row r="20" spans="1:11" x14ac:dyDescent="0.3">
      <c r="A20" t="s">
        <v>71</v>
      </c>
      <c r="B20" t="s">
        <v>70</v>
      </c>
      <c r="C20">
        <f>0.025/((0.12+0.16)/2)</f>
        <v>0.17857142857142858</v>
      </c>
      <c r="D20">
        <f>1/C20</f>
        <v>5.6</v>
      </c>
      <c r="E20">
        <v>1</v>
      </c>
      <c r="F20" t="s">
        <v>166</v>
      </c>
    </row>
    <row r="21" spans="1:11" x14ac:dyDescent="0.3">
      <c r="J21" t="s">
        <v>75</v>
      </c>
      <c r="K21" t="s">
        <v>195</v>
      </c>
    </row>
    <row r="22" spans="1:11" x14ac:dyDescent="0.3">
      <c r="A22" t="s">
        <v>90</v>
      </c>
      <c r="J22" t="s">
        <v>77</v>
      </c>
      <c r="K22">
        <v>0.2</v>
      </c>
    </row>
    <row r="23" spans="1:11" x14ac:dyDescent="0.3">
      <c r="A23" t="s">
        <v>42</v>
      </c>
      <c r="C23" t="s">
        <v>72</v>
      </c>
      <c r="D23" t="s">
        <v>73</v>
      </c>
      <c r="E23" t="s">
        <v>165</v>
      </c>
    </row>
    <row r="24" spans="1:11" x14ac:dyDescent="0.3">
      <c r="A24" t="s">
        <v>100</v>
      </c>
      <c r="B24" t="s">
        <v>99</v>
      </c>
      <c r="C24">
        <v>0.3</v>
      </c>
      <c r="D24">
        <f>1/C24</f>
        <v>3.3333333333333335</v>
      </c>
      <c r="J24" t="s">
        <v>70</v>
      </c>
    </row>
    <row r="25" spans="1:11" x14ac:dyDescent="0.3">
      <c r="A25" t="s">
        <v>101</v>
      </c>
      <c r="B25" t="s">
        <v>98</v>
      </c>
      <c r="C25">
        <v>1.4E-2</v>
      </c>
      <c r="D25">
        <f>1/C25</f>
        <v>71.428571428571431</v>
      </c>
      <c r="J25" t="s">
        <v>75</v>
      </c>
      <c r="K25" t="s">
        <v>95</v>
      </c>
    </row>
    <row r="26" spans="1:11" x14ac:dyDescent="0.3">
      <c r="A26" t="s">
        <v>103</v>
      </c>
      <c r="B26" t="s">
        <v>102</v>
      </c>
      <c r="C26">
        <v>0.06</v>
      </c>
      <c r="D26">
        <f>1/C26</f>
        <v>16.666666666666668</v>
      </c>
      <c r="J26" t="s">
        <v>78</v>
      </c>
      <c r="K26" t="s">
        <v>96</v>
      </c>
    </row>
    <row r="27" spans="1:11" x14ac:dyDescent="0.3">
      <c r="J27" t="s">
        <v>77</v>
      </c>
      <c r="K27" t="s">
        <v>97</v>
      </c>
    </row>
    <row r="28" spans="1:11" x14ac:dyDescent="0.3">
      <c r="A28" t="s">
        <v>39</v>
      </c>
      <c r="C28" t="s">
        <v>72</v>
      </c>
      <c r="D28" t="s">
        <v>73</v>
      </c>
      <c r="E28" t="s">
        <v>165</v>
      </c>
    </row>
    <row r="29" spans="1:11" x14ac:dyDescent="0.3">
      <c r="A29" t="s">
        <v>104</v>
      </c>
      <c r="B29" t="s">
        <v>105</v>
      </c>
      <c r="C29">
        <f>1/D29</f>
        <v>0.16920473773265651</v>
      </c>
      <c r="D29">
        <v>5.91</v>
      </c>
    </row>
    <row r="31" spans="1:11" x14ac:dyDescent="0.3">
      <c r="A31" t="s">
        <v>107</v>
      </c>
    </row>
    <row r="32" spans="1:11" x14ac:dyDescent="0.3">
      <c r="A32" t="s">
        <v>42</v>
      </c>
      <c r="C32" t="s">
        <v>72</v>
      </c>
      <c r="D32" t="s">
        <v>73</v>
      </c>
      <c r="E32" t="s">
        <v>178</v>
      </c>
      <c r="F32" t="s">
        <v>88</v>
      </c>
      <c r="G32" t="s">
        <v>141</v>
      </c>
      <c r="H32" t="s">
        <v>142</v>
      </c>
    </row>
    <row r="33" spans="1:11" x14ac:dyDescent="0.3">
      <c r="A33" t="s">
        <v>71</v>
      </c>
      <c r="B33" t="s">
        <v>70</v>
      </c>
      <c r="C33">
        <v>0.125</v>
      </c>
      <c r="D33">
        <f>1/C33</f>
        <v>8</v>
      </c>
      <c r="E33">
        <v>1</v>
      </c>
      <c r="F33">
        <v>4</v>
      </c>
      <c r="G33">
        <v>4</v>
      </c>
      <c r="H33">
        <v>4</v>
      </c>
      <c r="I33" t="s">
        <v>70</v>
      </c>
    </row>
    <row r="34" spans="1:11" x14ac:dyDescent="0.3">
      <c r="A34" t="s">
        <v>108</v>
      </c>
      <c r="B34" t="s">
        <v>93</v>
      </c>
      <c r="C34">
        <v>7.4999999999999997E-2</v>
      </c>
      <c r="D34">
        <f>1/C34</f>
        <v>13.333333333333334</v>
      </c>
      <c r="E34">
        <v>2</v>
      </c>
      <c r="F34">
        <v>3</v>
      </c>
      <c r="G34">
        <v>3</v>
      </c>
      <c r="H34">
        <v>3</v>
      </c>
      <c r="I34" t="s">
        <v>93</v>
      </c>
    </row>
    <row r="35" spans="1:11" x14ac:dyDescent="0.3">
      <c r="A35" t="s">
        <v>109</v>
      </c>
      <c r="B35" t="s">
        <v>139</v>
      </c>
      <c r="C35">
        <v>5.0000000000000001E-3</v>
      </c>
      <c r="D35">
        <f>1/C35</f>
        <v>200</v>
      </c>
      <c r="E35">
        <v>1</v>
      </c>
      <c r="F35">
        <v>1</v>
      </c>
      <c r="G35">
        <v>1</v>
      </c>
      <c r="H35">
        <v>1</v>
      </c>
      <c r="I35" t="s">
        <v>139</v>
      </c>
    </row>
    <row r="36" spans="1:11" x14ac:dyDescent="0.3">
      <c r="A36" s="8" t="s">
        <v>182</v>
      </c>
      <c r="B36" s="8" t="s">
        <v>183</v>
      </c>
      <c r="C36" s="8">
        <f>(0.9+2.6)/2</f>
        <v>1.75</v>
      </c>
      <c r="D36" s="8">
        <f>1/C36</f>
        <v>0.5714285714285714</v>
      </c>
      <c r="E36" s="8">
        <v>2</v>
      </c>
    </row>
    <row r="38" spans="1:11" x14ac:dyDescent="0.3">
      <c r="A38" t="s">
        <v>46</v>
      </c>
      <c r="J38" t="s">
        <v>181</v>
      </c>
      <c r="K38" t="s">
        <v>188</v>
      </c>
    </row>
    <row r="39" spans="1:11" x14ac:dyDescent="0.3">
      <c r="A39" t="s">
        <v>42</v>
      </c>
      <c r="C39" t="s">
        <v>72</v>
      </c>
      <c r="D39" t="s">
        <v>73</v>
      </c>
      <c r="J39" t="s">
        <v>75</v>
      </c>
      <c r="K39" t="s">
        <v>180</v>
      </c>
    </row>
    <row r="40" spans="1:11" x14ac:dyDescent="0.3">
      <c r="A40" t="s">
        <v>177</v>
      </c>
      <c r="B40" t="s">
        <v>178</v>
      </c>
      <c r="C40" t="s">
        <v>179</v>
      </c>
      <c r="D40" t="s">
        <v>179</v>
      </c>
      <c r="J40" t="s">
        <v>77</v>
      </c>
      <c r="K40">
        <v>0.16</v>
      </c>
    </row>
    <row r="41" spans="1:11" x14ac:dyDescent="0.3">
      <c r="A41" t="s">
        <v>85</v>
      </c>
      <c r="B41" t="s">
        <v>88</v>
      </c>
      <c r="C41">
        <f>(9/1000)/0.16</f>
        <v>5.6249999999999994E-2</v>
      </c>
      <c r="D41">
        <f>1/C41</f>
        <v>17.777777777777779</v>
      </c>
    </row>
    <row r="42" spans="1:11" x14ac:dyDescent="0.3">
      <c r="B42" t="s">
        <v>141</v>
      </c>
      <c r="C42">
        <f>0.008/0.12</f>
        <v>6.6666666666666666E-2</v>
      </c>
      <c r="D42">
        <f>1/C42</f>
        <v>15</v>
      </c>
    </row>
    <row r="43" spans="1:11" x14ac:dyDescent="0.3">
      <c r="A43" t="s">
        <v>184</v>
      </c>
      <c r="B43" t="s">
        <v>142</v>
      </c>
      <c r="C43">
        <f>0.012/0.2</f>
        <v>0.06</v>
      </c>
      <c r="D43">
        <f>1/C43</f>
        <v>16.666666666666668</v>
      </c>
    </row>
    <row r="45" spans="1:11" x14ac:dyDescent="0.3">
      <c r="A45" t="s">
        <v>39</v>
      </c>
    </row>
    <row r="46" spans="1:11" x14ac:dyDescent="0.3">
      <c r="A46" t="s">
        <v>200</v>
      </c>
      <c r="C46" t="s">
        <v>72</v>
      </c>
      <c r="D46" t="s">
        <v>73</v>
      </c>
    </row>
    <row r="47" spans="1:11" x14ac:dyDescent="0.3">
      <c r="B47" t="s">
        <v>105</v>
      </c>
      <c r="D47">
        <v>5.91</v>
      </c>
    </row>
    <row r="49" spans="1:11" x14ac:dyDescent="0.3">
      <c r="A49" t="s">
        <v>40</v>
      </c>
      <c r="J49" t="s">
        <v>185</v>
      </c>
      <c r="K49" t="s">
        <v>187</v>
      </c>
    </row>
    <row r="50" spans="1:11" x14ac:dyDescent="0.3">
      <c r="A50" t="s">
        <v>200</v>
      </c>
      <c r="C50" t="s">
        <v>72</v>
      </c>
      <c r="D50" t="s">
        <v>73</v>
      </c>
      <c r="J50" t="s">
        <v>75</v>
      </c>
      <c r="K50" t="s">
        <v>186</v>
      </c>
    </row>
    <row r="51" spans="1:11" x14ac:dyDescent="0.3">
      <c r="B51" t="s">
        <v>201</v>
      </c>
      <c r="D51">
        <v>2.61</v>
      </c>
      <c r="J51" t="s">
        <v>77</v>
      </c>
      <c r="K51">
        <v>0.2</v>
      </c>
    </row>
    <row r="52" spans="1:11" x14ac:dyDescent="0.3">
      <c r="B52" t="s">
        <v>202</v>
      </c>
      <c r="D52">
        <v>0.91</v>
      </c>
    </row>
    <row r="53" spans="1:11" x14ac:dyDescent="0.3">
      <c r="B53" t="s">
        <v>203</v>
      </c>
      <c r="D53">
        <v>2.1</v>
      </c>
    </row>
    <row r="54" spans="1:11" x14ac:dyDescent="0.3">
      <c r="B54" t="s">
        <v>204</v>
      </c>
      <c r="D54">
        <v>5.91</v>
      </c>
      <c r="J54" t="s">
        <v>190</v>
      </c>
      <c r="K54" t="s">
        <v>191</v>
      </c>
    </row>
    <row r="55" spans="1:11" x14ac:dyDescent="0.3">
      <c r="B55" t="s">
        <v>205</v>
      </c>
      <c r="D55">
        <v>6.53</v>
      </c>
      <c r="J55" t="s">
        <v>75</v>
      </c>
      <c r="K55" t="s">
        <v>189</v>
      </c>
    </row>
    <row r="56" spans="1:11" x14ac:dyDescent="0.3">
      <c r="J56" t="s">
        <v>77</v>
      </c>
      <c r="K56">
        <f>(0.07+0.17)/2</f>
        <v>0.12000000000000001</v>
      </c>
    </row>
    <row r="57" spans="1:11" x14ac:dyDescent="0.3">
      <c r="A57" t="s">
        <v>49</v>
      </c>
      <c r="C57" t="s">
        <v>116</v>
      </c>
      <c r="D57" t="s">
        <v>216</v>
      </c>
      <c r="E57" t="s">
        <v>217</v>
      </c>
    </row>
    <row r="58" spans="1:11" x14ac:dyDescent="0.3">
      <c r="B58" t="s">
        <v>215</v>
      </c>
      <c r="C58">
        <v>10</v>
      </c>
      <c r="D58" t="s">
        <v>218</v>
      </c>
      <c r="E58">
        <v>1.18</v>
      </c>
    </row>
    <row r="59" spans="1:11" x14ac:dyDescent="0.3">
      <c r="B59" t="s">
        <v>219</v>
      </c>
      <c r="C59">
        <v>60</v>
      </c>
      <c r="D59" t="s">
        <v>218</v>
      </c>
      <c r="E59">
        <v>1.18</v>
      </c>
    </row>
    <row r="60" spans="1:11" x14ac:dyDescent="0.3">
      <c r="B60" t="s">
        <v>220</v>
      </c>
      <c r="C60">
        <v>15</v>
      </c>
      <c r="D60" t="s">
        <v>222</v>
      </c>
      <c r="E60">
        <v>1.18</v>
      </c>
    </row>
    <row r="61" spans="1:11" x14ac:dyDescent="0.3">
      <c r="B61" t="s">
        <v>221</v>
      </c>
      <c r="C61">
        <v>10</v>
      </c>
      <c r="D61" t="s">
        <v>222</v>
      </c>
      <c r="E61">
        <v>1.18</v>
      </c>
    </row>
    <row r="62" spans="1:11" x14ac:dyDescent="0.3">
      <c r="B62" t="s">
        <v>223</v>
      </c>
      <c r="C62">
        <v>40</v>
      </c>
      <c r="D62" t="s">
        <v>225</v>
      </c>
      <c r="E62">
        <v>1.1000000000000001</v>
      </c>
    </row>
    <row r="63" spans="1:11" x14ac:dyDescent="0.3">
      <c r="B63" t="s">
        <v>224</v>
      </c>
      <c r="C63">
        <v>20</v>
      </c>
      <c r="D63" t="s">
        <v>226</v>
      </c>
      <c r="E63">
        <v>1.04</v>
      </c>
    </row>
    <row r="64" spans="1:11" x14ac:dyDescent="0.3">
      <c r="B64" t="s">
        <v>227</v>
      </c>
      <c r="C64">
        <v>36</v>
      </c>
      <c r="D64" t="s">
        <v>226</v>
      </c>
      <c r="E64">
        <v>1.04</v>
      </c>
    </row>
    <row r="65" spans="1:7" x14ac:dyDescent="0.3">
      <c r="B65" t="s">
        <v>229</v>
      </c>
      <c r="C65">
        <v>100</v>
      </c>
      <c r="D65" t="s">
        <v>226</v>
      </c>
      <c r="E65">
        <v>1.37</v>
      </c>
    </row>
    <row r="66" spans="1:7" x14ac:dyDescent="0.3">
      <c r="B66" t="s">
        <v>228</v>
      </c>
      <c r="C66">
        <v>35</v>
      </c>
      <c r="D66" t="s">
        <v>226</v>
      </c>
      <c r="E66">
        <v>1.04</v>
      </c>
    </row>
    <row r="67" spans="1:7" x14ac:dyDescent="0.3">
      <c r="B67" t="s">
        <v>230</v>
      </c>
      <c r="C67">
        <v>100</v>
      </c>
      <c r="D67" t="s">
        <v>226</v>
      </c>
      <c r="E67">
        <v>1.37</v>
      </c>
    </row>
    <row r="69" spans="1:7" x14ac:dyDescent="0.3">
      <c r="A69" t="s">
        <v>50</v>
      </c>
      <c r="C69" t="s">
        <v>116</v>
      </c>
      <c r="D69" t="s">
        <v>232</v>
      </c>
      <c r="E69" t="s">
        <v>233</v>
      </c>
      <c r="F69" t="s">
        <v>234</v>
      </c>
    </row>
    <row r="70" spans="1:7" x14ac:dyDescent="0.3">
      <c r="B70" t="s">
        <v>235</v>
      </c>
      <c r="C70">
        <v>2000</v>
      </c>
      <c r="D70">
        <v>0.42</v>
      </c>
      <c r="E70">
        <v>0.17</v>
      </c>
      <c r="F70">
        <f>D70*E70</f>
        <v>7.1400000000000005E-2</v>
      </c>
      <c r="G70" t="s">
        <v>244</v>
      </c>
    </row>
    <row r="71" spans="1:7" x14ac:dyDescent="0.3">
      <c r="B71" t="s">
        <v>236</v>
      </c>
      <c r="C71">
        <v>1000</v>
      </c>
      <c r="D71">
        <v>0.42</v>
      </c>
      <c r="E71">
        <v>0.17</v>
      </c>
      <c r="F71">
        <f t="shared" ref="F71:F89" si="1">D71*E71</f>
        <v>7.1400000000000005E-2</v>
      </c>
      <c r="G71" t="s">
        <v>244</v>
      </c>
    </row>
    <row r="72" spans="1:7" x14ac:dyDescent="0.3">
      <c r="B72" t="s">
        <v>237</v>
      </c>
      <c r="C72">
        <v>5000</v>
      </c>
      <c r="D72">
        <v>0.42</v>
      </c>
      <c r="E72">
        <v>0.2</v>
      </c>
      <c r="F72">
        <f t="shared" si="1"/>
        <v>8.4000000000000005E-2</v>
      </c>
      <c r="G72" t="s">
        <v>245</v>
      </c>
    </row>
    <row r="73" spans="1:7" x14ac:dyDescent="0.3">
      <c r="B73" t="s">
        <v>238</v>
      </c>
      <c r="C73">
        <v>1500</v>
      </c>
      <c r="D73">
        <v>0.34</v>
      </c>
      <c r="E73">
        <v>0.46</v>
      </c>
      <c r="F73">
        <f t="shared" si="1"/>
        <v>0.15640000000000001</v>
      </c>
      <c r="G73" t="s">
        <v>246</v>
      </c>
    </row>
    <row r="74" spans="1:7" x14ac:dyDescent="0.3">
      <c r="B74" t="s">
        <v>239</v>
      </c>
      <c r="C74">
        <v>1000</v>
      </c>
      <c r="D74">
        <v>0.34</v>
      </c>
      <c r="E74">
        <v>0.17</v>
      </c>
      <c r="F74">
        <f t="shared" si="1"/>
        <v>5.7800000000000011E-2</v>
      </c>
      <c r="G74" t="s">
        <v>247</v>
      </c>
    </row>
    <row r="75" spans="1:7" x14ac:dyDescent="0.3">
      <c r="B75" t="s">
        <v>240</v>
      </c>
      <c r="C75">
        <v>1000</v>
      </c>
      <c r="D75">
        <v>0.06</v>
      </c>
      <c r="E75">
        <v>0.43</v>
      </c>
      <c r="F75">
        <f t="shared" si="1"/>
        <v>2.58E-2</v>
      </c>
      <c r="G75" t="s">
        <v>248</v>
      </c>
    </row>
    <row r="76" spans="1:7" x14ac:dyDescent="0.3">
      <c r="B76" t="s">
        <v>241</v>
      </c>
      <c r="C76">
        <v>500</v>
      </c>
      <c r="D76">
        <v>0.13</v>
      </c>
      <c r="E76">
        <v>0.3</v>
      </c>
      <c r="F76">
        <f t="shared" si="1"/>
        <v>3.9E-2</v>
      </c>
      <c r="G76" t="s">
        <v>249</v>
      </c>
    </row>
    <row r="77" spans="1:7" x14ac:dyDescent="0.3">
      <c r="B77" t="s">
        <v>242</v>
      </c>
      <c r="C77">
        <v>1000</v>
      </c>
      <c r="D77">
        <v>0.42</v>
      </c>
      <c r="E77">
        <v>0.17</v>
      </c>
      <c r="F77">
        <f t="shared" si="1"/>
        <v>7.1400000000000005E-2</v>
      </c>
      <c r="G77" t="s">
        <v>244</v>
      </c>
    </row>
    <row r="78" spans="1:7" x14ac:dyDescent="0.3">
      <c r="B78" t="s">
        <v>243</v>
      </c>
      <c r="C78">
        <v>1500</v>
      </c>
      <c r="D78">
        <v>0.16</v>
      </c>
      <c r="E78">
        <v>0.45</v>
      </c>
      <c r="F78">
        <f t="shared" si="1"/>
        <v>7.2000000000000008E-2</v>
      </c>
      <c r="G78" t="s">
        <v>250</v>
      </c>
    </row>
    <row r="79" spans="1:7" x14ac:dyDescent="0.3">
      <c r="F79">
        <f t="shared" si="1"/>
        <v>0</v>
      </c>
    </row>
    <row r="80" spans="1:7" x14ac:dyDescent="0.3">
      <c r="B80" t="s">
        <v>251</v>
      </c>
      <c r="C80">
        <v>30</v>
      </c>
      <c r="D80">
        <f>6/24</f>
        <v>0.25</v>
      </c>
      <c r="E80">
        <v>1</v>
      </c>
      <c r="F80">
        <f t="shared" si="1"/>
        <v>0.25</v>
      </c>
    </row>
    <row r="81" spans="2:6" x14ac:dyDescent="0.3">
      <c r="B81" t="s">
        <v>252</v>
      </c>
      <c r="C81">
        <v>90</v>
      </c>
      <c r="D81">
        <f>6/24</f>
        <v>0.25</v>
      </c>
      <c r="E81">
        <v>1</v>
      </c>
      <c r="F81">
        <f t="shared" si="1"/>
        <v>0.25</v>
      </c>
    </row>
    <row r="82" spans="2:6" x14ac:dyDescent="0.3">
      <c r="B82" t="s">
        <v>253</v>
      </c>
      <c r="C82">
        <v>100</v>
      </c>
      <c r="D82">
        <f>24/24</f>
        <v>1</v>
      </c>
      <c r="E82">
        <v>1</v>
      </c>
      <c r="F82">
        <f t="shared" si="1"/>
        <v>1</v>
      </c>
    </row>
    <row r="83" spans="2:6" x14ac:dyDescent="0.3">
      <c r="B83" t="s">
        <v>254</v>
      </c>
      <c r="C83">
        <v>150</v>
      </c>
      <c r="D83">
        <f t="shared" ref="D83:D84" si="2">24/24</f>
        <v>1</v>
      </c>
      <c r="E83">
        <v>1</v>
      </c>
      <c r="F83">
        <f t="shared" si="1"/>
        <v>1</v>
      </c>
    </row>
    <row r="84" spans="2:6" x14ac:dyDescent="0.3">
      <c r="B84" t="s">
        <v>255</v>
      </c>
      <c r="C84">
        <v>100</v>
      </c>
      <c r="D84">
        <f t="shared" si="2"/>
        <v>1</v>
      </c>
      <c r="E84">
        <v>1</v>
      </c>
      <c r="F84">
        <f t="shared" si="1"/>
        <v>1</v>
      </c>
    </row>
    <row r="85" spans="2:6" x14ac:dyDescent="0.3">
      <c r="B85" t="s">
        <v>256</v>
      </c>
      <c r="C85">
        <v>250</v>
      </c>
      <c r="D85">
        <f>6/24</f>
        <v>0.25</v>
      </c>
      <c r="E85">
        <v>1</v>
      </c>
      <c r="F85">
        <f t="shared" si="1"/>
        <v>0.25</v>
      </c>
    </row>
    <row r="86" spans="2:6" x14ac:dyDescent="0.3">
      <c r="B86" t="s">
        <v>257</v>
      </c>
      <c r="C86">
        <v>30</v>
      </c>
      <c r="D86">
        <f>6/24</f>
        <v>0.25</v>
      </c>
      <c r="E86">
        <v>1</v>
      </c>
      <c r="F86">
        <f t="shared" si="1"/>
        <v>0.25</v>
      </c>
    </row>
    <row r="87" spans="2:6" x14ac:dyDescent="0.3">
      <c r="B87" t="s">
        <v>258</v>
      </c>
      <c r="C87">
        <v>30</v>
      </c>
      <c r="D87">
        <f>0.5/24</f>
        <v>2.0833333333333332E-2</v>
      </c>
      <c r="E87">
        <v>1</v>
      </c>
      <c r="F87">
        <f t="shared" si="1"/>
        <v>2.0833333333333332E-2</v>
      </c>
    </row>
    <row r="88" spans="2:6" x14ac:dyDescent="0.3">
      <c r="B88" t="s">
        <v>260</v>
      </c>
      <c r="C88">
        <v>400</v>
      </c>
      <c r="D88">
        <f>1/24</f>
        <v>4.1666666666666664E-2</v>
      </c>
      <c r="E88">
        <v>1</v>
      </c>
      <c r="F88">
        <f t="shared" si="1"/>
        <v>4.1666666666666664E-2</v>
      </c>
    </row>
    <row r="89" spans="2:6" x14ac:dyDescent="0.3">
      <c r="B89" t="s">
        <v>259</v>
      </c>
      <c r="C89">
        <v>100</v>
      </c>
      <c r="D89">
        <f>24/24</f>
        <v>1</v>
      </c>
      <c r="E89">
        <v>1</v>
      </c>
      <c r="F89">
        <f t="shared" si="1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8B78-3A42-4FB9-9FE7-C5CB00435753}">
  <dimension ref="A1:AC49"/>
  <sheetViews>
    <sheetView topLeftCell="K1" zoomScale="99" workbookViewId="0">
      <selection activeCell="AC40" sqref="AC40"/>
    </sheetView>
  </sheetViews>
  <sheetFormatPr defaultRowHeight="14.4" x14ac:dyDescent="0.3"/>
  <cols>
    <col min="1" max="19" width="8.88671875" customWidth="1"/>
  </cols>
  <sheetData>
    <row r="1" spans="1:13" x14ac:dyDescent="0.3">
      <c r="A1" s="4"/>
      <c r="B1" s="10"/>
      <c r="C1" s="10"/>
      <c r="D1" s="10"/>
      <c r="E1" s="10"/>
      <c r="F1" s="10"/>
      <c r="G1" s="4"/>
      <c r="H1" s="10"/>
      <c r="I1" s="10"/>
      <c r="J1" s="4"/>
      <c r="K1" s="10"/>
      <c r="L1" s="10"/>
      <c r="M1" s="4"/>
    </row>
    <row r="2" spans="1:13" x14ac:dyDescent="0.3">
      <c r="A2" s="4"/>
      <c r="B2" s="10"/>
      <c r="C2" s="10"/>
      <c r="D2" s="10"/>
      <c r="E2" s="10"/>
      <c r="F2" s="10"/>
      <c r="G2" s="4"/>
      <c r="H2" s="10"/>
      <c r="I2" s="10"/>
      <c r="J2" s="4"/>
      <c r="K2" s="10"/>
      <c r="L2" s="10"/>
      <c r="M2" s="4"/>
    </row>
    <row r="3" spans="1:13" x14ac:dyDescent="0.3">
      <c r="A3" s="4"/>
      <c r="B3" s="5"/>
      <c r="C3" s="5"/>
      <c r="D3" s="1" t="s">
        <v>135</v>
      </c>
      <c r="E3" s="1"/>
      <c r="F3" s="1"/>
      <c r="G3" s="4"/>
      <c r="H3" s="1"/>
      <c r="I3" s="1"/>
      <c r="J3" s="4"/>
      <c r="K3" s="1"/>
      <c r="L3" s="1"/>
      <c r="M3" s="4"/>
    </row>
    <row r="4" spans="1:13" x14ac:dyDescent="0.3">
      <c r="A4" s="4"/>
      <c r="B4" t="s">
        <v>36</v>
      </c>
      <c r="C4" s="3">
        <v>8.6999999999999993</v>
      </c>
      <c r="D4" s="3" t="s">
        <v>125</v>
      </c>
      <c r="E4" t="str">
        <f>IF(D4="T","B",IF(D4="U","S",IF(D4="S","U","T")))</f>
        <v>U</v>
      </c>
      <c r="G4" s="4"/>
      <c r="H4" t="s">
        <v>43</v>
      </c>
      <c r="I4" s="3" t="s">
        <v>74</v>
      </c>
      <c r="J4" s="4"/>
      <c r="K4" t="s">
        <v>47</v>
      </c>
      <c r="L4" s="3" t="s">
        <v>206</v>
      </c>
      <c r="M4" s="4"/>
    </row>
    <row r="5" spans="1:13" x14ac:dyDescent="0.3">
      <c r="A5" s="4"/>
      <c r="B5" t="s">
        <v>37</v>
      </c>
      <c r="C5" s="3">
        <v>13.4</v>
      </c>
      <c r="D5" t="str">
        <f>IF(OR(D4="U",D4="S"),"T","U")</f>
        <v>T</v>
      </c>
      <c r="E5" t="str">
        <f>IF(D5="T","B",IF(D5="U","S",IF(D5="S","U","T")))</f>
        <v>B</v>
      </c>
      <c r="G5" s="4"/>
      <c r="H5" t="s">
        <v>143</v>
      </c>
      <c r="I5" s="3" t="s">
        <v>139</v>
      </c>
      <c r="J5" s="4"/>
      <c r="K5" t="s">
        <v>48</v>
      </c>
      <c r="L5" s="3">
        <v>70</v>
      </c>
      <c r="M5" s="4"/>
    </row>
    <row r="6" spans="1:13" x14ac:dyDescent="0.3">
      <c r="A6" s="4"/>
      <c r="B6" t="s">
        <v>38</v>
      </c>
      <c r="C6" s="3">
        <v>3.9</v>
      </c>
      <c r="G6" s="4"/>
      <c r="H6" t="s">
        <v>46</v>
      </c>
      <c r="I6" s="3" t="s">
        <v>88</v>
      </c>
      <c r="J6" s="4"/>
      <c r="M6" s="4"/>
    </row>
    <row r="7" spans="1:13" x14ac:dyDescent="0.3">
      <c r="A7" s="4"/>
      <c r="G7" s="4"/>
      <c r="H7" t="s">
        <v>44</v>
      </c>
      <c r="I7" s="3" t="s">
        <v>91</v>
      </c>
      <c r="J7" s="4"/>
      <c r="M7" s="4"/>
    </row>
    <row r="8" spans="1:13" x14ac:dyDescent="0.3">
      <c r="A8" s="4"/>
      <c r="G8" s="4"/>
      <c r="H8" t="s">
        <v>45</v>
      </c>
      <c r="I8" s="3" t="s">
        <v>98</v>
      </c>
      <c r="J8" s="4"/>
      <c r="M8" s="4"/>
    </row>
    <row r="10" spans="1:13" x14ac:dyDescent="0.3">
      <c r="C10" t="s">
        <v>72</v>
      </c>
      <c r="G10" t="s">
        <v>196</v>
      </c>
    </row>
    <row r="11" spans="1:13" x14ac:dyDescent="0.3">
      <c r="A11" t="s">
        <v>43</v>
      </c>
      <c r="B11" t="str">
        <f>I4</f>
        <v>Tanah Liat</v>
      </c>
      <c r="C11">
        <f>INDEX(MATERIAL!B4:E9,MATCH(INPUT!B11,MATERIAL!B4:B9,0),2)</f>
        <v>1.8867924528301886E-2</v>
      </c>
      <c r="F11" t="s">
        <v>159</v>
      </c>
      <c r="G11">
        <f>IF(OR($D$4="U",$D$4="S"),$C$4*$C$6,$C$5*$C$6)</f>
        <v>33.93</v>
      </c>
    </row>
    <row r="12" spans="1:13" x14ac:dyDescent="0.3">
      <c r="A12" t="s">
        <v>143</v>
      </c>
      <c r="B12" t="str">
        <f>I5</f>
        <v>Dek Besi</v>
      </c>
      <c r="C12">
        <f>INDEX(MATERIAL!B33:H35,MATCH(B12,MATERIAL!B33:B35,0),2)</f>
        <v>5.0000000000000001E-3</v>
      </c>
      <c r="F12" t="s">
        <v>125</v>
      </c>
      <c r="G12">
        <f>G11</f>
        <v>33.93</v>
      </c>
    </row>
    <row r="13" spans="1:13" x14ac:dyDescent="0.3">
      <c r="A13" t="s">
        <v>46</v>
      </c>
      <c r="B13" t="s">
        <v>88</v>
      </c>
      <c r="C13">
        <f>INDEX(MATERIAL!B40:D43,MATCH(B13,MATERIAL!B40:B43,0),2)</f>
        <v>5.6249999999999994E-2</v>
      </c>
      <c r="F13" t="s">
        <v>160</v>
      </c>
      <c r="G13">
        <f>IF(G11=C4*C6,C5*C6,C4*C6)</f>
        <v>52.26</v>
      </c>
    </row>
    <row r="14" spans="1:13" x14ac:dyDescent="0.3">
      <c r="A14" t="s">
        <v>44</v>
      </c>
      <c r="B14" t="s">
        <v>91</v>
      </c>
      <c r="C14">
        <f>INDEX(MATERIAL!B17:E20,MATCH(B14,MATERIAL!B17:B20,0),2)</f>
        <v>0.37499999999999994</v>
      </c>
      <c r="F14" t="s">
        <v>161</v>
      </c>
      <c r="G14">
        <f>G13</f>
        <v>52.26</v>
      </c>
    </row>
    <row r="15" spans="1:13" ht="15" customHeight="1" x14ac:dyDescent="0.3">
      <c r="A15" t="s">
        <v>45</v>
      </c>
      <c r="B15" t="str">
        <f>I8</f>
        <v>Keramik</v>
      </c>
      <c r="C15">
        <f>INDEX(MATERIAL!B24:D26,MATCH(B15,MATERIAL!B24:B26,0),2)</f>
        <v>1.4E-2</v>
      </c>
    </row>
    <row r="17" spans="1:14" x14ac:dyDescent="0.3">
      <c r="B17" t="s">
        <v>178</v>
      </c>
      <c r="C17" t="s">
        <v>88</v>
      </c>
      <c r="D17" t="s">
        <v>141</v>
      </c>
      <c r="E17" t="s">
        <v>142</v>
      </c>
      <c r="G17" t="s">
        <v>83</v>
      </c>
      <c r="H17">
        <v>3</v>
      </c>
    </row>
    <row r="18" spans="1:14" x14ac:dyDescent="0.3">
      <c r="A18" t="s">
        <v>70</v>
      </c>
      <c r="B18">
        <v>1</v>
      </c>
      <c r="C18">
        <v>4</v>
      </c>
      <c r="D18">
        <v>4</v>
      </c>
      <c r="E18">
        <v>4</v>
      </c>
      <c r="G18" t="s">
        <v>91</v>
      </c>
      <c r="H18">
        <v>3</v>
      </c>
    </row>
    <row r="19" spans="1:14" x14ac:dyDescent="0.3">
      <c r="A19" t="s">
        <v>93</v>
      </c>
      <c r="B19">
        <v>2</v>
      </c>
      <c r="C19">
        <v>3</v>
      </c>
      <c r="D19">
        <v>3</v>
      </c>
      <c r="E19">
        <v>3</v>
      </c>
      <c r="G19" t="s">
        <v>93</v>
      </c>
      <c r="H19">
        <v>4</v>
      </c>
    </row>
    <row r="20" spans="1:14" x14ac:dyDescent="0.3">
      <c r="A20" t="s">
        <v>139</v>
      </c>
      <c r="B20">
        <v>1</v>
      </c>
      <c r="C20">
        <v>1</v>
      </c>
      <c r="D20">
        <v>1</v>
      </c>
      <c r="E20">
        <v>1</v>
      </c>
      <c r="G20" t="s">
        <v>70</v>
      </c>
      <c r="H20">
        <v>1</v>
      </c>
    </row>
    <row r="22" spans="1:14" x14ac:dyDescent="0.3">
      <c r="G22" t="s">
        <v>193</v>
      </c>
      <c r="H22" t="s">
        <v>194</v>
      </c>
    </row>
    <row r="23" spans="1:14" x14ac:dyDescent="0.3">
      <c r="A23" t="s">
        <v>106</v>
      </c>
      <c r="F23" t="s">
        <v>192</v>
      </c>
      <c r="G23">
        <v>24.4</v>
      </c>
    </row>
    <row r="24" spans="1:14" x14ac:dyDescent="0.3"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153</v>
      </c>
      <c r="M24" t="s">
        <v>154</v>
      </c>
      <c r="N24" t="s">
        <v>155</v>
      </c>
    </row>
    <row r="25" spans="1:14" x14ac:dyDescent="0.3">
      <c r="A25" t="s">
        <v>162</v>
      </c>
      <c r="C25" cm="1">
        <f t="array" ref="C25">INDEX('CLTD ROOF GLASS'!$B$3:$F$26,INDEX(WEATHER!$B$294:$C$305,MATCH(INPUT!C24,WEATHER!$B$294:$B$305,0),2),INDEX($A$17:$E$20,MATCH($B$12,$A$17:$A$20,0),MATCH($B$13,$A$17:$E$17,0)))+(25.5-$G$23)+(INDEX(WEATHER!$B$294:$D$305,MATCH(INPUT!C24,WEATHER!$B$294:$B$305,0),3)-29.4)</f>
        <v>50.144444444444446</v>
      </c>
      <c r="D25" cm="1">
        <f t="array" ref="D25">INDEX('CLTD ROOF GLASS'!$B$3:$F$26,INDEX(WEATHER!$B$294:$C$305,MATCH(INPUT!D24,WEATHER!$B$294:$B$305,0),2),INDEX($A$17:$E$20,MATCH($B$12,$A$17:$A$20,0),MATCH($B$13,$A$17:$E$17,0)))+(25.5-$G$23)+(INDEX(WEATHER!$B$294:$D$305,MATCH(INPUT!D24,WEATHER!$B$294:$B$305,0),3)-29.4)</f>
        <v>50.144444444444446</v>
      </c>
      <c r="E25" cm="1">
        <f t="array" ref="E25">INDEX('CLTD ROOF GLASS'!$B$3:$F$26,INDEX(WEATHER!$B$294:$C$305,MATCH(INPUT!E24,WEATHER!$B$294:$B$305,0),2),INDEX($A$17:$E$20,MATCH($B$12,$A$17:$A$20,0),MATCH($B$13,$A$17:$E$17,0)))+(25.5-$G$23)+(INDEX(WEATHER!$B$294:$D$305,MATCH(INPUT!E24,WEATHER!$B$294:$B$305,0),3)-29.4)</f>
        <v>51.25555555555556</v>
      </c>
      <c r="F25" cm="1">
        <f t="array" ref="F25">INDEX('CLTD ROOF GLASS'!$B$3:$F$26,INDEX(WEATHER!$B$294:$C$305,MATCH(INPUT!F24,WEATHER!$B$294:$B$305,0),2),INDEX($A$17:$E$20,MATCH($B$12,$A$17:$A$20,0),MATCH($B$13,$A$17:$E$17,0)))+(25.5-$G$23)+(INDEX(WEATHER!$B$294:$D$305,MATCH(INPUT!F24,WEATHER!$B$294:$B$305,0),3)-29.4)</f>
        <v>51.811111111111117</v>
      </c>
      <c r="G25" cm="1">
        <f t="array" ref="G25">INDEX('CLTD ROOF GLASS'!$B$3:$F$26,INDEX(WEATHER!$B$294:$C$305,MATCH(INPUT!G24,WEATHER!$B$294:$B$305,0),2),INDEX($A$17:$E$20,MATCH($B$12,$A$17:$A$20,0),MATCH($B$13,$A$17:$E$17,0)))+(25.5-$G$23)+(INDEX(WEATHER!$B$294:$D$305,MATCH(INPUT!G24,WEATHER!$B$294:$B$305,0),3)-29.4)</f>
        <v>52.366666666666674</v>
      </c>
      <c r="H25" cm="1">
        <f t="array" ref="H25">INDEX('CLTD ROOF GLASS'!$B$3:$F$26,INDEX(WEATHER!$B$294:$C$305,MATCH(INPUT!H24,WEATHER!$B$294:$B$305,0),2),INDEX($A$17:$E$20,MATCH($B$12,$A$17:$A$20,0),MATCH($B$13,$A$17:$E$17,0)))+(25.5-$G$23)+(INDEX(WEATHER!$B$294:$D$305,MATCH(INPUT!H24,WEATHER!$B$294:$B$305,0),3)-29.4)</f>
        <v>52.366666666666674</v>
      </c>
      <c r="I25" cm="1">
        <f t="array" ref="I25">INDEX('CLTD ROOF GLASS'!$B$3:$F$26,INDEX(WEATHER!$B$294:$C$305,MATCH(INPUT!I24,WEATHER!$B$294:$B$305,0),2),INDEX($A$17:$E$20,MATCH($B$12,$A$17:$A$20,0),MATCH($B$13,$A$17:$E$17,0)))+(25.5-$G$23)+(INDEX(WEATHER!$B$294:$D$305,MATCH(INPUT!I24,WEATHER!$B$294:$B$305,0),3)-29.4)</f>
        <v>52.366666666666674</v>
      </c>
      <c r="J25" cm="1">
        <f t="array" ref="J25">INDEX('CLTD ROOF GLASS'!$B$3:$F$26,INDEX(WEATHER!$B$294:$C$305,MATCH(INPUT!J24,WEATHER!$B$294:$B$305,0),2),INDEX($A$17:$E$20,MATCH($B$12,$A$17:$A$20,0),MATCH($B$13,$A$17:$E$17,0)))+(25.5-$G$23)+(INDEX(WEATHER!$B$294:$D$305,MATCH(INPUT!J24,WEATHER!$B$294:$B$305,0),3)-29.4)</f>
        <v>51.811111111111117</v>
      </c>
      <c r="K25" cm="1">
        <f t="array" ref="K25">INDEX('CLTD ROOF GLASS'!$B$3:$F$26,INDEX(WEATHER!$B$294:$C$305,MATCH(INPUT!K24,WEATHER!$B$294:$B$305,0),2),INDEX($A$17:$E$20,MATCH($B$12,$A$17:$A$20,0),MATCH($B$13,$A$17:$E$17,0)))+(25.5-$G$23)+(INDEX(WEATHER!$B$294:$D$305,MATCH(INPUT!K24,WEATHER!$B$294:$B$305,0),3)-29.4)</f>
        <v>52.366666666666674</v>
      </c>
      <c r="L25" cm="1">
        <f t="array" ref="L25">INDEX('CLTD ROOF GLASS'!$B$3:$F$26,INDEX(WEATHER!$B$294:$C$305,MATCH(INPUT!L24,WEATHER!$B$294:$B$305,0),2),INDEX($A$17:$E$20,MATCH($B$12,$A$17:$A$20,0),MATCH($B$13,$A$17:$E$17,0)))+(25.5-$G$23)+(INDEX(WEATHER!$B$294:$D$305,MATCH(INPUT!L24,WEATHER!$B$294:$B$305,0),3)-29.4)</f>
        <v>52.366666666666674</v>
      </c>
      <c r="M25" cm="1">
        <f t="array" ref="M25">INDEX('CLTD ROOF GLASS'!$B$3:$F$26,INDEX(WEATHER!$B$294:$C$305,MATCH(INPUT!M24,WEATHER!$B$294:$B$305,0),2),INDEX($A$17:$E$20,MATCH($B$12,$A$17:$A$20,0),MATCH($B$13,$A$17:$E$17,0)))+(25.5-$G$23)+(INDEX(WEATHER!$B$294:$D$305,MATCH(INPUT!M24,WEATHER!$B$294:$B$305,0),3)-29.4)</f>
        <v>52.366666666666674</v>
      </c>
      <c r="N25" cm="1">
        <f t="array" ref="N25">INDEX('CLTD ROOF GLASS'!$B$3:$F$26,INDEX(WEATHER!$B$294:$C$305,MATCH(INPUT!N24,WEATHER!$B$294:$B$305,0),2),INDEX($A$17:$E$20,MATCH($B$12,$A$17:$A$20,0),MATCH($B$13,$A$17:$E$17,0)))+(25.5-$G$23)+(INDEX(WEATHER!$B$294:$D$305,MATCH(INPUT!N24,WEATHER!$B$294:$B$305,0),3)-29.4)</f>
        <v>51.25555555555556</v>
      </c>
    </row>
    <row r="26" spans="1:14" x14ac:dyDescent="0.3">
      <c r="A26" t="s">
        <v>163</v>
      </c>
      <c r="B26" t="s">
        <v>159</v>
      </c>
      <c r="C26" cm="1">
        <f t="array" ref="C26">INDEX('CLTD WALL'!$B$52:$E$56,INDEX($H$17:$H$20,MATCH($B$14,$G$17:$G$20,0),1),MATCH($B$26,'CLTD WALL'!$B$51:$E$51,0))+(25.5-$G$23)+(INDEX(WEATHER!$B$294:$D$305,MATCH(INPUT!C24,WEATHER!$B$294:$B$305,0),3)-29.4)</f>
        <v>20.144444444444446</v>
      </c>
      <c r="D26" cm="1">
        <f t="array" ref="D26">INDEX('CLTD WALL'!$B$52:$E$56,INDEX($H$17:$H$20,MATCH($B$14,$G$17:$G$20,0),1),MATCH($B$26,'CLTD WALL'!$B$51:$E$51,0))+(25.5-$G$23)+(INDEX(WEATHER!$B$294:$D$305,MATCH(INPUT!D24,WEATHER!$B$294:$B$305,0),3)-29.4)</f>
        <v>20.144444444444446</v>
      </c>
      <c r="E26" cm="1">
        <f t="array" ref="E26">INDEX('CLTD WALL'!$B$52:$E$56,INDEX($H$17:$H$20,MATCH($B$14,$G$17:$G$20,0),1),MATCH($B$26,'CLTD WALL'!$B$51:$E$51,0))+(25.5-$G$23)+(INDEX(WEATHER!$B$294:$D$305,MATCH(INPUT!E24,WEATHER!$B$294:$B$305,0),3)-29.4)</f>
        <v>21.25555555555556</v>
      </c>
      <c r="F26" cm="1">
        <f t="array" ref="F26">INDEX('CLTD WALL'!$B$52:$E$56,INDEX($H$17:$H$20,MATCH($B$14,$G$17:$G$20,0),1),MATCH($B$26,'CLTD WALL'!$B$51:$E$51,0))+(25.5-$G$23)+(INDEX(WEATHER!$B$294:$D$305,MATCH(INPUT!F24,WEATHER!$B$294:$B$305,0),3)-29.4)</f>
        <v>21.811111111111114</v>
      </c>
      <c r="G26" cm="1">
        <f t="array" ref="G26">INDEX('CLTD WALL'!$B$52:$E$56,INDEX($H$17:$H$20,MATCH($B$14,$G$17:$G$20,0),1),MATCH($B$26,'CLTD WALL'!$B$51:$E$51,0))+(25.5-$G$23)+(INDEX(WEATHER!$B$294:$D$305,MATCH(INPUT!G24,WEATHER!$B$294:$B$305,0),3)-29.4)</f>
        <v>22.366666666666671</v>
      </c>
      <c r="H26" cm="1">
        <f t="array" ref="H26">INDEX('CLTD WALL'!$B$52:$E$56,INDEX($H$17:$H$20,MATCH($B$14,$G$17:$G$20,0),1),MATCH($B$26,'CLTD WALL'!$B$51:$E$51,0))+(25.5-$G$23)+(INDEX(WEATHER!$B$294:$D$305,MATCH(INPUT!H24,WEATHER!$B$294:$B$305,0),3)-29.4)</f>
        <v>22.366666666666671</v>
      </c>
      <c r="I26" cm="1">
        <f t="array" ref="I26">INDEX('CLTD WALL'!$B$52:$E$56,INDEX($H$17:$H$20,MATCH($B$14,$G$17:$G$20,0),1),MATCH($B$26,'CLTD WALL'!$B$51:$E$51,0))+(25.5-$G$23)+(INDEX(WEATHER!$B$294:$D$305,MATCH(INPUT!I24,WEATHER!$B$294:$B$305,0),3)-29.4)</f>
        <v>22.366666666666671</v>
      </c>
      <c r="J26" cm="1">
        <f t="array" ref="J26">INDEX('CLTD WALL'!$B$52:$E$56,INDEX($H$17:$H$20,MATCH($B$14,$G$17:$G$20,0),1),MATCH($B$26,'CLTD WALL'!$B$51:$E$51,0))+(25.5-$G$23)+(INDEX(WEATHER!$B$294:$D$305,MATCH(INPUT!J24,WEATHER!$B$294:$B$305,0),3)-29.4)</f>
        <v>21.811111111111114</v>
      </c>
      <c r="K26" cm="1">
        <f t="array" ref="K26">INDEX('CLTD WALL'!$B$52:$E$56,INDEX($H$17:$H$20,MATCH($B$14,$G$17:$G$20,0),1),MATCH($B$26,'CLTD WALL'!$B$51:$E$51,0))+(25.5-$G$23)+(INDEX(WEATHER!$B$294:$D$305,MATCH(INPUT!K24,WEATHER!$B$294:$B$305,0),3)-29.4)</f>
        <v>22.366666666666671</v>
      </c>
      <c r="L26" cm="1">
        <f t="array" ref="L26">INDEX('CLTD WALL'!$B$52:$E$56,INDEX($H$17:$H$20,MATCH($B$14,$G$17:$G$20,0),1),MATCH($B$26,'CLTD WALL'!$B$51:$E$51,0))+(25.5-$G$23)+(INDEX(WEATHER!$B$294:$D$305,MATCH(INPUT!L24,WEATHER!$B$294:$B$305,0),3)-29.4)</f>
        <v>22.366666666666671</v>
      </c>
      <c r="M26" cm="1">
        <f t="array" ref="M26">INDEX('CLTD WALL'!$B$52:$E$56,INDEX($H$17:$H$20,MATCH($B$14,$G$17:$G$20,0),1),MATCH($B$26,'CLTD WALL'!$B$51:$E$51,0))+(25.5-$G$23)+(INDEX(WEATHER!$B$294:$D$305,MATCH(INPUT!M24,WEATHER!$B$294:$B$305,0),3)-29.4)</f>
        <v>22.366666666666671</v>
      </c>
      <c r="N26" cm="1">
        <f t="array" ref="N26">INDEX('CLTD WALL'!$B$52:$E$56,INDEX($H$17:$H$20,MATCH($B$14,$G$17:$G$20,0),1),MATCH($B$26,'CLTD WALL'!$B$51:$E$51,0))+(25.5-$G$23)+(INDEX(WEATHER!$B$294:$D$305,MATCH(INPUT!N24,WEATHER!$B$294:$B$305,0),3)-29.4)</f>
        <v>21.25555555555556</v>
      </c>
    </row>
    <row r="27" spans="1:14" x14ac:dyDescent="0.3">
      <c r="B27" t="s">
        <v>125</v>
      </c>
      <c r="C27" cm="1">
        <f t="array" ref="C27">INDEX('CLTD WALL'!$B$52:$E$56,INDEX($H$17:$H$20,MATCH($B$14,$G$17:$G$20,0),1),MATCH($B$27,'CLTD WALL'!$B$51:$E$51,0))+(25.5-$G$23)+(INDEX(WEATHER!$B$294:$D$305,MATCH(INPUT!C24,WEATHER!$B$294:$B$305,0),3)-29.4)</f>
        <v>19.144444444444446</v>
      </c>
      <c r="D27" cm="1">
        <f t="array" ref="D27">INDEX('CLTD WALL'!$B$52:$E$56,INDEX($H$17:$H$20,MATCH($B$14,$G$17:$G$20,0),1),MATCH($B$27,'CLTD WALL'!$B$51:$E$51,0))+(25.5-$G$23)+(INDEX(WEATHER!$B$294:$D$305,MATCH(INPUT!D24,WEATHER!$B$294:$B$305,0),3)-29.4)</f>
        <v>19.144444444444446</v>
      </c>
      <c r="E27" cm="1">
        <f t="array" ref="E27">INDEX('CLTD WALL'!$B$52:$E$56,INDEX($H$17:$H$20,MATCH($B$14,$G$17:$G$20,0),1),MATCH($B$27,'CLTD WALL'!$B$51:$E$51,0))+(25.5-$G$23)+(INDEX(WEATHER!$B$294:$D$305,MATCH(INPUT!E24,WEATHER!$B$294:$B$305,0),3)-29.4)</f>
        <v>20.25555555555556</v>
      </c>
      <c r="F27" cm="1">
        <f t="array" ref="F27">INDEX('CLTD WALL'!$B$52:$E$56,INDEX($H$17:$H$20,MATCH($B$14,$G$17:$G$20,0),1),MATCH($B$27,'CLTD WALL'!$B$51:$E$51,0))+(25.5-$G$23)+(INDEX(WEATHER!$B$294:$D$305,MATCH(INPUT!F24,WEATHER!$B$294:$B$305,0),3)-29.4)</f>
        <v>20.811111111111114</v>
      </c>
      <c r="G27" cm="1">
        <f t="array" ref="G27">INDEX('CLTD WALL'!$B$52:$E$56,INDEX($H$17:$H$20,MATCH($B$14,$G$17:$G$20,0),1),MATCH($B$27,'CLTD WALL'!$B$51:$E$51,0))+(25.5-$G$23)+(INDEX(WEATHER!$B$294:$D$305,MATCH(INPUT!G24,WEATHER!$B$294:$B$305,0),3)-29.4)</f>
        <v>21.366666666666671</v>
      </c>
      <c r="H27" cm="1">
        <f t="array" ref="H27">INDEX('CLTD WALL'!$B$52:$E$56,INDEX($H$17:$H$20,MATCH($B$14,$G$17:$G$20,0),1),MATCH($B$27,'CLTD WALL'!$B$51:$E$51,0))+(25.5-$G$23)+(INDEX(WEATHER!$B$294:$D$305,MATCH(INPUT!H24,WEATHER!$B$294:$B$305,0),3)-29.4)</f>
        <v>21.366666666666671</v>
      </c>
      <c r="I27" cm="1">
        <f t="array" ref="I27">INDEX('CLTD WALL'!$B$52:$E$56,INDEX($H$17:$H$20,MATCH($B$14,$G$17:$G$20,0),1),MATCH($B$27,'CLTD WALL'!$B$51:$E$51,0))+(25.5-$G$23)+(INDEX(WEATHER!$B$294:$D$305,MATCH(INPUT!I24,WEATHER!$B$294:$B$305,0),3)-29.4)</f>
        <v>21.366666666666671</v>
      </c>
      <c r="J27" cm="1">
        <f t="array" ref="J27">INDEX('CLTD WALL'!$B$52:$E$56,INDEX($H$17:$H$20,MATCH($B$14,$G$17:$G$20,0),1),MATCH($B$27,'CLTD WALL'!$B$51:$E$51,0))+(25.5-$G$23)+(INDEX(WEATHER!$B$294:$D$305,MATCH(INPUT!J24,WEATHER!$B$294:$B$305,0),3)-29.4)</f>
        <v>20.811111111111114</v>
      </c>
      <c r="K27" cm="1">
        <f t="array" ref="K27">INDEX('CLTD WALL'!$B$52:$E$56,INDEX($H$17:$H$20,MATCH($B$14,$G$17:$G$20,0),1),MATCH($B$27,'CLTD WALL'!$B$51:$E$51,0))+(25.5-$G$23)+(INDEX(WEATHER!$B$294:$D$305,MATCH(INPUT!K24,WEATHER!$B$294:$B$305,0),3)-29.4)</f>
        <v>21.366666666666671</v>
      </c>
      <c r="L27" cm="1">
        <f t="array" ref="L27">INDEX('CLTD WALL'!$B$52:$E$56,INDEX($H$17:$H$20,MATCH($B$14,$G$17:$G$20,0),1),MATCH($B$27,'CLTD WALL'!$B$51:$E$51,0))+(25.5-$G$23)+(INDEX(WEATHER!$B$294:$D$305,MATCH(INPUT!L24,WEATHER!$B$294:$B$305,0),3)-29.4)</f>
        <v>21.366666666666671</v>
      </c>
      <c r="M27" cm="1">
        <f t="array" ref="M27">INDEX('CLTD WALL'!$B$52:$E$56,INDEX($H$17:$H$20,MATCH($B$14,$G$17:$G$20,0),1),MATCH($B$27,'CLTD WALL'!$B$51:$E$51,0))+(25.5-$G$23)+(INDEX(WEATHER!$B$294:$D$305,MATCH(INPUT!M24,WEATHER!$B$294:$B$305,0),3)-29.4)</f>
        <v>21.366666666666671</v>
      </c>
      <c r="N27" cm="1">
        <f t="array" ref="N27">INDEX('CLTD WALL'!$B$52:$E$56,INDEX($H$17:$H$20,MATCH($B$14,$G$17:$G$20,0),1),MATCH($B$27,'CLTD WALL'!$B$51:$E$51,0))+(25.5-$G$23)+(INDEX(WEATHER!$B$294:$D$305,MATCH(INPUT!N24,WEATHER!$B$294:$B$305,0),3)-29.4)</f>
        <v>20.25555555555556</v>
      </c>
    </row>
    <row r="28" spans="1:14" x14ac:dyDescent="0.3">
      <c r="B28" t="s">
        <v>160</v>
      </c>
      <c r="C28" cm="1">
        <f t="array" ref="C28">INDEX('CLTD WALL'!$B$52:$E$56,INDEX($H$17:$H$20,MATCH($B$14,$G$17:$G$20,0),1),MATCH($B$28,'CLTD WALL'!$B$51:$E$51,0))+(25.5-$G$23)+(INDEX(WEATHER!$B$294:$D$305,MATCH(INPUT!C24,WEATHER!$B$294:$B$305,0),3)-29.4)</f>
        <v>22.144444444444446</v>
      </c>
      <c r="D28" cm="1">
        <f t="array" ref="D28">INDEX('CLTD WALL'!$B$52:$E$56,INDEX($H$17:$H$20,MATCH($B$14,$G$17:$G$20,0),1),MATCH($B$28,'CLTD WALL'!$B$51:$E$51,0))+(25.5-$G$23)+(INDEX(WEATHER!$B$294:$D$305,MATCH(INPUT!D24,WEATHER!$B$294:$B$305,0),3)-29.4)</f>
        <v>22.144444444444446</v>
      </c>
      <c r="E28" cm="1">
        <f t="array" ref="E28">INDEX('CLTD WALL'!$B$52:$E$56,INDEX($H$17:$H$20,MATCH($B$14,$G$17:$G$20,0),1),MATCH($B$28,'CLTD WALL'!$B$51:$E$51,0))+(25.5-$G$23)+(INDEX(WEATHER!$B$294:$D$305,MATCH(INPUT!E24,WEATHER!$B$294:$B$305,0),3)-29.4)</f>
        <v>23.25555555555556</v>
      </c>
      <c r="F28" cm="1">
        <f t="array" ref="F28">INDEX('CLTD WALL'!$B$52:$E$56,INDEX($H$17:$H$20,MATCH($B$14,$G$17:$G$20,0),1),MATCH($B$28,'CLTD WALL'!$B$51:$E$51,0))+(25.5-$G$23)+(INDEX(WEATHER!$B$294:$D$305,MATCH(INPUT!F24,WEATHER!$B$294:$B$305,0),3)-29.4)</f>
        <v>23.811111111111114</v>
      </c>
      <c r="G28" cm="1">
        <f t="array" ref="G28">INDEX('CLTD WALL'!$B$52:$E$56,INDEX($H$17:$H$20,MATCH($B$14,$G$17:$G$20,0),1),MATCH($B$28,'CLTD WALL'!$B$51:$E$51,0))+(25.5-$G$23)+(INDEX(WEATHER!$B$294:$D$305,MATCH(INPUT!G24,WEATHER!$B$294:$B$305,0),3)-29.4)</f>
        <v>24.366666666666671</v>
      </c>
      <c r="H28" cm="1">
        <f t="array" ref="H28">INDEX('CLTD WALL'!$B$52:$E$56,INDEX($H$17:$H$20,MATCH($B$14,$G$17:$G$20,0),1),MATCH($B$28,'CLTD WALL'!$B$51:$E$51,0))+(25.5-$G$23)+(INDEX(WEATHER!$B$294:$D$305,MATCH(INPUT!H24,WEATHER!$B$294:$B$305,0),3)-29.4)</f>
        <v>24.366666666666671</v>
      </c>
      <c r="I28" cm="1">
        <f t="array" ref="I28">INDEX('CLTD WALL'!$B$52:$E$56,INDEX($H$17:$H$20,MATCH($B$14,$G$17:$G$20,0),1),MATCH($B$28,'CLTD WALL'!$B$51:$E$51,0))+(25.5-$G$23)+(INDEX(WEATHER!$B$294:$D$305,MATCH(INPUT!I24,WEATHER!$B$294:$B$305,0),3)-29.4)</f>
        <v>24.366666666666671</v>
      </c>
      <c r="J28" cm="1">
        <f t="array" ref="J28">INDEX('CLTD WALL'!$B$52:$E$56,INDEX($H$17:$H$20,MATCH($B$14,$G$17:$G$20,0),1),MATCH($B$28,'CLTD WALL'!$B$51:$E$51,0))+(25.5-$G$23)+(INDEX(WEATHER!$B$294:$D$305,MATCH(INPUT!J24,WEATHER!$B$294:$B$305,0),3)-29.4)</f>
        <v>23.811111111111114</v>
      </c>
      <c r="K28" cm="1">
        <f t="array" ref="K28">INDEX('CLTD WALL'!$B$52:$E$56,INDEX($H$17:$H$20,MATCH($B$14,$G$17:$G$20,0),1),MATCH($B$28,'CLTD WALL'!$B$51:$E$51,0))+(25.5-$G$23)+(INDEX(WEATHER!$B$294:$D$305,MATCH(INPUT!K24,WEATHER!$B$294:$B$305,0),3)-29.4)</f>
        <v>24.366666666666671</v>
      </c>
      <c r="L28" cm="1">
        <f t="array" ref="L28">INDEX('CLTD WALL'!$B$52:$E$56,INDEX($H$17:$H$20,MATCH($B$14,$G$17:$G$20,0),1),MATCH($B$28,'CLTD WALL'!$B$51:$E$51,0))+(25.5-$G$23)+(INDEX(WEATHER!$B$294:$D$305,MATCH(INPUT!L24,WEATHER!$B$294:$B$305,0),3)-29.4)</f>
        <v>24.366666666666671</v>
      </c>
      <c r="M28" cm="1">
        <f t="array" ref="M28">INDEX('CLTD WALL'!$B$52:$E$56,INDEX($H$17:$H$20,MATCH($B$14,$G$17:$G$20,0),1),MATCH($B$28,'CLTD WALL'!$B$51:$E$51,0))+(25.5-$G$23)+(INDEX(WEATHER!$B$294:$D$305,MATCH(INPUT!M24,WEATHER!$B$294:$B$305,0),3)-29.4)</f>
        <v>24.366666666666671</v>
      </c>
      <c r="N28" cm="1">
        <f t="array" ref="N28">INDEX('CLTD WALL'!$B$52:$E$56,INDEX($H$17:$H$20,MATCH($B$14,$G$17:$G$20,0),1),MATCH($B$28,'CLTD WALL'!$B$51:$E$51,0))+(25.5-$G$23)+(INDEX(WEATHER!$B$294:$D$305,MATCH(INPUT!N24,WEATHER!$B$294:$B$305,0),3)-29.4)</f>
        <v>23.25555555555556</v>
      </c>
    </row>
    <row r="29" spans="1:14" x14ac:dyDescent="0.3">
      <c r="B29" t="s">
        <v>161</v>
      </c>
      <c r="C29" cm="1">
        <f t="array" ref="C29">INDEX('CLTD WALL'!$B$52:$E$56,INDEX($H$17:$H$20,MATCH($B$14,$G$17:$G$20,0),1),MATCH($B$29,'CLTD WALL'!$B$51:$E$51,0))+(25.5-$G$23)+(INDEX(WEATHER!$B$294:$D$305,MATCH(INPUT!C24,WEATHER!$B$294:$B$305,0),3)-29.4)</f>
        <v>21.144444444444446</v>
      </c>
      <c r="D29" cm="1">
        <f t="array" ref="D29">INDEX('CLTD WALL'!$B$52:$E$56,INDEX($H$17:$H$20,MATCH($B$14,$G$17:$G$20,0),1),MATCH($B$29,'CLTD WALL'!$B$51:$E$51,0))+(25.5-$G$23)+(INDEX(WEATHER!$B$294:$D$305,MATCH(INPUT!D24,WEATHER!$B$294:$B$305,0),3)-29.4)</f>
        <v>21.144444444444446</v>
      </c>
      <c r="E29" cm="1">
        <f t="array" ref="E29">INDEX('CLTD WALL'!$B$52:$E$56,INDEX($H$17:$H$20,MATCH($B$14,$G$17:$G$20,0),1),MATCH($B$29,'CLTD WALL'!$B$51:$E$51,0))+(25.5-$G$23)+(INDEX(WEATHER!$B$294:$D$305,MATCH(INPUT!E24,WEATHER!$B$294:$B$305,0),3)-29.4)</f>
        <v>22.25555555555556</v>
      </c>
      <c r="F29" cm="1">
        <f t="array" ref="F29">INDEX('CLTD WALL'!$B$52:$E$56,INDEX($H$17:$H$20,MATCH($B$14,$G$17:$G$20,0),1),MATCH($B$29,'CLTD WALL'!$B$51:$E$51,0))+(25.5-$G$23)+(INDEX(WEATHER!$B$294:$D$305,MATCH(INPUT!F24,WEATHER!$B$294:$B$305,0),3)-29.4)</f>
        <v>22.811111111111114</v>
      </c>
      <c r="G29" cm="1">
        <f t="array" ref="G29">INDEX('CLTD WALL'!$B$52:$E$56,INDEX($H$17:$H$20,MATCH($B$14,$G$17:$G$20,0),1),MATCH($B$29,'CLTD WALL'!$B$51:$E$51,0))+(25.5-$G$23)+(INDEX(WEATHER!$B$294:$D$305,MATCH(INPUT!G24,WEATHER!$B$294:$B$305,0),3)-29.4)</f>
        <v>23.366666666666671</v>
      </c>
      <c r="H29" cm="1">
        <f t="array" ref="H29">INDEX('CLTD WALL'!$B$52:$E$56,INDEX($H$17:$H$20,MATCH($B$14,$G$17:$G$20,0),1),MATCH($B$29,'CLTD WALL'!$B$51:$E$51,0))+(25.5-$G$23)+(INDEX(WEATHER!$B$294:$D$305,MATCH(INPUT!H24,WEATHER!$B$294:$B$305,0),3)-29.4)</f>
        <v>23.366666666666671</v>
      </c>
      <c r="I29" cm="1">
        <f t="array" ref="I29">INDEX('CLTD WALL'!$B$52:$E$56,INDEX($H$17:$H$20,MATCH($B$14,$G$17:$G$20,0),1),MATCH($B$29,'CLTD WALL'!$B$51:$E$51,0))+(25.5-$G$23)+(INDEX(WEATHER!$B$294:$D$305,MATCH(INPUT!I24,WEATHER!$B$294:$B$305,0),3)-29.4)</f>
        <v>23.366666666666671</v>
      </c>
      <c r="J29" cm="1">
        <f t="array" ref="J29">INDEX('CLTD WALL'!$B$52:$E$56,INDEX($H$17:$H$20,MATCH($B$14,$G$17:$G$20,0),1),MATCH($B$29,'CLTD WALL'!$B$51:$E$51,0))+(25.5-$G$23)+(INDEX(WEATHER!$B$294:$D$305,MATCH(INPUT!J24,WEATHER!$B$294:$B$305,0),3)-29.4)</f>
        <v>22.811111111111114</v>
      </c>
      <c r="K29" cm="1">
        <f t="array" ref="K29">INDEX('CLTD WALL'!$B$52:$E$56,INDEX($H$17:$H$20,MATCH($B$14,$G$17:$G$20,0),1),MATCH($B$29,'CLTD WALL'!$B$51:$E$51,0))+(25.5-$G$23)+(INDEX(WEATHER!$B$294:$D$305,MATCH(INPUT!K24,WEATHER!$B$294:$B$305,0),3)-29.4)</f>
        <v>23.366666666666671</v>
      </c>
      <c r="L29" cm="1">
        <f t="array" ref="L29">INDEX('CLTD WALL'!$B$52:$E$56,INDEX($H$17:$H$20,MATCH($B$14,$G$17:$G$20,0),1),MATCH($B$29,'CLTD WALL'!$B$51:$E$51,0))+(25.5-$G$23)+(INDEX(WEATHER!$B$294:$D$305,MATCH(INPUT!L24,WEATHER!$B$294:$B$305,0),3)-29.4)</f>
        <v>23.366666666666671</v>
      </c>
      <c r="M29" cm="1">
        <f t="array" ref="M29">INDEX('CLTD WALL'!$B$52:$E$56,INDEX($H$17:$H$20,MATCH($B$14,$G$17:$G$20,0),1),MATCH($B$29,'CLTD WALL'!$B$51:$E$51,0))+(25.5-$G$23)+(INDEX(WEATHER!$B$294:$D$305,MATCH(INPUT!M24,WEATHER!$B$294:$B$305,0),3)-29.4)</f>
        <v>23.366666666666671</v>
      </c>
      <c r="N29" cm="1">
        <f t="array" ref="N29">INDEX('CLTD WALL'!$B$52:$E$56,INDEX($H$17:$H$20,MATCH($B$14,$G$17:$G$20,0),1),MATCH($B$29,'CLTD WALL'!$B$51:$E$51,0))+(25.5-$G$23)+(INDEX(WEATHER!$B$294:$D$305,MATCH(INPUT!N24,WEATHER!$B$294:$B$305,0),3)-29.4)</f>
        <v>22.25555555555556</v>
      </c>
    </row>
    <row r="30" spans="1:14" x14ac:dyDescent="0.3">
      <c r="A30" t="s">
        <v>164</v>
      </c>
      <c r="C30">
        <f>'CLTD ROOF GLASS'!$G$17+(25.5-$G$23)+(INDEX(WEATHER!$B$294:$D$305,MATCH(INPUT!C24,WEATHER!$B$294:$B$305,0),3)-29.4)</f>
        <v>9.1444444444444457</v>
      </c>
      <c r="D30">
        <f>'CLTD ROOF GLASS'!$G$17+(25.5-$G$23)+(INDEX(WEATHER!$B$294:$D$305,MATCH(INPUT!D24,WEATHER!$B$294:$B$305,0),3)-29.4)</f>
        <v>9.1444444444444457</v>
      </c>
      <c r="E30">
        <f>'CLTD ROOF GLASS'!$G$17+(25.5-$G$23)+(INDEX(WEATHER!$B$294:$D$305,MATCH(INPUT!E24,WEATHER!$B$294:$B$305,0),3)-29.4)</f>
        <v>10.25555555555556</v>
      </c>
      <c r="F30">
        <f>'CLTD ROOF GLASS'!$G$17+(25.5-$G$23)+(INDEX(WEATHER!$B$294:$D$305,MATCH(INPUT!F24,WEATHER!$B$294:$B$305,0),3)-29.4)</f>
        <v>10.811111111111114</v>
      </c>
      <c r="G30">
        <f>'CLTD ROOF GLASS'!$G$17+(25.5-$G$23)+(INDEX(WEATHER!$B$294:$D$305,MATCH(INPUT!G24,WEATHER!$B$294:$B$305,0),3)-29.4)</f>
        <v>11.366666666666671</v>
      </c>
      <c r="H30">
        <f>'CLTD ROOF GLASS'!$G$17+(25.5-$G$23)+(INDEX(WEATHER!$B$294:$D$305,MATCH(INPUT!H24,WEATHER!$B$294:$B$305,0),3)-29.4)</f>
        <v>11.366666666666671</v>
      </c>
      <c r="I30">
        <f>'CLTD ROOF GLASS'!$G$17+(25.5-$G$23)+(INDEX(WEATHER!$B$294:$D$305,MATCH(INPUT!I24,WEATHER!$B$294:$B$305,0),3)-29.4)</f>
        <v>11.366666666666671</v>
      </c>
      <c r="J30">
        <f>'CLTD ROOF GLASS'!$G$17+(25.5-$G$23)+(INDEX(WEATHER!$B$294:$D$305,MATCH(INPUT!J24,WEATHER!$B$294:$B$305,0),3)-29.4)</f>
        <v>10.811111111111114</v>
      </c>
      <c r="K30">
        <f>'CLTD ROOF GLASS'!$G$17+(25.5-$G$23)+(INDEX(WEATHER!$B$294:$D$305,MATCH(INPUT!K24,WEATHER!$B$294:$B$305,0),3)-29.4)</f>
        <v>11.366666666666671</v>
      </c>
      <c r="L30">
        <f>'CLTD ROOF GLASS'!$G$17+(25.5-$G$23)+(INDEX(WEATHER!$B$294:$D$305,MATCH(INPUT!L24,WEATHER!$B$294:$B$305,0),3)-29.4)</f>
        <v>11.366666666666671</v>
      </c>
      <c r="M30">
        <f>'CLTD ROOF GLASS'!$G$17+(25.5-$G$23)+(INDEX(WEATHER!$B$294:$D$305,MATCH(INPUT!M24,WEATHER!$B$294:$B$305,0),3)-29.4)</f>
        <v>11.366666666666671</v>
      </c>
      <c r="N30">
        <f>'CLTD ROOF GLASS'!$G$17+(25.5-$G$23)+(INDEX(WEATHER!$B$294:$D$305,MATCH(INPUT!N24,WEATHER!$B$294:$B$305,0),3)-29.4)</f>
        <v>10.25555555555556</v>
      </c>
    </row>
    <row r="32" spans="1:14" x14ac:dyDescent="0.3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213</v>
      </c>
    </row>
    <row r="33" spans="1:29" x14ac:dyDescent="0.3">
      <c r="A33">
        <v>70</v>
      </c>
      <c r="B33">
        <v>70</v>
      </c>
      <c r="C33">
        <v>70</v>
      </c>
      <c r="D33">
        <v>70</v>
      </c>
      <c r="E33">
        <v>70</v>
      </c>
      <c r="F33">
        <v>70</v>
      </c>
      <c r="G33">
        <v>75</v>
      </c>
      <c r="H33">
        <v>75</v>
      </c>
    </row>
    <row r="34" spans="1:29" x14ac:dyDescent="0.3">
      <c r="A34">
        <v>45</v>
      </c>
      <c r="B34">
        <v>45</v>
      </c>
      <c r="C34">
        <v>45</v>
      </c>
      <c r="D34">
        <v>45</v>
      </c>
      <c r="E34">
        <v>45</v>
      </c>
      <c r="F34">
        <v>45</v>
      </c>
      <c r="G34">
        <v>55</v>
      </c>
      <c r="H34">
        <v>55</v>
      </c>
    </row>
    <row r="35" spans="1:29" x14ac:dyDescent="0.3">
      <c r="A35">
        <v>10</v>
      </c>
      <c r="B35">
        <v>8</v>
      </c>
      <c r="C35">
        <v>6</v>
      </c>
      <c r="D35">
        <v>4</v>
      </c>
      <c r="E35">
        <v>2</v>
      </c>
      <c r="F35">
        <v>2</v>
      </c>
      <c r="G35">
        <v>6</v>
      </c>
      <c r="H35">
        <v>4</v>
      </c>
    </row>
    <row r="38" spans="1:29" x14ac:dyDescent="0.3">
      <c r="B38" t="s">
        <v>41</v>
      </c>
      <c r="C38" t="s">
        <v>36</v>
      </c>
      <c r="D38" t="s">
        <v>37</v>
      </c>
      <c r="E38" t="s">
        <v>198</v>
      </c>
      <c r="F38" t="s">
        <v>199</v>
      </c>
      <c r="G38" t="s">
        <v>135</v>
      </c>
      <c r="H38" t="s">
        <v>127</v>
      </c>
      <c r="L38" t="s">
        <v>41</v>
      </c>
      <c r="M38" t="s">
        <v>36</v>
      </c>
      <c r="N38" t="s">
        <v>37</v>
      </c>
      <c r="O38" t="s">
        <v>42</v>
      </c>
      <c r="P38" t="s">
        <v>198</v>
      </c>
      <c r="Q38" t="s">
        <v>135</v>
      </c>
      <c r="U38" t="s">
        <v>41</v>
      </c>
      <c r="V38" t="s">
        <v>200</v>
      </c>
      <c r="W38" t="s">
        <v>231</v>
      </c>
      <c r="Z38" t="s">
        <v>197</v>
      </c>
      <c r="AA38" t="s">
        <v>41</v>
      </c>
      <c r="AB38" t="s">
        <v>51</v>
      </c>
      <c r="AC38" t="s">
        <v>231</v>
      </c>
    </row>
    <row r="39" spans="1:29" x14ac:dyDescent="0.3">
      <c r="A39" t="s">
        <v>39</v>
      </c>
      <c r="B39">
        <v>1</v>
      </c>
      <c r="C39" s="3">
        <v>1.5</v>
      </c>
      <c r="D39" s="3">
        <v>1</v>
      </c>
      <c r="E39">
        <v>5.91</v>
      </c>
      <c r="F39">
        <v>0.97</v>
      </c>
      <c r="G39" s="3" t="s">
        <v>125</v>
      </c>
      <c r="H39">
        <f>INDEX('SCL CLF'!$B$4:$Y$12,MATCH(INPUT!G39,'SCL CLF'!$A$4:$A$12,0),MATCH(WEATHER!$C$306,'SCL CLF'!$B$3:$Y$3,0))</f>
        <v>198</v>
      </c>
      <c r="K39" t="s">
        <v>40</v>
      </c>
      <c r="L39">
        <v>1</v>
      </c>
      <c r="M39" s="3">
        <v>2</v>
      </c>
      <c r="N39" s="3">
        <v>1</v>
      </c>
      <c r="O39" s="3" t="s">
        <v>201</v>
      </c>
      <c r="P39">
        <f>INDEX(MATERIAL!$B$51:$D$55,MATCH(INPUT!O39,MATERIAL!$B$51:$B$55,0),3)</f>
        <v>2.61</v>
      </c>
      <c r="Q39" s="3" t="s">
        <v>160</v>
      </c>
      <c r="T39" t="s">
        <v>49</v>
      </c>
      <c r="U39" s="3">
        <v>2</v>
      </c>
      <c r="V39" s="3" t="s">
        <v>219</v>
      </c>
      <c r="W39">
        <f>INPUT!U39*INDEX(MATERIAL!$B$58:$E$67,MATCH(INPUT!V39,MATERIAL!$B$58:$B$67,0),2)*INDEX(MATERIAL!$B$58:$E$67,MATCH(INPUT!V39,MATERIAL!$B$58:$B$67,0),4)*INDEX('SCL CLF'!$B$29:$Y$33,MATCH(INDEX(INPUT!$A$33:$H$35,3,MATCH(INPUT!$L$4,INPUT!$A$32:$H$32,0)),'SCL CLF'!$A$29:$A$33,0),MATCH(WEATHER!$C$306,'SCL CLF'!$B$28:$Y$28,0))</f>
        <v>2.8319999999999999</v>
      </c>
      <c r="Y39" t="s">
        <v>50</v>
      </c>
      <c r="Z39" s="3" t="s">
        <v>257</v>
      </c>
      <c r="AA39" s="3">
        <v>5</v>
      </c>
      <c r="AB39">
        <f>INDEX(MATERIAL!$B$70:$F$89,MATCH(INPUT!Z39,MATERIAL!$B$70:$B$89,0),2)</f>
        <v>30</v>
      </c>
      <c r="AC39">
        <f>AA39*AB39*INDEX(MATERIAL!$B$70:$F$89,MATCH(INPUT!Z39,MATERIAL!$B$70:$B$89,0),5)</f>
        <v>37.5</v>
      </c>
    </row>
    <row r="40" spans="1:29" x14ac:dyDescent="0.3">
      <c r="C40" s="3"/>
      <c r="D40" s="3"/>
      <c r="G40" s="3"/>
      <c r="H40" t="e">
        <f>INDEX('SCL CLF'!$B$4:$Y$12,MATCH(INPUT!G40,'SCL CLF'!$A$4:$A$12,0),MATCH(WEATHER!$C$306,'SCL CLF'!$B$3:$Y$3,0))</f>
        <v>#N/A</v>
      </c>
      <c r="M40" s="3"/>
      <c r="N40" s="3"/>
      <c r="O40" s="3"/>
      <c r="P40" t="e">
        <f>INDEX(MATERIAL!$B$51:$D$55,MATCH(INPUT!O40,MATERIAL!$B$51:$B$55,0),3)</f>
        <v>#N/A</v>
      </c>
      <c r="Q40" s="3"/>
      <c r="U40" s="3"/>
      <c r="V40" s="3"/>
      <c r="W40" t="e">
        <f>INPUT!U40*INDEX(MATERIAL!$B$58:$E$67,MATCH(INPUT!V40,MATERIAL!$B$58:$B$67,0),2)*INDEX(MATERIAL!$B$58:$E$67,MATCH(INPUT!V40,MATERIAL!$B$58:$B$67,0),4)*INDEX('SCL CLF'!$B$29:$Y$33,MATCH(INDEX(INPUT!$A$33:$H$35,3,MATCH(INPUT!$L$4,INPUT!$A$32:$H$32,0)),'SCL CLF'!$A$29:$A$33,0),MATCH(WEATHER!$C$306,'SCL CLF'!$B$28:$Y$28,0))</f>
        <v>#N/A</v>
      </c>
      <c r="Z40" s="3"/>
      <c r="AA40" s="3"/>
      <c r="AB40" t="e">
        <f>INDEX(MATERIAL!$B$70:$F$89,MATCH(INPUT!Z40,MATERIAL!$B$70:$B$89,0),2)</f>
        <v>#N/A</v>
      </c>
      <c r="AC40" t="e">
        <f>AA40*AB40*INDEX(MATERIAL!$B$70:$F$89,MATCH(INPUT!Z40,MATERIAL!$B$70:$B$89,0),5)</f>
        <v>#N/A</v>
      </c>
    </row>
    <row r="41" spans="1:29" x14ac:dyDescent="0.3">
      <c r="C41" s="3"/>
      <c r="D41" s="3"/>
      <c r="G41" s="3"/>
      <c r="H41" t="e">
        <f>INDEX('SCL CLF'!$B$4:$Y$12,MATCH(INPUT!G41,'SCL CLF'!$A$4:$A$12,0),MATCH(WEATHER!$C$306,'SCL CLF'!$B$3:$Y$3,0))</f>
        <v>#N/A</v>
      </c>
      <c r="M41" s="3"/>
      <c r="N41" s="3"/>
      <c r="O41" s="3"/>
      <c r="P41" t="e">
        <f>INDEX(MATERIAL!$B$51:$D$55,MATCH(INPUT!O41,MATERIAL!$B$51:$B$55,0),3)</f>
        <v>#N/A</v>
      </c>
      <c r="Q41" s="3"/>
      <c r="U41" s="3"/>
      <c r="V41" s="3"/>
      <c r="W41" t="e">
        <f>INPUT!U41*INDEX(MATERIAL!$B$58:$E$67,MATCH(INPUT!V41,MATERIAL!$B$58:$B$67,0),2)*INDEX(MATERIAL!$B$58:$E$67,MATCH(INPUT!V41,MATERIAL!$B$58:$B$67,0),4)*INDEX('SCL CLF'!$B$29:$Y$33,MATCH(INDEX(INPUT!$A$33:$H$35,3,MATCH(INPUT!$L$4,INPUT!$A$32:$H$32,0)),'SCL CLF'!$A$29:$A$33,0),MATCH(WEATHER!$C$306,'SCL CLF'!$B$28:$Y$28,0))</f>
        <v>#N/A</v>
      </c>
      <c r="Z41" s="3"/>
      <c r="AA41" s="3"/>
      <c r="AB41" t="e">
        <f>INDEX(MATERIAL!$B$70:$F$89,MATCH(INPUT!Z41,MATERIAL!$B$70:$B$89,0),2)</f>
        <v>#N/A</v>
      </c>
      <c r="AC41" t="e">
        <f>AA41*AB41*INDEX(MATERIAL!$B$70:$F$89,MATCH(INPUT!Z41,MATERIAL!$B$70:$B$89,0),5)</f>
        <v>#N/A</v>
      </c>
    </row>
    <row r="42" spans="1:29" x14ac:dyDescent="0.3">
      <c r="C42" s="3"/>
      <c r="D42" s="3"/>
      <c r="G42" s="3"/>
      <c r="H42" t="e">
        <f>INDEX('SCL CLF'!$B$4:$Y$12,MATCH(INPUT!G42,'SCL CLF'!$A$4:$A$12,0),MATCH(WEATHER!$C$306,'SCL CLF'!$B$3:$Y$3,0))</f>
        <v>#N/A</v>
      </c>
      <c r="M42" s="3"/>
      <c r="N42" s="3"/>
      <c r="O42" s="3"/>
      <c r="P42" t="e">
        <f>INDEX(MATERIAL!$B$51:$D$55,MATCH(INPUT!O42,MATERIAL!$B$51:$B$55,0),3)</f>
        <v>#N/A</v>
      </c>
      <c r="Q42" s="3"/>
      <c r="U42" s="3"/>
      <c r="V42" s="3"/>
      <c r="W42" t="e">
        <f>INPUT!U42*INDEX(MATERIAL!$B$58:$E$67,MATCH(INPUT!V42,MATERIAL!$B$58:$B$67,0),2)*INDEX(MATERIAL!$B$58:$E$67,MATCH(INPUT!V42,MATERIAL!$B$58:$B$67,0),4)*INDEX('SCL CLF'!$B$29:$Y$33,MATCH(INDEX(INPUT!$A$33:$H$35,3,MATCH(INPUT!$L$4,INPUT!$A$32:$H$32,0)),'SCL CLF'!$A$29:$A$33,0),MATCH(WEATHER!$C$306,'SCL CLF'!$B$28:$Y$28,0))</f>
        <v>#N/A</v>
      </c>
      <c r="Z42" s="3"/>
      <c r="AA42" s="3"/>
      <c r="AB42" t="e">
        <f>INDEX(MATERIAL!$B$70:$F$89,MATCH(INPUT!Z42,MATERIAL!$B$70:$B$89,0),2)</f>
        <v>#N/A</v>
      </c>
      <c r="AC42" t="e">
        <f>AA42*AB42*INDEX(MATERIAL!$B$70:$F$89,MATCH(INPUT!Z42,MATERIAL!$B$70:$B$89,0),5)</f>
        <v>#N/A</v>
      </c>
    </row>
    <row r="43" spans="1:29" x14ac:dyDescent="0.3">
      <c r="C43" s="3"/>
      <c r="D43" s="3"/>
      <c r="G43" s="3"/>
      <c r="H43" t="e">
        <f>INDEX('SCL CLF'!$B$4:$Y$12,MATCH(INPUT!G43,'SCL CLF'!$A$4:$A$12,0),MATCH(WEATHER!$C$306,'SCL CLF'!$B$3:$Y$3,0))</f>
        <v>#N/A</v>
      </c>
      <c r="M43" s="3"/>
      <c r="N43" s="3"/>
      <c r="O43" s="3"/>
      <c r="P43" t="e">
        <f>INDEX(MATERIAL!$B$51:$D$55,MATCH(INPUT!O43,MATERIAL!$B$51:$B$55,0),3)</f>
        <v>#N/A</v>
      </c>
      <c r="Q43" s="3"/>
      <c r="U43" s="3"/>
      <c r="V43" s="3"/>
      <c r="W43" t="e">
        <f>INPUT!U43*INDEX(MATERIAL!$B$58:$E$67,MATCH(INPUT!V43,MATERIAL!$B$58:$B$67,0),2)*INDEX(MATERIAL!$B$58:$E$67,MATCH(INPUT!V43,MATERIAL!$B$58:$B$67,0),4)*INDEX('SCL CLF'!$B$29:$Y$33,MATCH(INDEX(INPUT!$A$33:$H$35,3,MATCH(INPUT!$L$4,INPUT!$A$32:$H$32,0)),'SCL CLF'!$A$29:$A$33,0),MATCH(WEATHER!$C$306,'SCL CLF'!$B$28:$Y$28,0))</f>
        <v>#N/A</v>
      </c>
      <c r="Z43" s="3"/>
      <c r="AA43" s="3"/>
      <c r="AB43" t="e">
        <f>INDEX(MATERIAL!$B$70:$F$89,MATCH(INPUT!Z43,MATERIAL!$B$70:$B$89,0),2)</f>
        <v>#N/A</v>
      </c>
      <c r="AC43" t="e">
        <f>AA43*AB43*INDEX(MATERIAL!$B$70:$F$89,MATCH(INPUT!Z43,MATERIAL!$B$70:$B$89,0),5)</f>
        <v>#N/A</v>
      </c>
    </row>
    <row r="44" spans="1:29" x14ac:dyDescent="0.3">
      <c r="Z44" s="3"/>
      <c r="AA44" s="3"/>
      <c r="AB44" t="e">
        <f>INDEX(MATERIAL!$B$70:$F$89,MATCH(INPUT!Z44,MATERIAL!$B$70:$B$89,0),2)</f>
        <v>#N/A</v>
      </c>
      <c r="AC44" t="e">
        <f>AA44*AB44*INDEX(MATERIAL!$B$70:$F$89,MATCH(INPUT!Z44,MATERIAL!$B$70:$B$89,0),5)</f>
        <v>#N/A</v>
      </c>
    </row>
    <row r="45" spans="1:29" x14ac:dyDescent="0.3">
      <c r="Z45" s="3"/>
      <c r="AA45" s="3"/>
      <c r="AB45" t="e">
        <f>INDEX(MATERIAL!$B$70:$F$89,MATCH(INPUT!Z45,MATERIAL!$B$70:$B$89,0),2)</f>
        <v>#N/A</v>
      </c>
      <c r="AC45" t="e">
        <f>AA45*AB45*INDEX(MATERIAL!$B$70:$F$89,MATCH(INPUT!Z45,MATERIAL!$B$70:$B$89,0),5)</f>
        <v>#N/A</v>
      </c>
    </row>
    <row r="46" spans="1:29" x14ac:dyDescent="0.3">
      <c r="Z46" s="3"/>
      <c r="AA46" s="3"/>
      <c r="AB46" t="e">
        <f>INDEX(MATERIAL!$B$70:$F$89,MATCH(INPUT!Z46,MATERIAL!$B$70:$B$89,0),2)</f>
        <v>#N/A</v>
      </c>
      <c r="AC46" t="e">
        <f>AA46*AB46*INDEX(MATERIAL!$B$70:$F$89,MATCH(INPUT!Z46,MATERIAL!$B$70:$B$89,0),5)</f>
        <v>#N/A</v>
      </c>
    </row>
    <row r="47" spans="1:29" x14ac:dyDescent="0.3">
      <c r="Z47" s="3"/>
      <c r="AA47" s="3"/>
      <c r="AB47" t="e">
        <f>INDEX(MATERIAL!$B$70:$F$89,MATCH(INPUT!Z47,MATERIAL!$B$70:$B$89,0),2)</f>
        <v>#N/A</v>
      </c>
      <c r="AC47" t="e">
        <f>AA47*AB47*INDEX(MATERIAL!$B$70:$F$89,MATCH(INPUT!Z47,MATERIAL!$B$70:$B$89,0),5)</f>
        <v>#N/A</v>
      </c>
    </row>
    <row r="48" spans="1:29" x14ac:dyDescent="0.3">
      <c r="Z48" s="3"/>
      <c r="AA48" s="3"/>
      <c r="AB48" t="e">
        <f>INDEX(MATERIAL!$B$70:$F$89,MATCH(INPUT!Z48,MATERIAL!$B$70:$B$89,0),2)</f>
        <v>#N/A</v>
      </c>
      <c r="AC48" t="e">
        <f>AA48*AB48*INDEX(MATERIAL!$B$70:$F$89,MATCH(INPUT!Z48,MATERIAL!$B$70:$B$89,0),5)</f>
        <v>#N/A</v>
      </c>
    </row>
    <row r="49" spans="29:29" x14ac:dyDescent="0.3">
      <c r="AC49">
        <f>SUMIF(AC39:AC48,"&lt;&gt;#N/A")</f>
        <v>37.5</v>
      </c>
    </row>
  </sheetData>
  <mergeCells count="3">
    <mergeCell ref="B1:F2"/>
    <mergeCell ref="H1:I2"/>
    <mergeCell ref="K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48A-C886-4DAD-9DC1-E004965B8139}">
  <dimension ref="A1:O17"/>
  <sheetViews>
    <sheetView zoomScale="69" workbookViewId="0">
      <selection activeCell="T10" sqref="T10"/>
    </sheetView>
  </sheetViews>
  <sheetFormatPr defaultRowHeight="14.4" x14ac:dyDescent="0.3"/>
  <sheetData>
    <row r="1" spans="1:15" x14ac:dyDescent="0.3"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</row>
    <row r="2" spans="1:15" x14ac:dyDescent="0.3">
      <c r="A2" t="s">
        <v>52</v>
      </c>
      <c r="B2" t="s">
        <v>43</v>
      </c>
      <c r="D2">
        <f>(1/(INPUT!$C$11+INPUT!$C$12+INPUT!$C$13))*INPUT!$C$4*INPUT!$C$5*INPUT!C25</f>
        <v>72965.436483171434</v>
      </c>
      <c r="E2">
        <f>(1/(INPUT!$C$11+INPUT!$C$12+INPUT!$C$13))*INPUT!$C$4*INPUT!$C$5*INPUT!D25</f>
        <v>72965.436483171434</v>
      </c>
      <c r="F2">
        <f>(1/(INPUT!$C$11+INPUT!$C$12+INPUT!$C$13))*INPUT!$C$4*INPUT!$C$5*INPUT!E25</f>
        <v>74582.219919536859</v>
      </c>
      <c r="G2">
        <f>(1/(INPUT!$C$11+INPUT!$C$12+INPUT!$C$13))*INPUT!$C$4*INPUT!$C$5*INPUT!F25</f>
        <v>75390.611637719572</v>
      </c>
      <c r="H2">
        <f>(1/(INPUT!$C$11+INPUT!$C$12+INPUT!$C$13))*INPUT!$C$4*INPUT!$C$5*INPUT!G25</f>
        <v>76199.003355902285</v>
      </c>
      <c r="I2">
        <f>(1/(INPUT!$C$11+INPUT!$C$12+INPUT!$C$13))*INPUT!$C$4*INPUT!$C$5*INPUT!H25</f>
        <v>76199.003355902285</v>
      </c>
      <c r="J2">
        <f>(1/(INPUT!$C$11+INPUT!$C$12+INPUT!$C$13))*INPUT!$C$4*INPUT!$C$5*INPUT!I25</f>
        <v>76199.003355902285</v>
      </c>
      <c r="K2">
        <f>(1/(INPUT!$C$11+INPUT!$C$12+INPUT!$C$13))*INPUT!$C$4*INPUT!$C$5*INPUT!J25</f>
        <v>75390.611637719572</v>
      </c>
      <c r="L2">
        <f>(1/(INPUT!$C$11+INPUT!$C$12+INPUT!$C$13))*INPUT!$C$4*INPUT!$C$5*INPUT!K25</f>
        <v>76199.003355902285</v>
      </c>
      <c r="M2">
        <f>(1/(INPUT!$C$11+INPUT!$C$12+INPUT!$C$13))*INPUT!$C$4*INPUT!$C$5*INPUT!L25</f>
        <v>76199.003355902285</v>
      </c>
      <c r="N2">
        <f>(1/(INPUT!$C$11+INPUT!$C$12+INPUT!$C$13))*INPUT!$C$4*INPUT!$C$5*INPUT!M25</f>
        <v>76199.003355902285</v>
      </c>
      <c r="O2">
        <f>(1/(INPUT!$C$11+INPUT!$C$12+INPUT!$C$13))*INPUT!$C$4*INPUT!$C$5*INPUT!N25</f>
        <v>74582.219919536859</v>
      </c>
    </row>
    <row r="3" spans="1:15" x14ac:dyDescent="0.3">
      <c r="A3" t="s">
        <v>52</v>
      </c>
      <c r="B3" t="s">
        <v>44</v>
      </c>
      <c r="C3" t="s">
        <v>159</v>
      </c>
      <c r="D3">
        <f>(1/(2*MATERIAL!$C$13+INPUT!$C$14))*INPUT!C26*INPUT!$G$11</f>
        <v>1696.9680000000001</v>
      </c>
      <c r="E3">
        <f>(1/(2*MATERIAL!$C$13+INPUT!$C$14))*INPUT!D26*INPUT!$G$11</f>
        <v>1696.9680000000001</v>
      </c>
      <c r="F3">
        <f>(1/(2*MATERIAL!$C$13+INPUT!$C$14))*INPUT!E26*INPUT!$G$11</f>
        <v>1790.5680000000004</v>
      </c>
      <c r="G3">
        <f>(1/(2*MATERIAL!$C$13+INPUT!$C$14))*INPUT!F26*INPUT!$G$11</f>
        <v>1837.3680000000002</v>
      </c>
      <c r="H3">
        <f>(1/(2*MATERIAL!$C$13+INPUT!$C$14))*INPUT!G26*INPUT!$G$11</f>
        <v>1884.1680000000006</v>
      </c>
      <c r="I3">
        <f>(1/(2*MATERIAL!$C$13+INPUT!$C$14))*INPUT!H26*INPUT!$G$11</f>
        <v>1884.1680000000006</v>
      </c>
      <c r="J3">
        <f>(1/(2*MATERIAL!$C$13+INPUT!$C$14))*INPUT!I26*INPUT!$G$11</f>
        <v>1884.1680000000006</v>
      </c>
      <c r="K3">
        <f>(1/(2*MATERIAL!$C$13+INPUT!$C$14))*INPUT!J26*INPUT!$G$11</f>
        <v>1837.3680000000002</v>
      </c>
      <c r="L3">
        <f>(1/(2*MATERIAL!$C$13+INPUT!$C$14))*INPUT!K26*INPUT!$G$11</f>
        <v>1884.1680000000006</v>
      </c>
      <c r="M3">
        <f>(1/(2*MATERIAL!$C$13+INPUT!$C$14))*INPUT!L26*INPUT!$G$11</f>
        <v>1884.1680000000006</v>
      </c>
      <c r="N3">
        <f>(1/(2*MATERIAL!$C$13+INPUT!$C$14))*INPUT!M26*INPUT!$G$11</f>
        <v>1884.1680000000006</v>
      </c>
      <c r="O3">
        <f>(1/(2*MATERIAL!$C$13+INPUT!$C$14))*INPUT!N26*INPUT!$G$11</f>
        <v>1790.5680000000004</v>
      </c>
    </row>
    <row r="4" spans="1:15" x14ac:dyDescent="0.3">
      <c r="C4" t="s">
        <v>125</v>
      </c>
      <c r="D4">
        <f>(1/(2*MATERIAL!$C$13+INPUT!$C$14))*INPUT!C27*INPUT!$G$12</f>
        <v>1612.7280000000003</v>
      </c>
      <c r="E4">
        <f>(1/(2*MATERIAL!$C$13+INPUT!$C$14))*INPUT!D27*INPUT!$G$12</f>
        <v>1612.7280000000003</v>
      </c>
      <c r="F4">
        <f>(1/(2*MATERIAL!$C$13+INPUT!$C$14))*INPUT!E27*INPUT!$G$12</f>
        <v>1706.3280000000002</v>
      </c>
      <c r="G4">
        <f>(1/(2*MATERIAL!$C$13+INPUT!$C$14))*INPUT!F27*INPUT!$G$12</f>
        <v>1753.1280000000004</v>
      </c>
      <c r="H4">
        <f>(1/(2*MATERIAL!$C$13+INPUT!$C$14))*INPUT!G27*INPUT!$G$12</f>
        <v>1799.9280000000003</v>
      </c>
      <c r="I4">
        <f>(1/(2*MATERIAL!$C$13+INPUT!$C$14))*INPUT!H27*INPUT!$G$12</f>
        <v>1799.9280000000003</v>
      </c>
      <c r="J4">
        <f>(1/(2*MATERIAL!$C$13+INPUT!$C$14))*INPUT!I27*INPUT!$G$12</f>
        <v>1799.9280000000003</v>
      </c>
      <c r="K4">
        <f>(1/(2*MATERIAL!$C$13+INPUT!$C$14))*INPUT!J27*INPUT!$G$12</f>
        <v>1753.1280000000004</v>
      </c>
      <c r="L4">
        <f>(1/(2*MATERIAL!$C$13+INPUT!$C$14))*INPUT!K27*INPUT!$G$12</f>
        <v>1799.9280000000003</v>
      </c>
      <c r="M4">
        <f>(1/(2*MATERIAL!$C$13+INPUT!$C$14))*INPUT!L27*INPUT!$G$12</f>
        <v>1799.9280000000003</v>
      </c>
      <c r="N4">
        <f>(1/(2*MATERIAL!$C$13+INPUT!$C$14))*INPUT!M27*INPUT!$G$12</f>
        <v>1799.9280000000003</v>
      </c>
      <c r="O4">
        <f>(1/(2*MATERIAL!$C$13+INPUT!$C$14))*INPUT!N27*INPUT!$G$12</f>
        <v>1706.3280000000002</v>
      </c>
    </row>
    <row r="5" spans="1:15" x14ac:dyDescent="0.3">
      <c r="C5" t="s">
        <v>160</v>
      </c>
      <c r="D5">
        <f>(1/(2*MATERIAL!$C$13+INPUT!$C$14))*INPUT!C28*INPUT!$G$13</f>
        <v>2873.2187586206896</v>
      </c>
      <c r="E5">
        <f>(1/(2*MATERIAL!$C$13+INPUT!$C$14))*INPUT!D28*INPUT!$G$13</f>
        <v>2873.2187586206896</v>
      </c>
      <c r="F5">
        <f>(1/(2*MATERIAL!$C$13+INPUT!$C$14))*INPUT!E28*INPUT!$G$13</f>
        <v>3017.3842758620694</v>
      </c>
      <c r="G5">
        <f>(1/(2*MATERIAL!$C$13+INPUT!$C$14))*INPUT!F28*INPUT!$G$13</f>
        <v>3089.4670344827587</v>
      </c>
      <c r="H5">
        <f>(1/(2*MATERIAL!$C$13+INPUT!$C$14))*INPUT!G28*INPUT!$G$13</f>
        <v>3161.5497931034488</v>
      </c>
      <c r="I5">
        <f>(1/(2*MATERIAL!$C$13+INPUT!$C$14))*INPUT!H28*INPUT!$G$13</f>
        <v>3161.5497931034488</v>
      </c>
      <c r="J5">
        <f>(1/(2*MATERIAL!$C$13+INPUT!$C$14))*INPUT!I28*INPUT!$G$13</f>
        <v>3161.5497931034488</v>
      </c>
      <c r="K5">
        <f>(1/(2*MATERIAL!$C$13+INPUT!$C$14))*INPUT!J28*INPUT!$G$13</f>
        <v>3089.4670344827587</v>
      </c>
      <c r="L5">
        <f>(1/(2*MATERIAL!$C$13+INPUT!$C$14))*INPUT!K28*INPUT!$G$13</f>
        <v>3161.5497931034488</v>
      </c>
      <c r="M5">
        <f>(1/(2*MATERIAL!$C$13+INPUT!$C$14))*INPUT!L28*INPUT!$G$13</f>
        <v>3161.5497931034488</v>
      </c>
      <c r="N5">
        <f>(1/(2*MATERIAL!$C$13+INPUT!$C$14))*INPUT!M28*INPUT!$G$13</f>
        <v>3161.5497931034488</v>
      </c>
      <c r="O5">
        <f>(1/(2*MATERIAL!$C$13+INPUT!$C$14))*INPUT!N28*INPUT!$G$13</f>
        <v>3017.3842758620694</v>
      </c>
    </row>
    <row r="6" spans="1:15" x14ac:dyDescent="0.3">
      <c r="C6" t="s">
        <v>161</v>
      </c>
      <c r="D6">
        <f>(1/(2*MATERIAL!$C$13+INPUT!$C$14))*INPUT!C29*INPUT!$G$14</f>
        <v>2743.4697931034484</v>
      </c>
      <c r="E6">
        <f>(1/(2*MATERIAL!$C$13+INPUT!$C$14))*INPUT!D29*INPUT!$G$14</f>
        <v>2743.4697931034484</v>
      </c>
      <c r="F6">
        <f>(1/(2*MATERIAL!$C$13+INPUT!$C$14))*INPUT!E29*INPUT!$G$14</f>
        <v>2887.6353103448282</v>
      </c>
      <c r="G6">
        <f>(1/(2*MATERIAL!$C$13+INPUT!$C$14))*INPUT!F29*INPUT!$G$14</f>
        <v>2959.7180689655174</v>
      </c>
      <c r="H6">
        <f>(1/(2*MATERIAL!$C$13+INPUT!$C$14))*INPUT!G29*INPUT!$G$14</f>
        <v>3031.8008275862071</v>
      </c>
      <c r="I6">
        <f>(1/(2*MATERIAL!$C$13+INPUT!$C$14))*INPUT!H29*INPUT!$G$14</f>
        <v>3031.8008275862071</v>
      </c>
      <c r="J6">
        <f>(1/(2*MATERIAL!$C$13+INPUT!$C$14))*INPUT!I29*INPUT!$G$14</f>
        <v>3031.8008275862071</v>
      </c>
      <c r="K6">
        <f>(1/(2*MATERIAL!$C$13+INPUT!$C$14))*INPUT!J29*INPUT!$G$14</f>
        <v>2959.7180689655174</v>
      </c>
      <c r="L6">
        <f>(1/(2*MATERIAL!$C$13+INPUT!$C$14))*INPUT!K29*INPUT!$G$14</f>
        <v>3031.8008275862071</v>
      </c>
      <c r="M6">
        <f>(1/(2*MATERIAL!$C$13+INPUT!$C$14))*INPUT!L29*INPUT!$G$14</f>
        <v>3031.8008275862071</v>
      </c>
      <c r="N6">
        <f>(1/(2*MATERIAL!$C$13+INPUT!$C$14))*INPUT!M29*INPUT!$G$14</f>
        <v>3031.8008275862071</v>
      </c>
      <c r="O6">
        <f>(1/(2*MATERIAL!$C$13+INPUT!$C$14))*INPUT!N29*INPUT!$G$14</f>
        <v>2887.6353103448282</v>
      </c>
    </row>
    <row r="7" spans="1:15" x14ac:dyDescent="0.3">
      <c r="A7" t="s">
        <v>53</v>
      </c>
      <c r="B7" t="s">
        <v>45</v>
      </c>
    </row>
    <row r="8" spans="1:15" x14ac:dyDescent="0.3">
      <c r="A8" t="s">
        <v>54</v>
      </c>
      <c r="B8" t="s">
        <v>55</v>
      </c>
      <c r="D8">
        <f>INPUT!$E$39*INPUT!$C$39*INPUT!$D$39*(INPUT!C30)+INPUT!$E$39*INPUT!$C$39*INPUT!$F$39*INPUT!$H$39</f>
        <v>1783.6774</v>
      </c>
      <c r="E8">
        <f>INPUT!$E$39*INPUT!$C$39*INPUT!$D$39*(INPUT!D30)+INPUT!$E$39*INPUT!$C$39*INPUT!$F$39*INPUT!$H$39</f>
        <v>1783.6774</v>
      </c>
      <c r="F8">
        <f>INPUT!$E$39*INPUT!$C$39*INPUT!$D$39*(INPUT!E30)+INPUT!$E$39*INPUT!$C$39*INPUT!$F$39*INPUT!$H$39</f>
        <v>1793.5274000000002</v>
      </c>
      <c r="G8">
        <f>INPUT!$E$39*INPUT!$C$39*INPUT!$D$39*(INPUT!F30)+INPUT!$E$39*INPUT!$C$39*INPUT!$F$39*INPUT!$H$39</f>
        <v>1798.4524000000001</v>
      </c>
      <c r="H8">
        <f>INPUT!$E$39*INPUT!$C$39*INPUT!$D$39*(INPUT!G30)+INPUT!$E$39*INPUT!$C$39*INPUT!$F$39*INPUT!$H$39</f>
        <v>1803.3774000000001</v>
      </c>
      <c r="I8">
        <f>INPUT!$E$39*INPUT!$C$39*INPUT!$D$39*(INPUT!H30)+INPUT!$E$39*INPUT!$C$39*INPUT!$F$39*INPUT!$H$39</f>
        <v>1803.3774000000001</v>
      </c>
      <c r="J8">
        <f>INPUT!$E$39*INPUT!$C$39*INPUT!$D$39*(INPUT!I30)+INPUT!$E$39*INPUT!$C$39*INPUT!$F$39*INPUT!$H$39</f>
        <v>1803.3774000000001</v>
      </c>
      <c r="K8">
        <f>INPUT!$E$39*INPUT!$C$39*INPUT!$D$39*(INPUT!J30)+INPUT!$E$39*INPUT!$C$39*INPUT!$F$39*INPUT!$H$39</f>
        <v>1798.4524000000001</v>
      </c>
      <c r="L8">
        <f>INPUT!$E$39*INPUT!$C$39*INPUT!$D$39*(INPUT!K30)+INPUT!$E$39*INPUT!$C$39*INPUT!$F$39*INPUT!$H$39</f>
        <v>1803.3774000000001</v>
      </c>
      <c r="M8">
        <f>INPUT!$E$39*INPUT!$C$39*INPUT!$D$39*(INPUT!L30)+INPUT!$E$39*INPUT!$C$39*INPUT!$F$39*INPUT!$H$39</f>
        <v>1803.3774000000001</v>
      </c>
      <c r="N8">
        <f>INPUT!$E$39*INPUT!$C$39*INPUT!$D$39*(INPUT!M30)+INPUT!$E$39*INPUT!$C$39*INPUT!$F$39*INPUT!$H$39</f>
        <v>1803.3774000000001</v>
      </c>
      <c r="O8">
        <f>INPUT!$E$39*INPUT!$C$39*INPUT!$D$39*(INPUT!N30)+INPUT!$E$39*INPUT!$C$39*INPUT!$F$39*INPUT!$H$39</f>
        <v>1793.5274000000002</v>
      </c>
    </row>
    <row r="9" spans="1:15" x14ac:dyDescent="0.3">
      <c r="A9" t="s">
        <v>54</v>
      </c>
      <c r="B9" t="s">
        <v>40</v>
      </c>
      <c r="D9">
        <f>INPUT!$M$39*INPUT!$N$39*INPUT!$P$39*INDEX(INPUT!$C$26:$N$29,MATCH(INPUT!$Q$39,INPUT!$B$26:$B$29,0),MATCH(CALC!D1,INPUT!$C$24:$N$24,0))</f>
        <v>115.59399999999999</v>
      </c>
      <c r="E9">
        <f>INPUT!$M$39*INPUT!$N$39*INPUT!$P$39*INDEX(INPUT!$C$26:$N$29,MATCH(INPUT!$Q$39,INPUT!$B$26:$B$29,0),MATCH(CALC!E1,INPUT!$C$24:$N$24,0))</f>
        <v>115.59399999999999</v>
      </c>
      <c r="F9">
        <f>INPUT!$M$39*INPUT!$N$39*INPUT!$P$39*INDEX(INPUT!$C$26:$N$29,MATCH(INPUT!$Q$39,INPUT!$B$26:$B$29,0),MATCH(CALC!F1,INPUT!$C$24:$N$24,0))</f>
        <v>121.39400000000002</v>
      </c>
      <c r="G9">
        <f>INPUT!$M$39*INPUT!$N$39*INPUT!$P$39*INDEX(INPUT!$C$26:$N$29,MATCH(INPUT!$Q$39,INPUT!$B$26:$B$29,0),MATCH(CALC!G1,INPUT!$C$24:$N$24,0))</f>
        <v>124.29400000000001</v>
      </c>
      <c r="H9">
        <f>INPUT!$M$39*INPUT!$N$39*INPUT!$P$39*INDEX(INPUT!$C$26:$N$29,MATCH(INPUT!$Q$39,INPUT!$B$26:$B$29,0),MATCH(CALC!H1,INPUT!$C$24:$N$24,0))</f>
        <v>127.19400000000002</v>
      </c>
      <c r="I9">
        <f>INPUT!$M$39*INPUT!$N$39*INPUT!$P$39*INDEX(INPUT!$C$26:$N$29,MATCH(INPUT!$Q$39,INPUT!$B$26:$B$29,0),MATCH(CALC!I1,INPUT!$C$24:$N$24,0))</f>
        <v>127.19400000000002</v>
      </c>
      <c r="J9">
        <f>INPUT!$M$39*INPUT!$N$39*INPUT!$P$39*INDEX(INPUT!$C$26:$N$29,MATCH(INPUT!$Q$39,INPUT!$B$26:$B$29,0),MATCH(CALC!J1,INPUT!$C$24:$N$24,0))</f>
        <v>127.19400000000002</v>
      </c>
      <c r="K9">
        <f>INPUT!$M$39*INPUT!$N$39*INPUT!$P$39*INDEX(INPUT!$C$26:$N$29,MATCH(INPUT!$Q$39,INPUT!$B$26:$B$29,0),MATCH(CALC!K1,INPUT!$C$24:$N$24,0))</f>
        <v>124.29400000000001</v>
      </c>
      <c r="L9">
        <f>INPUT!$M$39*INPUT!$N$39*INPUT!$P$39*INDEX(INPUT!$C$26:$N$29,MATCH(INPUT!$Q$39,INPUT!$B$26:$B$29,0),MATCH(CALC!L1,INPUT!$C$24:$N$24,0))</f>
        <v>127.19400000000002</v>
      </c>
      <c r="M9">
        <f>INPUT!$M$39*INPUT!$N$39*INPUT!$P$39*INDEX(INPUT!$C$26:$N$29,MATCH(INPUT!$Q$39,INPUT!$B$26:$B$29,0),MATCH(CALC!M1,INPUT!$C$24:$N$24,0))</f>
        <v>127.19400000000002</v>
      </c>
      <c r="N9">
        <f>INPUT!$M$39*INPUT!$N$39*INPUT!$P$39*INDEX(INPUT!$C$26:$N$29,MATCH(INPUT!$Q$39,INPUT!$B$26:$B$29,0),MATCH(CALC!N1,INPUT!$C$24:$N$24,0))</f>
        <v>127.19400000000002</v>
      </c>
      <c r="O9">
        <f>INPUT!$M$39*INPUT!$N$39*INPUT!$P$39*INDEX(INPUT!$C$26:$N$29,MATCH(INPUT!$Q$39,INPUT!$B$26:$B$29,0),MATCH(CALC!O1,INPUT!$C$24:$N$24,0))</f>
        <v>121.39400000000002</v>
      </c>
    </row>
    <row r="11" spans="1:15" x14ac:dyDescent="0.3">
      <c r="A11" t="s">
        <v>56</v>
      </c>
      <c r="B11" t="s">
        <v>58</v>
      </c>
      <c r="D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E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F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G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H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I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J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K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L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M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N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  <c r="O11">
        <f>INPUT!$L$5*INDEX(INPUT!$A$33:$H$35,1,MATCH(INPUT!$L$4,INPUT!$A$32:$H$32,0))*INDEX('SCL CLF'!$B$17:$Y$25,MATCH(INDEX(INPUT!$A$33:$H$35,3,MATCH(INPUT!$L$4,INPUT!$A$32:$H$32,0)),'SCL CLF'!$A$17:$A$25,0),MATCH(WEATHER!$C$306,'SCL CLF'!$B$16:$Y$16,0))</f>
        <v>147</v>
      </c>
    </row>
    <row r="12" spans="1:15" x14ac:dyDescent="0.3">
      <c r="A12" t="s">
        <v>56</v>
      </c>
      <c r="B12" t="s">
        <v>57</v>
      </c>
      <c r="D12">
        <f>INPUT!$L$5*INDEX(INPUT!$A$33:$H$35,2,MATCH(INPUT!$L$4,INPUT!$A$32:$H$32,0))</f>
        <v>3150</v>
      </c>
      <c r="E12">
        <f>INPUT!$L$5*INDEX(INPUT!$A$33:$H$35,2,MATCH(INPUT!$L$4,INPUT!$A$32:$H$32,0))</f>
        <v>3150</v>
      </c>
      <c r="F12">
        <f>INPUT!$L$5*INDEX(INPUT!$A$33:$H$35,2,MATCH(INPUT!$L$4,INPUT!$A$32:$H$32,0))</f>
        <v>3150</v>
      </c>
      <c r="G12">
        <f>INPUT!$L$5*INDEX(INPUT!$A$33:$H$35,2,MATCH(INPUT!$L$4,INPUT!$A$32:$H$32,0))</f>
        <v>3150</v>
      </c>
      <c r="H12">
        <f>INPUT!$L$5*INDEX(INPUT!$A$33:$H$35,2,MATCH(INPUT!$L$4,INPUT!$A$32:$H$32,0))</f>
        <v>3150</v>
      </c>
      <c r="I12">
        <f>INPUT!$L$5*INDEX(INPUT!$A$33:$H$35,2,MATCH(INPUT!$L$4,INPUT!$A$32:$H$32,0))</f>
        <v>3150</v>
      </c>
      <c r="J12">
        <f>INPUT!$L$5*INDEX(INPUT!$A$33:$H$35,2,MATCH(INPUT!$L$4,INPUT!$A$32:$H$32,0))</f>
        <v>3150</v>
      </c>
      <c r="K12">
        <f>INPUT!$L$5*INDEX(INPUT!$A$33:$H$35,2,MATCH(INPUT!$L$4,INPUT!$A$32:$H$32,0))</f>
        <v>3150</v>
      </c>
      <c r="L12">
        <f>INPUT!$L$5*INDEX(INPUT!$A$33:$H$35,2,MATCH(INPUT!$L$4,INPUT!$A$32:$H$32,0))</f>
        <v>3150</v>
      </c>
      <c r="M12">
        <f>INPUT!$L$5*INDEX(INPUT!$A$33:$H$35,2,MATCH(INPUT!$L$4,INPUT!$A$32:$H$32,0))</f>
        <v>3150</v>
      </c>
      <c r="N12">
        <f>INPUT!$L$5*INDEX(INPUT!$A$33:$H$35,2,MATCH(INPUT!$L$4,INPUT!$A$32:$H$32,0))</f>
        <v>3150</v>
      </c>
      <c r="O12">
        <f>INPUT!$L$5*INDEX(INPUT!$A$33:$H$35,2,MATCH(INPUT!$L$4,INPUT!$A$32:$H$32,0))</f>
        <v>3150</v>
      </c>
    </row>
    <row r="13" spans="1:15" x14ac:dyDescent="0.3">
      <c r="A13" t="s">
        <v>59</v>
      </c>
      <c r="B13" t="s">
        <v>49</v>
      </c>
      <c r="D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E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F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G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H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I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J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K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L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M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N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  <c r="O13">
        <f>INPUT!$U$39*INDEX(MATERIAL!$B$58:$E$67,MATCH(INPUT!$V$39,MATERIAL!$B$58:$B$67,0),2)*INDEX(MATERIAL!$B$58:$E$67,MATCH(INPUT!$V$39,MATERIAL!$B$58:$B$67,0),4)*INDEX('SCL CLF'!$B$29:$Y$33,MATCH(INDEX(INPUT!$A$33:$H$35,3,MATCH(INPUT!$L$4,INPUT!$A$32:$H$32,0)),'SCL CLF'!$A$29:$A$33,0),MATCH(WEATHER!$C$306,'SCL CLF'!$B$28:$Y$28,0))</f>
        <v>2.8319999999999999</v>
      </c>
    </row>
    <row r="14" spans="1:15" x14ac:dyDescent="0.3">
      <c r="A14" t="s">
        <v>60</v>
      </c>
      <c r="B14" t="s">
        <v>50</v>
      </c>
      <c r="D14">
        <f>INPUT!$AC$49</f>
        <v>37.5</v>
      </c>
      <c r="E14">
        <f>INPUT!$AC$49</f>
        <v>37.5</v>
      </c>
      <c r="F14">
        <f>INPUT!$AC$49</f>
        <v>37.5</v>
      </c>
      <c r="G14">
        <f>INPUT!$AC$49</f>
        <v>37.5</v>
      </c>
      <c r="H14">
        <f>INPUT!$AC$49</f>
        <v>37.5</v>
      </c>
      <c r="I14">
        <f>INPUT!$AC$49</f>
        <v>37.5</v>
      </c>
      <c r="J14">
        <f>INPUT!$AC$49</f>
        <v>37.5</v>
      </c>
      <c r="K14">
        <f>INPUT!$AC$49</f>
        <v>37.5</v>
      </c>
      <c r="L14">
        <f>INPUT!$AC$49</f>
        <v>37.5</v>
      </c>
      <c r="M14">
        <f>INPUT!$AC$49</f>
        <v>37.5</v>
      </c>
      <c r="N14">
        <f>INPUT!$AC$49</f>
        <v>37.5</v>
      </c>
      <c r="O14">
        <f>INPUT!$AC$49</f>
        <v>37.5</v>
      </c>
    </row>
    <row r="16" spans="1:15" x14ac:dyDescent="0.3">
      <c r="A16" s="5">
        <v>3</v>
      </c>
      <c r="B16" t="s">
        <v>61</v>
      </c>
    </row>
    <row r="17" spans="4:15" x14ac:dyDescent="0.3">
      <c r="D17">
        <f>SUM(D2:D16)/1000</f>
        <v>87.12842443489555</v>
      </c>
      <c r="E17">
        <f t="shared" ref="E17:O17" si="0">SUM(E2:E16)/1000</f>
        <v>87.12842443489555</v>
      </c>
      <c r="F17">
        <f t="shared" si="0"/>
        <v>89.236388905743766</v>
      </c>
      <c r="G17">
        <f t="shared" si="0"/>
        <v>90.290371141167839</v>
      </c>
      <c r="H17">
        <f t="shared" si="0"/>
        <v>91.34435337659194</v>
      </c>
      <c r="I17">
        <f t="shared" si="0"/>
        <v>91.34435337659194</v>
      </c>
      <c r="J17">
        <f t="shared" si="0"/>
        <v>91.34435337659194</v>
      </c>
      <c r="K17">
        <f t="shared" si="0"/>
        <v>90.290371141167839</v>
      </c>
      <c r="L17">
        <f t="shared" si="0"/>
        <v>91.34435337659194</v>
      </c>
      <c r="M17">
        <f t="shared" si="0"/>
        <v>91.34435337659194</v>
      </c>
      <c r="N17">
        <f t="shared" si="0"/>
        <v>91.34435337659194</v>
      </c>
      <c r="O17">
        <f t="shared" si="0"/>
        <v>89.236388905743766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D51-767F-4D41-8665-05CB5C841E98}">
  <dimension ref="A1:L26"/>
  <sheetViews>
    <sheetView workbookViewId="0">
      <selection activeCell="I19" sqref="I19"/>
    </sheetView>
  </sheetViews>
  <sheetFormatPr defaultRowHeight="14.4" x14ac:dyDescent="0.3"/>
  <sheetData>
    <row r="1" spans="1:12" x14ac:dyDescent="0.3">
      <c r="A1" s="11" t="s">
        <v>62</v>
      </c>
      <c r="B1" s="11"/>
      <c r="C1" s="11"/>
      <c r="D1" s="11"/>
      <c r="E1" s="11"/>
      <c r="F1" s="11"/>
      <c r="I1" s="6"/>
      <c r="J1" s="6"/>
      <c r="K1" s="6"/>
      <c r="L1" s="6"/>
    </row>
    <row r="2" spans="1:12" x14ac:dyDescent="0.3">
      <c r="A2" s="6" t="s">
        <v>12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 t="s">
        <v>104</v>
      </c>
      <c r="I2" s="7"/>
    </row>
    <row r="3" spans="1:12" x14ac:dyDescent="0.3">
      <c r="A3" s="7">
        <v>1</v>
      </c>
      <c r="B3" s="7">
        <v>0</v>
      </c>
      <c r="C3">
        <v>1</v>
      </c>
      <c r="D3" s="7">
        <v>7</v>
      </c>
      <c r="E3" s="7">
        <v>9</v>
      </c>
      <c r="F3" s="7">
        <v>12</v>
      </c>
      <c r="G3" s="7">
        <v>1</v>
      </c>
      <c r="I3" s="7"/>
    </row>
    <row r="4" spans="1:12" x14ac:dyDescent="0.3">
      <c r="A4" s="7">
        <v>2</v>
      </c>
      <c r="B4" s="7">
        <v>-1</v>
      </c>
      <c r="C4" s="7">
        <v>0</v>
      </c>
      <c r="D4" s="7">
        <v>4</v>
      </c>
      <c r="E4" s="7">
        <v>6</v>
      </c>
      <c r="F4" s="7">
        <v>12</v>
      </c>
      <c r="G4" s="7">
        <v>0</v>
      </c>
      <c r="I4" s="7"/>
    </row>
    <row r="5" spans="1:12" x14ac:dyDescent="0.3">
      <c r="A5" s="7">
        <v>3</v>
      </c>
      <c r="B5" s="7">
        <v>-2</v>
      </c>
      <c r="C5" s="7">
        <v>-1</v>
      </c>
      <c r="D5" s="7">
        <v>3</v>
      </c>
      <c r="E5" s="7">
        <v>4</v>
      </c>
      <c r="F5" s="7">
        <v>9</v>
      </c>
      <c r="G5" s="7">
        <v>-1</v>
      </c>
      <c r="I5" s="7"/>
    </row>
    <row r="6" spans="1:12" x14ac:dyDescent="0.3">
      <c r="A6" s="7">
        <v>4</v>
      </c>
      <c r="B6" s="7">
        <v>-3</v>
      </c>
      <c r="C6" s="7">
        <v>-2</v>
      </c>
      <c r="D6" s="7">
        <v>1</v>
      </c>
      <c r="E6" s="7">
        <v>2</v>
      </c>
      <c r="F6" s="7">
        <v>7</v>
      </c>
      <c r="G6" s="7">
        <v>-1</v>
      </c>
      <c r="I6" s="7"/>
    </row>
    <row r="7" spans="1:12" x14ac:dyDescent="0.3">
      <c r="A7" s="7">
        <v>5</v>
      </c>
      <c r="B7" s="7">
        <v>-3</v>
      </c>
      <c r="C7" s="7">
        <v>-3</v>
      </c>
      <c r="D7" s="7">
        <v>0</v>
      </c>
      <c r="E7" s="7">
        <v>1</v>
      </c>
      <c r="F7" s="7">
        <v>4</v>
      </c>
      <c r="G7" s="7">
        <v>-1</v>
      </c>
      <c r="I7" s="7"/>
    </row>
    <row r="8" spans="1:12" x14ac:dyDescent="0.3">
      <c r="A8" s="7">
        <v>6</v>
      </c>
      <c r="B8" s="7">
        <v>-3</v>
      </c>
      <c r="C8" s="7">
        <v>-3</v>
      </c>
      <c r="D8" s="7">
        <v>-1</v>
      </c>
      <c r="E8" s="7">
        <v>-1</v>
      </c>
      <c r="F8" s="7">
        <v>2</v>
      </c>
      <c r="G8" s="7">
        <v>-1</v>
      </c>
      <c r="I8" s="7"/>
    </row>
    <row r="9" spans="1:12" x14ac:dyDescent="0.3">
      <c r="A9" s="7">
        <v>7</v>
      </c>
      <c r="B9" s="7">
        <v>0</v>
      </c>
      <c r="C9" s="7">
        <v>-2</v>
      </c>
      <c r="D9" s="7">
        <v>0</v>
      </c>
      <c r="E9" s="7">
        <v>-2</v>
      </c>
      <c r="F9" s="7">
        <v>1</v>
      </c>
      <c r="G9" s="7">
        <v>-1</v>
      </c>
      <c r="I9" s="7"/>
    </row>
    <row r="10" spans="1:12" x14ac:dyDescent="0.3">
      <c r="A10" s="7">
        <v>8</v>
      </c>
      <c r="B10" s="7">
        <v>7</v>
      </c>
      <c r="C10" s="7">
        <v>2</v>
      </c>
      <c r="D10" s="7">
        <v>3</v>
      </c>
      <c r="E10" s="7">
        <v>-2</v>
      </c>
      <c r="F10" s="7">
        <v>1</v>
      </c>
      <c r="G10" s="7">
        <v>0</v>
      </c>
      <c r="I10" s="7"/>
    </row>
    <row r="11" spans="1:12" x14ac:dyDescent="0.3">
      <c r="A11" s="7">
        <v>9</v>
      </c>
      <c r="B11" s="7">
        <v>16</v>
      </c>
      <c r="C11" s="7">
        <v>9</v>
      </c>
      <c r="D11" s="7">
        <v>7</v>
      </c>
      <c r="E11" s="7">
        <v>0</v>
      </c>
      <c r="F11" s="7">
        <v>2</v>
      </c>
      <c r="G11" s="7">
        <v>1</v>
      </c>
      <c r="I11" s="7"/>
    </row>
    <row r="12" spans="1:12" x14ac:dyDescent="0.3">
      <c r="A12" s="7">
        <v>10</v>
      </c>
      <c r="B12" s="7">
        <v>25</v>
      </c>
      <c r="C12" s="7">
        <v>18</v>
      </c>
      <c r="D12" s="7">
        <v>13</v>
      </c>
      <c r="E12" s="7">
        <v>4</v>
      </c>
      <c r="F12" s="7">
        <v>7</v>
      </c>
      <c r="G12" s="7">
        <v>2</v>
      </c>
      <c r="I12" s="7"/>
    </row>
    <row r="13" spans="1:12" x14ac:dyDescent="0.3">
      <c r="A13" s="7">
        <v>11</v>
      </c>
      <c r="B13" s="7">
        <v>33</v>
      </c>
      <c r="C13" s="7">
        <v>27</v>
      </c>
      <c r="D13" s="7">
        <v>19</v>
      </c>
      <c r="E13" s="7">
        <v>9</v>
      </c>
      <c r="F13" s="7">
        <v>12</v>
      </c>
      <c r="G13" s="7">
        <v>4</v>
      </c>
      <c r="I13" s="7"/>
    </row>
    <row r="14" spans="1:12" x14ac:dyDescent="0.3">
      <c r="A14" s="7">
        <v>12</v>
      </c>
      <c r="B14" s="7">
        <v>41</v>
      </c>
      <c r="C14" s="7">
        <v>34</v>
      </c>
      <c r="D14" s="7">
        <v>26</v>
      </c>
      <c r="E14" s="7">
        <v>16</v>
      </c>
      <c r="F14" s="7">
        <v>17</v>
      </c>
      <c r="G14" s="7">
        <v>5</v>
      </c>
      <c r="I14" s="7"/>
    </row>
    <row r="15" spans="1:12" x14ac:dyDescent="0.3">
      <c r="A15" s="7">
        <v>13</v>
      </c>
      <c r="B15" s="7">
        <v>46</v>
      </c>
      <c r="C15" s="7">
        <v>41</v>
      </c>
      <c r="D15" s="7">
        <v>32</v>
      </c>
      <c r="E15" s="7">
        <v>23</v>
      </c>
      <c r="F15" s="7">
        <v>22</v>
      </c>
      <c r="G15" s="7">
        <v>7</v>
      </c>
      <c r="I15" s="7"/>
    </row>
    <row r="16" spans="1:12" x14ac:dyDescent="0.3">
      <c r="A16" s="7">
        <v>14</v>
      </c>
      <c r="B16" s="7">
        <v>49</v>
      </c>
      <c r="C16" s="7">
        <v>46</v>
      </c>
      <c r="D16" s="7">
        <v>37</v>
      </c>
      <c r="E16" s="7">
        <v>30</v>
      </c>
      <c r="F16" s="7">
        <v>27</v>
      </c>
      <c r="G16" s="7">
        <v>7</v>
      </c>
      <c r="I16" s="7"/>
    </row>
    <row r="17" spans="1:9" x14ac:dyDescent="0.3">
      <c r="A17" s="7">
        <v>15</v>
      </c>
      <c r="B17" s="7">
        <v>49</v>
      </c>
      <c r="C17" s="7">
        <v>48</v>
      </c>
      <c r="D17" s="7">
        <v>40</v>
      </c>
      <c r="E17" s="7">
        <v>36</v>
      </c>
      <c r="F17" s="7">
        <v>33</v>
      </c>
      <c r="G17" s="7">
        <v>8</v>
      </c>
      <c r="I17" s="7"/>
    </row>
    <row r="18" spans="1:9" x14ac:dyDescent="0.3">
      <c r="A18" s="7">
        <v>16</v>
      </c>
      <c r="B18" s="7">
        <v>46</v>
      </c>
      <c r="C18" s="7">
        <v>47</v>
      </c>
      <c r="D18" s="7">
        <v>41</v>
      </c>
      <c r="E18" s="7">
        <v>41</v>
      </c>
      <c r="F18" s="7">
        <v>37</v>
      </c>
      <c r="G18" s="7">
        <v>8</v>
      </c>
      <c r="I18" s="7"/>
    </row>
    <row r="19" spans="1:9" x14ac:dyDescent="0.3">
      <c r="A19" s="7">
        <v>17</v>
      </c>
      <c r="B19" s="7">
        <v>41</v>
      </c>
      <c r="C19" s="7">
        <v>44</v>
      </c>
      <c r="D19" s="7">
        <v>41</v>
      </c>
      <c r="E19" s="7">
        <v>43</v>
      </c>
      <c r="F19" s="7">
        <v>38</v>
      </c>
      <c r="G19" s="7">
        <v>7</v>
      </c>
      <c r="I19" s="7"/>
    </row>
    <row r="20" spans="1:9" x14ac:dyDescent="0.3">
      <c r="A20" s="7">
        <v>18</v>
      </c>
      <c r="B20" s="7">
        <v>33</v>
      </c>
      <c r="C20" s="7">
        <v>39</v>
      </c>
      <c r="D20" s="7">
        <v>37</v>
      </c>
      <c r="E20" s="7">
        <v>43</v>
      </c>
      <c r="F20" s="7">
        <v>36</v>
      </c>
      <c r="G20" s="7">
        <v>7</v>
      </c>
      <c r="I20" s="7"/>
    </row>
    <row r="21" spans="1:9" x14ac:dyDescent="0.3">
      <c r="A21" s="7">
        <v>19</v>
      </c>
      <c r="B21" s="7">
        <v>24</v>
      </c>
      <c r="C21" s="7">
        <v>31</v>
      </c>
      <c r="D21" s="7">
        <v>33</v>
      </c>
      <c r="E21" s="7">
        <v>41</v>
      </c>
      <c r="F21" s="7">
        <v>33</v>
      </c>
      <c r="G21" s="7">
        <v>6</v>
      </c>
      <c r="I21" s="7"/>
    </row>
    <row r="22" spans="1:9" x14ac:dyDescent="0.3">
      <c r="A22" s="7">
        <v>20</v>
      </c>
      <c r="B22" s="7">
        <v>14</v>
      </c>
      <c r="C22" s="7">
        <v>22</v>
      </c>
      <c r="D22" s="7">
        <v>27</v>
      </c>
      <c r="E22" s="7">
        <v>37</v>
      </c>
      <c r="F22" s="7">
        <v>29</v>
      </c>
      <c r="G22" s="7">
        <v>4</v>
      </c>
      <c r="I22" s="7"/>
    </row>
    <row r="23" spans="1:9" x14ac:dyDescent="0.3">
      <c r="A23" s="7">
        <v>21</v>
      </c>
      <c r="B23" s="7">
        <v>8</v>
      </c>
      <c r="C23" s="7">
        <v>14</v>
      </c>
      <c r="D23" s="7">
        <v>21</v>
      </c>
      <c r="E23" s="7">
        <v>31</v>
      </c>
      <c r="F23" s="7">
        <v>27</v>
      </c>
      <c r="G23" s="7">
        <v>3</v>
      </c>
      <c r="I23" s="7"/>
    </row>
    <row r="24" spans="1:9" x14ac:dyDescent="0.3">
      <c r="A24" s="7">
        <v>22</v>
      </c>
      <c r="B24" s="7">
        <v>5</v>
      </c>
      <c r="C24" s="7">
        <v>8</v>
      </c>
      <c r="D24" s="7">
        <v>17</v>
      </c>
      <c r="E24" s="7">
        <v>25</v>
      </c>
      <c r="F24" s="7">
        <v>25</v>
      </c>
      <c r="G24" s="7">
        <v>2</v>
      </c>
      <c r="I24" s="7"/>
    </row>
    <row r="25" spans="1:9" x14ac:dyDescent="0.3">
      <c r="A25" s="7">
        <v>23</v>
      </c>
      <c r="B25" s="7">
        <v>3</v>
      </c>
      <c r="C25" s="7">
        <v>5</v>
      </c>
      <c r="D25" s="7">
        <v>13</v>
      </c>
      <c r="E25" s="7">
        <v>19</v>
      </c>
      <c r="F25" s="7">
        <v>23</v>
      </c>
      <c r="G25" s="7">
        <v>2</v>
      </c>
      <c r="I25" s="7"/>
    </row>
    <row r="26" spans="1:9" x14ac:dyDescent="0.3">
      <c r="A26" s="7">
        <v>24</v>
      </c>
      <c r="B26" s="7">
        <v>1</v>
      </c>
      <c r="C26" s="7">
        <v>3</v>
      </c>
      <c r="D26" s="7">
        <v>9</v>
      </c>
      <c r="E26" s="7">
        <v>13</v>
      </c>
      <c r="F26" s="7">
        <v>21</v>
      </c>
      <c r="G26" s="7">
        <v>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EAF-27D1-4283-B2AE-AB3536DEF024}">
  <dimension ref="A1:Y56"/>
  <sheetViews>
    <sheetView zoomScale="74" workbookViewId="0">
      <selection activeCell="P15" sqref="P15"/>
    </sheetView>
  </sheetViews>
  <sheetFormatPr defaultRowHeight="14.4" x14ac:dyDescent="0.3"/>
  <sheetData>
    <row r="1" spans="1:25" x14ac:dyDescent="0.3">
      <c r="A1" s="6" t="s">
        <v>110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x14ac:dyDescent="0.3">
      <c r="A2" t="s">
        <v>159</v>
      </c>
      <c r="B2">
        <v>7</v>
      </c>
      <c r="C2">
        <v>6</v>
      </c>
      <c r="D2">
        <v>4</v>
      </c>
      <c r="E2">
        <v>3</v>
      </c>
      <c r="F2">
        <v>3</v>
      </c>
      <c r="G2">
        <v>2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7</v>
      </c>
      <c r="O2">
        <v>8</v>
      </c>
      <c r="P2">
        <v>9</v>
      </c>
      <c r="Q2">
        <v>11</v>
      </c>
      <c r="R2">
        <v>12</v>
      </c>
      <c r="S2">
        <v>13</v>
      </c>
      <c r="T2">
        <v>13</v>
      </c>
      <c r="U2">
        <v>13</v>
      </c>
      <c r="V2">
        <v>13</v>
      </c>
      <c r="W2">
        <v>12</v>
      </c>
      <c r="X2">
        <v>10</v>
      </c>
      <c r="Y2">
        <v>8</v>
      </c>
    </row>
    <row r="3" spans="1:25" x14ac:dyDescent="0.3">
      <c r="A3" t="s">
        <v>173</v>
      </c>
      <c r="B3">
        <v>7</v>
      </c>
      <c r="C3">
        <v>6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8</v>
      </c>
      <c r="K3">
        <v>11</v>
      </c>
      <c r="L3">
        <v>14</v>
      </c>
      <c r="M3">
        <v>15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15</v>
      </c>
      <c r="U3">
        <v>14</v>
      </c>
      <c r="V3">
        <v>13</v>
      </c>
      <c r="W3">
        <v>12</v>
      </c>
      <c r="X3">
        <v>10</v>
      </c>
      <c r="Y3">
        <v>8</v>
      </c>
    </row>
    <row r="4" spans="1:25" x14ac:dyDescent="0.3">
      <c r="A4" t="s">
        <v>161</v>
      </c>
      <c r="B4">
        <v>8</v>
      </c>
      <c r="C4">
        <v>6</v>
      </c>
      <c r="D4">
        <v>5</v>
      </c>
      <c r="E4">
        <v>4</v>
      </c>
      <c r="F4">
        <v>3</v>
      </c>
      <c r="G4">
        <v>2</v>
      </c>
      <c r="H4">
        <v>2</v>
      </c>
      <c r="I4">
        <v>4</v>
      </c>
      <c r="J4">
        <v>9</v>
      </c>
      <c r="K4">
        <v>14</v>
      </c>
      <c r="L4">
        <v>18</v>
      </c>
      <c r="M4">
        <v>22</v>
      </c>
      <c r="N4">
        <v>22</v>
      </c>
      <c r="O4">
        <v>22</v>
      </c>
      <c r="P4">
        <v>21</v>
      </c>
      <c r="Q4">
        <v>21</v>
      </c>
      <c r="R4">
        <v>19</v>
      </c>
      <c r="S4">
        <v>19</v>
      </c>
      <c r="T4">
        <v>18</v>
      </c>
      <c r="U4">
        <v>16</v>
      </c>
      <c r="V4">
        <v>14</v>
      </c>
      <c r="W4">
        <v>13</v>
      </c>
      <c r="X4">
        <v>11</v>
      </c>
      <c r="Y4">
        <v>9</v>
      </c>
    </row>
    <row r="5" spans="1:25" x14ac:dyDescent="0.3">
      <c r="A5" t="s">
        <v>174</v>
      </c>
      <c r="B5">
        <v>8</v>
      </c>
      <c r="C5">
        <v>7</v>
      </c>
      <c r="D5">
        <v>5</v>
      </c>
      <c r="E5">
        <v>4</v>
      </c>
      <c r="F5">
        <v>3</v>
      </c>
      <c r="G5">
        <v>2</v>
      </c>
      <c r="H5">
        <v>2</v>
      </c>
      <c r="I5">
        <v>3</v>
      </c>
      <c r="J5">
        <v>6</v>
      </c>
      <c r="K5">
        <v>10</v>
      </c>
      <c r="L5">
        <v>14</v>
      </c>
      <c r="M5">
        <v>18</v>
      </c>
      <c r="N5">
        <v>21</v>
      </c>
      <c r="O5">
        <v>22</v>
      </c>
      <c r="P5">
        <v>22</v>
      </c>
      <c r="Q5">
        <v>21</v>
      </c>
      <c r="R5">
        <v>21</v>
      </c>
      <c r="S5">
        <v>19</v>
      </c>
      <c r="T5">
        <v>18</v>
      </c>
      <c r="U5">
        <v>17</v>
      </c>
      <c r="V5">
        <v>15</v>
      </c>
      <c r="W5">
        <v>13</v>
      </c>
      <c r="X5">
        <v>11</v>
      </c>
      <c r="Y5">
        <v>9</v>
      </c>
    </row>
    <row r="6" spans="1:25" x14ac:dyDescent="0.3">
      <c r="A6" t="s">
        <v>125</v>
      </c>
      <c r="B6">
        <v>8</v>
      </c>
      <c r="C6">
        <v>7</v>
      </c>
      <c r="D6">
        <v>5</v>
      </c>
      <c r="E6">
        <v>4</v>
      </c>
      <c r="F6">
        <v>3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  <c r="M6">
        <v>7</v>
      </c>
      <c r="N6">
        <v>11</v>
      </c>
      <c r="O6">
        <v>14</v>
      </c>
      <c r="P6">
        <v>17</v>
      </c>
      <c r="Q6">
        <v>19</v>
      </c>
      <c r="R6">
        <v>20</v>
      </c>
      <c r="S6">
        <v>20</v>
      </c>
      <c r="T6">
        <v>19</v>
      </c>
      <c r="U6">
        <v>18</v>
      </c>
      <c r="V6">
        <v>16</v>
      </c>
      <c r="W6">
        <v>13</v>
      </c>
      <c r="X6">
        <v>12</v>
      </c>
      <c r="Y6">
        <v>10</v>
      </c>
    </row>
    <row r="7" spans="1:25" x14ac:dyDescent="0.3">
      <c r="A7" t="s">
        <v>175</v>
      </c>
      <c r="B7">
        <v>12</v>
      </c>
      <c r="C7">
        <v>10</v>
      </c>
      <c r="D7">
        <v>8</v>
      </c>
      <c r="E7">
        <v>6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7</v>
      </c>
      <c r="O7">
        <v>9</v>
      </c>
      <c r="P7">
        <v>14</v>
      </c>
      <c r="Q7">
        <v>18</v>
      </c>
      <c r="R7">
        <v>22</v>
      </c>
      <c r="S7">
        <v>26</v>
      </c>
      <c r="T7">
        <v>27</v>
      </c>
      <c r="U7">
        <v>27</v>
      </c>
      <c r="V7">
        <v>24</v>
      </c>
      <c r="W7">
        <v>21</v>
      </c>
      <c r="X7">
        <v>18</v>
      </c>
      <c r="Y7">
        <v>14</v>
      </c>
    </row>
    <row r="8" spans="1:25" x14ac:dyDescent="0.3">
      <c r="A8" t="s">
        <v>160</v>
      </c>
      <c r="B8">
        <v>14</v>
      </c>
      <c r="C8">
        <v>11</v>
      </c>
      <c r="D8">
        <v>9</v>
      </c>
      <c r="E8">
        <v>7</v>
      </c>
      <c r="F8">
        <v>6</v>
      </c>
      <c r="G8">
        <v>4</v>
      </c>
      <c r="H8">
        <v>3</v>
      </c>
      <c r="I8">
        <v>2</v>
      </c>
      <c r="J8">
        <v>2</v>
      </c>
      <c r="K8">
        <v>3</v>
      </c>
      <c r="L8">
        <v>4</v>
      </c>
      <c r="M8">
        <v>5</v>
      </c>
      <c r="N8">
        <v>6</v>
      </c>
      <c r="O8">
        <v>8</v>
      </c>
      <c r="P8">
        <v>11</v>
      </c>
      <c r="Q8">
        <v>16</v>
      </c>
      <c r="R8">
        <v>21</v>
      </c>
      <c r="S8">
        <v>25</v>
      </c>
      <c r="T8">
        <v>29</v>
      </c>
      <c r="U8">
        <v>30</v>
      </c>
      <c r="V8">
        <v>28</v>
      </c>
      <c r="W8">
        <v>24</v>
      </c>
      <c r="X8">
        <v>21</v>
      </c>
      <c r="Y8">
        <v>17</v>
      </c>
    </row>
    <row r="9" spans="1:25" x14ac:dyDescent="0.3">
      <c r="A9" t="s">
        <v>176</v>
      </c>
      <c r="B9">
        <v>12</v>
      </c>
      <c r="C9">
        <v>9</v>
      </c>
      <c r="D9">
        <v>7</v>
      </c>
      <c r="E9">
        <v>6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4</v>
      </c>
      <c r="N9">
        <v>6</v>
      </c>
      <c r="O9">
        <v>8</v>
      </c>
      <c r="P9">
        <v>9</v>
      </c>
      <c r="Q9">
        <v>12</v>
      </c>
      <c r="R9">
        <v>15</v>
      </c>
      <c r="S9">
        <v>19</v>
      </c>
      <c r="T9">
        <v>22</v>
      </c>
      <c r="U9">
        <v>23</v>
      </c>
      <c r="V9">
        <v>22</v>
      </c>
      <c r="W9">
        <v>19</v>
      </c>
      <c r="X9">
        <v>17</v>
      </c>
      <c r="Y9">
        <v>14</v>
      </c>
    </row>
    <row r="11" spans="1:25" x14ac:dyDescent="0.3">
      <c r="A11" s="6" t="s">
        <v>118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>
        <v>18</v>
      </c>
      <c r="T11" s="6">
        <v>19</v>
      </c>
      <c r="U11" s="6">
        <v>20</v>
      </c>
      <c r="V11" s="6">
        <v>21</v>
      </c>
      <c r="W11" s="6">
        <v>22</v>
      </c>
      <c r="X11" s="6">
        <v>23</v>
      </c>
      <c r="Y11" s="6">
        <v>24</v>
      </c>
    </row>
    <row r="12" spans="1:25" x14ac:dyDescent="0.3">
      <c r="A12" t="s">
        <v>159</v>
      </c>
      <c r="B12">
        <v>6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6</v>
      </c>
      <c r="N12">
        <v>7</v>
      </c>
      <c r="O12">
        <v>9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15</v>
      </c>
      <c r="V12">
        <v>14</v>
      </c>
      <c r="W12">
        <v>12</v>
      </c>
      <c r="X12">
        <v>11</v>
      </c>
      <c r="Y12">
        <v>8</v>
      </c>
    </row>
    <row r="13" spans="1:25" x14ac:dyDescent="0.3">
      <c r="A13" t="s">
        <v>173</v>
      </c>
      <c r="B13">
        <v>6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  <c r="I13">
        <v>2</v>
      </c>
      <c r="J13">
        <v>7</v>
      </c>
      <c r="K13">
        <v>12</v>
      </c>
      <c r="L13">
        <v>16</v>
      </c>
      <c r="M13">
        <v>18</v>
      </c>
      <c r="N13">
        <v>18</v>
      </c>
      <c r="O13">
        <v>18</v>
      </c>
      <c r="P13">
        <v>17</v>
      </c>
      <c r="Q13">
        <v>17</v>
      </c>
      <c r="R13">
        <v>17</v>
      </c>
      <c r="S13">
        <v>16</v>
      </c>
      <c r="T13">
        <v>16</v>
      </c>
      <c r="U13">
        <v>14</v>
      </c>
      <c r="V13">
        <v>13</v>
      </c>
      <c r="W13">
        <v>11</v>
      </c>
      <c r="X13">
        <v>9</v>
      </c>
      <c r="Y13">
        <v>7</v>
      </c>
    </row>
    <row r="14" spans="1:25" x14ac:dyDescent="0.3">
      <c r="A14" t="s">
        <v>161</v>
      </c>
      <c r="B14">
        <v>6</v>
      </c>
      <c r="C14">
        <v>4</v>
      </c>
      <c r="D14">
        <v>3</v>
      </c>
      <c r="E14">
        <v>2</v>
      </c>
      <c r="F14">
        <v>1</v>
      </c>
      <c r="G14">
        <v>1</v>
      </c>
      <c r="H14">
        <v>1</v>
      </c>
      <c r="I14">
        <v>3</v>
      </c>
      <c r="J14">
        <v>8</v>
      </c>
      <c r="K14">
        <v>15</v>
      </c>
      <c r="L14">
        <v>21</v>
      </c>
      <c r="M14">
        <v>25</v>
      </c>
      <c r="N14">
        <v>27</v>
      </c>
      <c r="O14">
        <v>26</v>
      </c>
      <c r="P14">
        <v>24</v>
      </c>
      <c r="Q14">
        <v>22</v>
      </c>
      <c r="R14">
        <v>21</v>
      </c>
      <c r="S14">
        <v>19</v>
      </c>
      <c r="T14">
        <v>18</v>
      </c>
      <c r="U14">
        <v>16</v>
      </c>
      <c r="V14">
        <v>14</v>
      </c>
      <c r="W14">
        <v>12</v>
      </c>
      <c r="X14">
        <v>9</v>
      </c>
      <c r="Y14">
        <v>8</v>
      </c>
    </row>
    <row r="15" spans="1:25" x14ac:dyDescent="0.3">
      <c r="A15" t="s">
        <v>174</v>
      </c>
      <c r="B15">
        <v>6</v>
      </c>
      <c r="C15">
        <v>4</v>
      </c>
      <c r="D15">
        <v>3</v>
      </c>
      <c r="E15">
        <v>2</v>
      </c>
      <c r="F15">
        <v>1</v>
      </c>
      <c r="G15">
        <v>1</v>
      </c>
      <c r="H15">
        <v>0</v>
      </c>
      <c r="I15">
        <v>1</v>
      </c>
      <c r="J15">
        <v>4</v>
      </c>
      <c r="K15">
        <v>9</v>
      </c>
      <c r="L15">
        <v>15</v>
      </c>
      <c r="M15">
        <v>20</v>
      </c>
      <c r="N15">
        <v>24</v>
      </c>
      <c r="O15">
        <v>26</v>
      </c>
      <c r="P15">
        <v>26</v>
      </c>
      <c r="Q15">
        <v>24</v>
      </c>
      <c r="R15">
        <v>23</v>
      </c>
      <c r="S15">
        <v>21</v>
      </c>
      <c r="T15">
        <v>19</v>
      </c>
      <c r="U15">
        <v>17</v>
      </c>
      <c r="V15">
        <v>14</v>
      </c>
      <c r="W15">
        <v>12</v>
      </c>
      <c r="X15">
        <v>10</v>
      </c>
      <c r="Y15">
        <v>8</v>
      </c>
    </row>
    <row r="16" spans="1:25" x14ac:dyDescent="0.3">
      <c r="A16" t="s">
        <v>125</v>
      </c>
      <c r="B16">
        <v>6</v>
      </c>
      <c r="C16">
        <v>4</v>
      </c>
      <c r="D16">
        <v>3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3</v>
      </c>
      <c r="M16">
        <v>7</v>
      </c>
      <c r="N16">
        <v>11</v>
      </c>
      <c r="O16">
        <v>16</v>
      </c>
      <c r="P16">
        <v>19</v>
      </c>
      <c r="Q16">
        <v>23</v>
      </c>
      <c r="R16">
        <v>24</v>
      </c>
      <c r="S16">
        <v>23</v>
      </c>
      <c r="T16">
        <v>22</v>
      </c>
      <c r="U16">
        <v>19</v>
      </c>
      <c r="V16">
        <v>17</v>
      </c>
      <c r="W16">
        <v>13</v>
      </c>
      <c r="X16">
        <v>11</v>
      </c>
      <c r="Y16">
        <v>8</v>
      </c>
    </row>
    <row r="17" spans="1:25" x14ac:dyDescent="0.3">
      <c r="A17" t="s">
        <v>175</v>
      </c>
      <c r="B17">
        <v>10</v>
      </c>
      <c r="C17">
        <v>7</v>
      </c>
      <c r="D17">
        <v>5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4</v>
      </c>
      <c r="N17">
        <v>7</v>
      </c>
      <c r="O17">
        <v>10</v>
      </c>
      <c r="P17">
        <v>15</v>
      </c>
      <c r="Q17">
        <v>20</v>
      </c>
      <c r="R17">
        <v>26</v>
      </c>
      <c r="S17">
        <v>29</v>
      </c>
      <c r="T17">
        <v>32</v>
      </c>
      <c r="U17">
        <v>32</v>
      </c>
      <c r="V17">
        <v>28</v>
      </c>
      <c r="W17">
        <v>23</v>
      </c>
      <c r="X17">
        <v>18</v>
      </c>
      <c r="Y17">
        <v>14</v>
      </c>
    </row>
    <row r="18" spans="1:25" x14ac:dyDescent="0.3">
      <c r="A18" t="s">
        <v>160</v>
      </c>
      <c r="B18">
        <v>12</v>
      </c>
      <c r="C18">
        <v>8</v>
      </c>
      <c r="D18">
        <v>6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4</v>
      </c>
      <c r="N18">
        <v>6</v>
      </c>
      <c r="O18">
        <v>8</v>
      </c>
      <c r="P18">
        <v>12</v>
      </c>
      <c r="Q18">
        <v>17</v>
      </c>
      <c r="R18">
        <v>22</v>
      </c>
      <c r="S18">
        <v>28</v>
      </c>
      <c r="T18">
        <v>33</v>
      </c>
      <c r="U18">
        <v>36</v>
      </c>
      <c r="V18">
        <v>33</v>
      </c>
      <c r="W18">
        <v>28</v>
      </c>
      <c r="X18">
        <v>22</v>
      </c>
      <c r="Y18">
        <v>17</v>
      </c>
    </row>
    <row r="19" spans="1:25" x14ac:dyDescent="0.3">
      <c r="A19" t="s">
        <v>176</v>
      </c>
      <c r="B19">
        <v>10</v>
      </c>
      <c r="C19">
        <v>7</v>
      </c>
      <c r="D19">
        <v>5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4</v>
      </c>
      <c r="N19">
        <v>6</v>
      </c>
      <c r="O19">
        <v>8</v>
      </c>
      <c r="P19">
        <v>11</v>
      </c>
      <c r="Q19">
        <v>13</v>
      </c>
      <c r="R19">
        <v>17</v>
      </c>
      <c r="S19">
        <v>21</v>
      </c>
      <c r="T19">
        <v>25</v>
      </c>
      <c r="U19">
        <v>27</v>
      </c>
      <c r="V19">
        <v>27</v>
      </c>
      <c r="W19">
        <v>23</v>
      </c>
      <c r="X19">
        <v>18</v>
      </c>
      <c r="Y19">
        <v>14</v>
      </c>
    </row>
    <row r="21" spans="1:25" x14ac:dyDescent="0.3">
      <c r="A21" s="6" t="s">
        <v>172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</row>
    <row r="22" spans="1:25" x14ac:dyDescent="0.3">
      <c r="A22" t="s">
        <v>159</v>
      </c>
      <c r="B22" s="7">
        <v>4</v>
      </c>
      <c r="C22" s="7">
        <v>3</v>
      </c>
      <c r="D22" s="7">
        <v>1</v>
      </c>
      <c r="E22" s="7">
        <v>1</v>
      </c>
      <c r="F22" s="7">
        <v>0</v>
      </c>
      <c r="G22" s="7">
        <v>0</v>
      </c>
      <c r="H22" s="7">
        <v>6</v>
      </c>
      <c r="I22" s="7">
        <v>9</v>
      </c>
      <c r="J22" s="7">
        <v>10</v>
      </c>
      <c r="K22" s="7">
        <v>11</v>
      </c>
      <c r="L22" s="7">
        <v>12</v>
      </c>
      <c r="M22" s="7">
        <v>15</v>
      </c>
      <c r="N22" s="7">
        <v>17</v>
      </c>
      <c r="O22" s="7">
        <v>18</v>
      </c>
      <c r="P22" s="7">
        <v>19</v>
      </c>
      <c r="Q22" s="7">
        <v>19</v>
      </c>
      <c r="R22" s="7">
        <v>19</v>
      </c>
      <c r="S22" s="7">
        <v>19</v>
      </c>
      <c r="T22" s="7">
        <v>18</v>
      </c>
      <c r="U22" s="7">
        <v>13</v>
      </c>
      <c r="V22" s="7">
        <v>10</v>
      </c>
      <c r="W22" s="7">
        <v>8</v>
      </c>
      <c r="X22" s="7">
        <v>7</v>
      </c>
      <c r="Y22" s="7">
        <v>5</v>
      </c>
    </row>
    <row r="23" spans="1:25" x14ac:dyDescent="0.3">
      <c r="A23" t="s">
        <v>173</v>
      </c>
      <c r="B23" s="7">
        <v>4</v>
      </c>
      <c r="C23" s="7">
        <v>3</v>
      </c>
      <c r="D23" s="7">
        <v>1</v>
      </c>
      <c r="E23" s="7">
        <v>1</v>
      </c>
      <c r="F23" s="7">
        <v>0</v>
      </c>
      <c r="G23" s="7">
        <v>0</v>
      </c>
      <c r="H23" s="7">
        <v>8</v>
      </c>
      <c r="I23" s="7">
        <v>16</v>
      </c>
      <c r="J23" s="7">
        <v>22</v>
      </c>
      <c r="K23" s="7">
        <v>26</v>
      </c>
      <c r="L23" s="7">
        <v>26</v>
      </c>
      <c r="M23" s="7">
        <v>23</v>
      </c>
      <c r="N23" s="7">
        <v>19</v>
      </c>
      <c r="O23" s="7">
        <v>19</v>
      </c>
      <c r="P23" s="7">
        <v>19</v>
      </c>
      <c r="Q23" s="7">
        <v>19</v>
      </c>
      <c r="R23" s="7">
        <v>17</v>
      </c>
      <c r="S23" s="7">
        <v>16</v>
      </c>
      <c r="T23" s="7">
        <v>13</v>
      </c>
      <c r="U23" s="7">
        <v>11</v>
      </c>
      <c r="V23" s="7">
        <v>9</v>
      </c>
      <c r="W23" s="7">
        <v>8</v>
      </c>
      <c r="X23" s="7">
        <v>7</v>
      </c>
      <c r="Y23" s="7">
        <v>5</v>
      </c>
    </row>
    <row r="24" spans="1:25" x14ac:dyDescent="0.3">
      <c r="A24" t="s">
        <v>161</v>
      </c>
      <c r="B24" s="7">
        <v>4</v>
      </c>
      <c r="C24" s="7">
        <v>3</v>
      </c>
      <c r="D24" s="7">
        <v>1</v>
      </c>
      <c r="E24" s="7">
        <v>1</v>
      </c>
      <c r="F24" s="7">
        <v>1</v>
      </c>
      <c r="G24" s="7">
        <v>2</v>
      </c>
      <c r="H24" s="7">
        <v>10</v>
      </c>
      <c r="I24" s="7">
        <v>20</v>
      </c>
      <c r="J24" s="7">
        <v>28</v>
      </c>
      <c r="K24" s="7">
        <v>34</v>
      </c>
      <c r="L24" s="7">
        <v>36</v>
      </c>
      <c r="M24" s="7">
        <v>35</v>
      </c>
      <c r="N24" s="7">
        <v>31</v>
      </c>
      <c r="O24" s="7">
        <v>23</v>
      </c>
      <c r="P24" s="7">
        <v>20</v>
      </c>
      <c r="Q24" s="7">
        <v>18</v>
      </c>
      <c r="R24" s="7">
        <v>16</v>
      </c>
      <c r="S24" s="7">
        <v>15</v>
      </c>
      <c r="T24" s="7">
        <v>13</v>
      </c>
      <c r="U24" s="7">
        <v>11</v>
      </c>
      <c r="V24" s="7">
        <v>10</v>
      </c>
      <c r="W24" s="7">
        <v>8</v>
      </c>
      <c r="X24" s="7">
        <v>7</v>
      </c>
      <c r="Y24" s="7">
        <v>5</v>
      </c>
    </row>
    <row r="25" spans="1:25" x14ac:dyDescent="0.3">
      <c r="A25" t="s">
        <v>174</v>
      </c>
      <c r="B25" s="7">
        <v>4</v>
      </c>
      <c r="C25" s="7">
        <v>3</v>
      </c>
      <c r="D25" s="7">
        <v>1</v>
      </c>
      <c r="E25" s="7">
        <v>1</v>
      </c>
      <c r="F25" s="7">
        <v>1</v>
      </c>
      <c r="G25" s="7">
        <v>1</v>
      </c>
      <c r="H25" s="7">
        <v>9</v>
      </c>
      <c r="I25" s="7">
        <v>18</v>
      </c>
      <c r="J25" s="7">
        <v>26</v>
      </c>
      <c r="K25" s="7">
        <v>32</v>
      </c>
      <c r="L25" s="7">
        <v>34</v>
      </c>
      <c r="M25" s="7">
        <v>33</v>
      </c>
      <c r="N25" s="7">
        <v>30</v>
      </c>
      <c r="O25" s="7">
        <v>22</v>
      </c>
      <c r="P25" s="7">
        <v>19</v>
      </c>
      <c r="Q25" s="7">
        <v>17</v>
      </c>
      <c r="R25" s="7">
        <v>15</v>
      </c>
      <c r="S25" s="7">
        <v>14</v>
      </c>
      <c r="T25" s="7">
        <v>12</v>
      </c>
      <c r="U25" s="7">
        <v>10</v>
      </c>
      <c r="V25" s="7">
        <v>9</v>
      </c>
      <c r="W25" s="7">
        <v>8</v>
      </c>
      <c r="X25" s="7">
        <v>6</v>
      </c>
      <c r="Y25" s="7">
        <v>5</v>
      </c>
    </row>
    <row r="26" spans="1:25" x14ac:dyDescent="0.3">
      <c r="A26" t="s">
        <v>125</v>
      </c>
      <c r="B26" s="7">
        <v>4</v>
      </c>
      <c r="C26" s="7">
        <v>3</v>
      </c>
      <c r="D26" s="7">
        <v>1</v>
      </c>
      <c r="E26" s="7">
        <v>1</v>
      </c>
      <c r="F26" s="7">
        <v>1</v>
      </c>
      <c r="G26" s="7">
        <v>1</v>
      </c>
      <c r="H26" s="7">
        <v>7</v>
      </c>
      <c r="I26" s="7">
        <v>13</v>
      </c>
      <c r="J26" s="7">
        <v>18</v>
      </c>
      <c r="K26" s="7">
        <v>21</v>
      </c>
      <c r="L26" s="7">
        <v>23</v>
      </c>
      <c r="M26" s="7">
        <v>23</v>
      </c>
      <c r="N26" s="7">
        <v>21</v>
      </c>
      <c r="O26" s="7">
        <v>19</v>
      </c>
      <c r="P26" s="7">
        <v>18</v>
      </c>
      <c r="Q26" s="7">
        <v>17</v>
      </c>
      <c r="R26" s="7">
        <v>15</v>
      </c>
      <c r="S26" s="7">
        <v>13</v>
      </c>
      <c r="T26" s="7">
        <v>12</v>
      </c>
      <c r="U26" s="7">
        <v>10</v>
      </c>
      <c r="V26" s="7">
        <v>9</v>
      </c>
      <c r="W26" s="7">
        <v>8</v>
      </c>
      <c r="X26" s="7">
        <v>6</v>
      </c>
      <c r="Y26" s="7">
        <v>5</v>
      </c>
    </row>
    <row r="27" spans="1:25" x14ac:dyDescent="0.3">
      <c r="A27" t="s">
        <v>175</v>
      </c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3</v>
      </c>
      <c r="H27" s="7">
        <v>7</v>
      </c>
      <c r="I27" s="7">
        <v>11</v>
      </c>
      <c r="J27" s="7">
        <v>15</v>
      </c>
      <c r="K27" s="7">
        <v>18</v>
      </c>
      <c r="L27" s="7">
        <v>21</v>
      </c>
      <c r="M27" s="7">
        <v>23</v>
      </c>
      <c r="N27" s="7">
        <v>24</v>
      </c>
      <c r="O27" s="7">
        <v>24</v>
      </c>
      <c r="P27" s="7">
        <v>23</v>
      </c>
      <c r="Q27" s="7">
        <v>22</v>
      </c>
      <c r="R27" s="7">
        <v>20</v>
      </c>
      <c r="S27" s="7">
        <v>18</v>
      </c>
      <c r="T27" s="7">
        <v>17</v>
      </c>
      <c r="U27" s="7">
        <v>15</v>
      </c>
      <c r="V27" s="7">
        <v>14</v>
      </c>
      <c r="W27" s="7">
        <v>12</v>
      </c>
      <c r="X27" s="7">
        <v>10</v>
      </c>
      <c r="Y27" s="7">
        <v>9</v>
      </c>
    </row>
    <row r="28" spans="1:25" x14ac:dyDescent="0.3">
      <c r="A28" t="s">
        <v>160</v>
      </c>
      <c r="B28" s="7">
        <v>11</v>
      </c>
      <c r="C28" s="7">
        <v>9</v>
      </c>
      <c r="D28" s="7">
        <v>8</v>
      </c>
      <c r="E28" s="7">
        <v>6</v>
      </c>
      <c r="F28" s="7">
        <v>5</v>
      </c>
      <c r="G28" s="7">
        <v>5</v>
      </c>
      <c r="H28" s="7">
        <v>6</v>
      </c>
      <c r="I28" s="7">
        <v>8</v>
      </c>
      <c r="J28" s="7">
        <v>11</v>
      </c>
      <c r="K28" s="7">
        <v>14</v>
      </c>
      <c r="L28" s="7">
        <v>18</v>
      </c>
      <c r="M28" s="7">
        <v>20</v>
      </c>
      <c r="N28" s="7">
        <v>21</v>
      </c>
      <c r="O28" s="7">
        <v>21</v>
      </c>
      <c r="P28" s="7">
        <v>21</v>
      </c>
      <c r="Q28" s="7">
        <v>20</v>
      </c>
      <c r="R28" s="7">
        <v>19</v>
      </c>
      <c r="S28" s="7">
        <v>17</v>
      </c>
      <c r="T28" s="7">
        <v>16</v>
      </c>
      <c r="U28" s="7">
        <v>14</v>
      </c>
      <c r="V28" s="7">
        <v>13</v>
      </c>
      <c r="W28" s="7">
        <v>11</v>
      </c>
      <c r="X28" s="7">
        <v>10</v>
      </c>
      <c r="Y28" s="7">
        <v>8</v>
      </c>
    </row>
    <row r="29" spans="1:25" x14ac:dyDescent="0.3">
      <c r="A29" t="s">
        <v>176</v>
      </c>
      <c r="B29" s="7">
        <v>9</v>
      </c>
      <c r="C29" s="7">
        <v>7</v>
      </c>
      <c r="D29" s="7">
        <v>6</v>
      </c>
      <c r="E29" s="7">
        <v>5</v>
      </c>
      <c r="F29" s="7">
        <v>5</v>
      </c>
      <c r="G29" s="7">
        <v>4</v>
      </c>
      <c r="H29" s="7">
        <v>5</v>
      </c>
      <c r="I29" s="7">
        <v>7</v>
      </c>
      <c r="J29" s="7">
        <v>10</v>
      </c>
      <c r="K29" s="7">
        <v>13</v>
      </c>
      <c r="L29" s="7">
        <v>16</v>
      </c>
      <c r="M29" s="7">
        <v>18</v>
      </c>
      <c r="N29" s="7">
        <v>19</v>
      </c>
      <c r="O29" s="7">
        <v>20</v>
      </c>
      <c r="P29" s="7">
        <v>20</v>
      </c>
      <c r="Q29" s="7">
        <v>20</v>
      </c>
      <c r="R29" s="7">
        <v>19</v>
      </c>
      <c r="S29" s="7">
        <v>18</v>
      </c>
      <c r="T29" s="7">
        <v>17</v>
      </c>
      <c r="U29" s="7">
        <v>15</v>
      </c>
      <c r="V29" s="7">
        <v>14</v>
      </c>
      <c r="W29" s="7">
        <v>12</v>
      </c>
      <c r="X29" s="7">
        <v>10</v>
      </c>
      <c r="Y29" s="7">
        <v>9</v>
      </c>
    </row>
    <row r="31" spans="1:25" x14ac:dyDescent="0.3">
      <c r="A31" s="6" t="s">
        <v>171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</row>
    <row r="32" spans="1:25" x14ac:dyDescent="0.3">
      <c r="A32" t="s">
        <v>159</v>
      </c>
      <c r="B32" s="7">
        <v>2</v>
      </c>
      <c r="C32" s="7">
        <v>1</v>
      </c>
      <c r="D32" s="7">
        <v>0</v>
      </c>
      <c r="E32" s="7">
        <v>0</v>
      </c>
      <c r="F32" s="7">
        <v>-1</v>
      </c>
      <c r="G32" s="7">
        <v>0</v>
      </c>
      <c r="H32" s="7">
        <v>6</v>
      </c>
      <c r="I32" s="7">
        <v>8</v>
      </c>
      <c r="J32" s="7">
        <v>9</v>
      </c>
      <c r="K32" s="7">
        <v>10</v>
      </c>
      <c r="L32" s="7">
        <v>11</v>
      </c>
      <c r="M32" s="7">
        <v>14</v>
      </c>
      <c r="N32" s="7">
        <v>16</v>
      </c>
      <c r="O32" s="7">
        <v>17</v>
      </c>
      <c r="P32" s="7">
        <v>18</v>
      </c>
      <c r="Q32" s="7">
        <v>18</v>
      </c>
      <c r="R32" s="7">
        <v>18</v>
      </c>
      <c r="S32" s="7">
        <v>18</v>
      </c>
      <c r="T32" s="7">
        <v>17</v>
      </c>
      <c r="U32" s="7">
        <v>12</v>
      </c>
      <c r="V32" s="7">
        <v>9</v>
      </c>
      <c r="W32" s="7">
        <v>7</v>
      </c>
      <c r="X32" s="7">
        <v>6</v>
      </c>
      <c r="Y32" s="7">
        <v>4</v>
      </c>
    </row>
    <row r="33" spans="1:25" x14ac:dyDescent="0.3">
      <c r="A33" t="s">
        <v>173</v>
      </c>
      <c r="B33" s="7">
        <v>2</v>
      </c>
      <c r="C33" s="7">
        <v>1</v>
      </c>
      <c r="D33" s="7">
        <v>0</v>
      </c>
      <c r="E33" s="7">
        <v>0</v>
      </c>
      <c r="F33" s="7">
        <v>-1</v>
      </c>
      <c r="G33" s="7">
        <v>0</v>
      </c>
      <c r="H33" s="7">
        <v>8</v>
      </c>
      <c r="I33" s="7">
        <v>16</v>
      </c>
      <c r="J33" s="7">
        <v>22</v>
      </c>
      <c r="K33" s="7">
        <v>25</v>
      </c>
      <c r="L33" s="7">
        <v>25</v>
      </c>
      <c r="M33" s="7">
        <v>21</v>
      </c>
      <c r="N33" s="7">
        <v>18</v>
      </c>
      <c r="O33" s="7">
        <v>18</v>
      </c>
      <c r="P33" s="7">
        <v>18</v>
      </c>
      <c r="Q33" s="7">
        <v>18</v>
      </c>
      <c r="R33" s="7">
        <v>16</v>
      </c>
      <c r="S33" s="7">
        <v>15</v>
      </c>
      <c r="T33" s="7">
        <v>12</v>
      </c>
      <c r="U33" s="7">
        <v>10</v>
      </c>
      <c r="V33" s="7">
        <v>8</v>
      </c>
      <c r="W33" s="7">
        <v>7</v>
      </c>
      <c r="X33" s="7">
        <v>6</v>
      </c>
      <c r="Y33" s="7">
        <v>4</v>
      </c>
    </row>
    <row r="34" spans="1:25" x14ac:dyDescent="0.3">
      <c r="A34" t="s">
        <v>161</v>
      </c>
      <c r="B34" s="7">
        <v>2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10</v>
      </c>
      <c r="I34" s="7">
        <v>20</v>
      </c>
      <c r="J34" s="7">
        <v>28</v>
      </c>
      <c r="K34" s="7">
        <v>33</v>
      </c>
      <c r="L34" s="7">
        <v>35</v>
      </c>
      <c r="M34" s="7">
        <v>34</v>
      </c>
      <c r="N34" s="7">
        <v>30</v>
      </c>
      <c r="O34" s="7">
        <v>22</v>
      </c>
      <c r="P34" s="7">
        <v>19</v>
      </c>
      <c r="Q34" s="7">
        <v>17</v>
      </c>
      <c r="R34" s="7">
        <v>15</v>
      </c>
      <c r="S34" s="7">
        <v>14</v>
      </c>
      <c r="T34" s="7">
        <v>12</v>
      </c>
      <c r="U34" s="7">
        <v>10</v>
      </c>
      <c r="V34" s="7">
        <v>9</v>
      </c>
      <c r="W34" s="7">
        <v>7</v>
      </c>
      <c r="X34" s="7">
        <v>6</v>
      </c>
      <c r="Y34" s="7">
        <v>4</v>
      </c>
    </row>
    <row r="35" spans="1:25" x14ac:dyDescent="0.3">
      <c r="A35" t="s">
        <v>174</v>
      </c>
      <c r="B35" s="7">
        <v>2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8</v>
      </c>
      <c r="I35" s="7">
        <v>18</v>
      </c>
      <c r="J35" s="7">
        <v>26</v>
      </c>
      <c r="K35" s="7">
        <v>31</v>
      </c>
      <c r="L35" s="7">
        <v>33</v>
      </c>
      <c r="M35" s="7">
        <v>32</v>
      </c>
      <c r="N35" s="7">
        <v>29</v>
      </c>
      <c r="O35" s="7">
        <v>21</v>
      </c>
      <c r="P35" s="7">
        <v>18</v>
      </c>
      <c r="Q35" s="7">
        <v>16</v>
      </c>
      <c r="R35" s="7">
        <v>14</v>
      </c>
      <c r="S35" s="7">
        <v>13</v>
      </c>
      <c r="T35" s="7">
        <v>11</v>
      </c>
      <c r="U35" s="7">
        <v>9</v>
      </c>
      <c r="V35" s="7">
        <v>8</v>
      </c>
      <c r="W35" s="7">
        <v>6</v>
      </c>
      <c r="X35" s="7">
        <v>5</v>
      </c>
      <c r="Y35" s="7">
        <v>4</v>
      </c>
    </row>
    <row r="36" spans="1:25" x14ac:dyDescent="0.3">
      <c r="A36" t="s">
        <v>125</v>
      </c>
      <c r="B36" s="7">
        <v>2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6</v>
      </c>
      <c r="I36" s="7">
        <v>12</v>
      </c>
      <c r="J36" s="7">
        <v>17</v>
      </c>
      <c r="K36" s="7">
        <v>20</v>
      </c>
      <c r="L36" s="7">
        <v>22</v>
      </c>
      <c r="M36" s="7">
        <v>22</v>
      </c>
      <c r="N36" s="7">
        <v>20</v>
      </c>
      <c r="O36" s="7">
        <v>18</v>
      </c>
      <c r="P36" s="7">
        <v>17</v>
      </c>
      <c r="Q36" s="7">
        <v>16</v>
      </c>
      <c r="R36" s="7">
        <v>14</v>
      </c>
      <c r="S36" s="7">
        <v>12</v>
      </c>
      <c r="T36" s="7">
        <v>11</v>
      </c>
      <c r="U36" s="7">
        <v>9</v>
      </c>
      <c r="V36" s="7">
        <v>8</v>
      </c>
      <c r="W36" s="7">
        <v>6</v>
      </c>
      <c r="X36" s="7">
        <v>5</v>
      </c>
      <c r="Y36" s="7">
        <v>4</v>
      </c>
    </row>
    <row r="37" spans="1:25" x14ac:dyDescent="0.3">
      <c r="A37" t="s">
        <v>175</v>
      </c>
      <c r="B37" s="7">
        <v>6</v>
      </c>
      <c r="C37" s="7">
        <v>5</v>
      </c>
      <c r="D37" s="7">
        <v>4</v>
      </c>
      <c r="E37" s="7">
        <v>3</v>
      </c>
      <c r="F37" s="7">
        <v>2</v>
      </c>
      <c r="G37" s="7">
        <v>2</v>
      </c>
      <c r="H37" s="7">
        <v>6</v>
      </c>
      <c r="I37" s="7">
        <v>10</v>
      </c>
      <c r="J37" s="7">
        <v>14</v>
      </c>
      <c r="K37" s="7">
        <v>17</v>
      </c>
      <c r="L37" s="7">
        <v>20</v>
      </c>
      <c r="M37" s="7">
        <v>22</v>
      </c>
      <c r="N37" s="7">
        <v>23</v>
      </c>
      <c r="O37" s="7">
        <v>23</v>
      </c>
      <c r="P37" s="7">
        <v>22</v>
      </c>
      <c r="Q37" s="7">
        <v>21</v>
      </c>
      <c r="R37" s="7">
        <v>19</v>
      </c>
      <c r="S37" s="7">
        <v>17</v>
      </c>
      <c r="T37" s="7">
        <v>16</v>
      </c>
      <c r="U37" s="7">
        <v>14</v>
      </c>
      <c r="V37" s="7">
        <v>13</v>
      </c>
      <c r="W37" s="7">
        <v>11</v>
      </c>
      <c r="X37" s="7">
        <v>9</v>
      </c>
      <c r="Y37" s="7">
        <v>8</v>
      </c>
    </row>
    <row r="38" spans="1:25" x14ac:dyDescent="0.3">
      <c r="A38" t="s">
        <v>160</v>
      </c>
      <c r="B38" s="7">
        <v>9</v>
      </c>
      <c r="C38" s="7">
        <v>8</v>
      </c>
      <c r="D38" s="7">
        <v>7</v>
      </c>
      <c r="E38" s="7">
        <v>6</v>
      </c>
      <c r="F38" s="7">
        <v>5</v>
      </c>
      <c r="G38" s="7">
        <v>4</v>
      </c>
      <c r="H38" s="7">
        <v>5</v>
      </c>
      <c r="I38" s="7">
        <v>7</v>
      </c>
      <c r="J38" s="7">
        <v>10</v>
      </c>
      <c r="K38" s="7">
        <v>13</v>
      </c>
      <c r="L38" s="7">
        <v>17</v>
      </c>
      <c r="M38" s="7">
        <v>19</v>
      </c>
      <c r="N38" s="7">
        <v>20</v>
      </c>
      <c r="O38" s="7">
        <v>20</v>
      </c>
      <c r="P38" s="7">
        <v>20</v>
      </c>
      <c r="Q38" s="7">
        <v>19</v>
      </c>
      <c r="R38" s="7">
        <v>18</v>
      </c>
      <c r="S38" s="7">
        <v>16</v>
      </c>
      <c r="T38" s="7">
        <v>15</v>
      </c>
      <c r="U38" s="7">
        <v>13</v>
      </c>
      <c r="V38" s="7">
        <v>12</v>
      </c>
      <c r="W38" s="7">
        <v>10</v>
      </c>
      <c r="X38" s="7">
        <v>9</v>
      </c>
      <c r="Y38" s="7">
        <v>7</v>
      </c>
    </row>
    <row r="39" spans="1:25" x14ac:dyDescent="0.3">
      <c r="A39" t="s">
        <v>176</v>
      </c>
      <c r="B39" s="7">
        <v>7</v>
      </c>
      <c r="C39" s="7">
        <v>6</v>
      </c>
      <c r="D39" s="7">
        <v>5</v>
      </c>
      <c r="E39" s="7">
        <v>4</v>
      </c>
      <c r="F39" s="7">
        <v>4</v>
      </c>
      <c r="G39" s="7">
        <v>3</v>
      </c>
      <c r="H39" s="7">
        <v>4</v>
      </c>
      <c r="I39" s="7">
        <v>6</v>
      </c>
      <c r="J39" s="7">
        <v>9</v>
      </c>
      <c r="K39" s="7">
        <v>12</v>
      </c>
      <c r="L39" s="7">
        <v>15</v>
      </c>
      <c r="M39" s="7">
        <v>17</v>
      </c>
      <c r="N39" s="7">
        <v>18</v>
      </c>
      <c r="O39" s="7">
        <v>19</v>
      </c>
      <c r="P39" s="7">
        <v>19</v>
      </c>
      <c r="Q39" s="7">
        <v>19</v>
      </c>
      <c r="R39" s="7">
        <v>18</v>
      </c>
      <c r="S39" s="7">
        <v>17</v>
      </c>
      <c r="T39" s="7">
        <v>16</v>
      </c>
      <c r="U39" s="7">
        <v>14</v>
      </c>
      <c r="V39" s="7">
        <v>13</v>
      </c>
      <c r="W39" s="7">
        <v>11</v>
      </c>
      <c r="X39" s="7">
        <v>9</v>
      </c>
      <c r="Y39" s="7">
        <v>8</v>
      </c>
    </row>
    <row r="41" spans="1:25" x14ac:dyDescent="0.3">
      <c r="A41" s="6" t="s">
        <v>170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</row>
    <row r="42" spans="1:25" x14ac:dyDescent="0.3">
      <c r="A42" t="s">
        <v>159</v>
      </c>
      <c r="B42" s="7">
        <v>1</v>
      </c>
      <c r="C42" s="7">
        <v>0</v>
      </c>
      <c r="D42" s="7">
        <v>-1</v>
      </c>
      <c r="E42" s="7">
        <v>-1</v>
      </c>
      <c r="F42" s="7">
        <v>-2</v>
      </c>
      <c r="G42" s="7">
        <v>-1</v>
      </c>
      <c r="H42" s="7">
        <v>4</v>
      </c>
      <c r="I42" s="7">
        <v>6</v>
      </c>
      <c r="J42" s="7">
        <v>6</v>
      </c>
      <c r="K42" s="7">
        <v>7</v>
      </c>
      <c r="L42" s="7">
        <v>9</v>
      </c>
      <c r="M42" s="7">
        <v>12</v>
      </c>
      <c r="N42" s="7">
        <v>14</v>
      </c>
      <c r="O42" s="7">
        <v>15</v>
      </c>
      <c r="P42" s="7">
        <v>16</v>
      </c>
      <c r="Q42" s="7">
        <v>16</v>
      </c>
      <c r="R42" s="7">
        <v>16</v>
      </c>
      <c r="S42" s="7">
        <v>16</v>
      </c>
      <c r="T42" s="7">
        <v>15</v>
      </c>
      <c r="U42" s="7">
        <v>9</v>
      </c>
      <c r="V42" s="7">
        <v>6</v>
      </c>
      <c r="W42" s="7">
        <v>4</v>
      </c>
      <c r="X42" s="7">
        <v>3</v>
      </c>
      <c r="Y42" s="7">
        <v>2</v>
      </c>
    </row>
    <row r="43" spans="1:25" x14ac:dyDescent="0.3">
      <c r="A43" t="s">
        <v>173</v>
      </c>
      <c r="B43" s="7">
        <v>1</v>
      </c>
      <c r="C43" s="7">
        <v>0</v>
      </c>
      <c r="D43" s="7">
        <v>-1</v>
      </c>
      <c r="E43" s="7">
        <v>-1</v>
      </c>
      <c r="F43" s="7">
        <v>-2</v>
      </c>
      <c r="G43" s="7">
        <v>-1</v>
      </c>
      <c r="H43" s="7">
        <v>7</v>
      </c>
      <c r="I43" s="7">
        <v>14</v>
      </c>
      <c r="J43" s="7">
        <v>20</v>
      </c>
      <c r="K43" s="7">
        <v>22</v>
      </c>
      <c r="L43" s="7">
        <v>21</v>
      </c>
      <c r="M43" s="7">
        <v>18</v>
      </c>
      <c r="N43" s="7">
        <v>16</v>
      </c>
      <c r="O43" s="7">
        <v>16</v>
      </c>
      <c r="P43" s="7">
        <v>16</v>
      </c>
      <c r="Q43" s="7">
        <v>16</v>
      </c>
      <c r="R43" s="7">
        <v>14</v>
      </c>
      <c r="S43" s="7">
        <v>13</v>
      </c>
      <c r="T43" s="7">
        <v>10</v>
      </c>
      <c r="U43" s="7">
        <v>8</v>
      </c>
      <c r="V43" s="7">
        <v>6</v>
      </c>
      <c r="W43" s="7">
        <v>4</v>
      </c>
      <c r="X43" s="7">
        <v>3</v>
      </c>
      <c r="Y43" s="7">
        <v>2</v>
      </c>
    </row>
    <row r="44" spans="1:25" x14ac:dyDescent="0.3">
      <c r="A44" t="s">
        <v>161</v>
      </c>
      <c r="B44" s="7">
        <v>1</v>
      </c>
      <c r="C44" s="7">
        <v>0</v>
      </c>
      <c r="D44" s="7">
        <v>-1</v>
      </c>
      <c r="E44" s="7">
        <v>-1</v>
      </c>
      <c r="F44" s="7">
        <v>-1</v>
      </c>
      <c r="G44" s="7">
        <v>0</v>
      </c>
      <c r="H44" s="7">
        <v>8</v>
      </c>
      <c r="I44" s="7">
        <v>18</v>
      </c>
      <c r="J44" s="7">
        <v>26</v>
      </c>
      <c r="K44" s="7">
        <v>31</v>
      </c>
      <c r="L44" s="7">
        <v>32</v>
      </c>
      <c r="M44" s="7">
        <v>31</v>
      </c>
      <c r="N44" s="7">
        <v>27</v>
      </c>
      <c r="O44" s="7">
        <v>20</v>
      </c>
      <c r="P44" s="7">
        <v>17</v>
      </c>
      <c r="Q44" s="7">
        <v>15</v>
      </c>
      <c r="R44" s="7">
        <v>13</v>
      </c>
      <c r="S44" s="7">
        <v>12</v>
      </c>
      <c r="T44" s="7">
        <v>10</v>
      </c>
      <c r="U44" s="7">
        <v>9</v>
      </c>
      <c r="V44" s="7">
        <v>7</v>
      </c>
      <c r="W44" s="7">
        <v>5</v>
      </c>
      <c r="X44" s="7">
        <v>3</v>
      </c>
      <c r="Y44" s="7">
        <v>2</v>
      </c>
    </row>
    <row r="45" spans="1:25" x14ac:dyDescent="0.3">
      <c r="A45" t="s">
        <v>174</v>
      </c>
      <c r="B45" s="7">
        <v>1</v>
      </c>
      <c r="C45" s="7">
        <v>0</v>
      </c>
      <c r="D45" s="7">
        <v>-1</v>
      </c>
      <c r="E45" s="7">
        <v>-1</v>
      </c>
      <c r="F45" s="7">
        <v>-1</v>
      </c>
      <c r="G45" s="7">
        <v>-1</v>
      </c>
      <c r="H45" s="7">
        <v>7</v>
      </c>
      <c r="I45" s="7">
        <v>16</v>
      </c>
      <c r="J45" s="7">
        <v>24</v>
      </c>
      <c r="K45" s="7">
        <v>29</v>
      </c>
      <c r="L45" s="7">
        <v>31</v>
      </c>
      <c r="M45" s="7">
        <v>30</v>
      </c>
      <c r="N45" s="7">
        <v>26</v>
      </c>
      <c r="O45" s="7">
        <v>19</v>
      </c>
      <c r="P45" s="7">
        <v>16</v>
      </c>
      <c r="Q45" s="7">
        <v>14</v>
      </c>
      <c r="R45" s="7">
        <v>12</v>
      </c>
      <c r="S45" s="7">
        <v>11</v>
      </c>
      <c r="T45" s="7">
        <v>9</v>
      </c>
      <c r="U45" s="7">
        <v>8</v>
      </c>
      <c r="V45" s="7">
        <v>6</v>
      </c>
      <c r="W45" s="7">
        <v>4</v>
      </c>
      <c r="X45" s="7">
        <v>3</v>
      </c>
      <c r="Y45" s="7">
        <v>2</v>
      </c>
    </row>
    <row r="46" spans="1:25" x14ac:dyDescent="0.3">
      <c r="A46" t="s">
        <v>125</v>
      </c>
      <c r="B46" s="7">
        <v>1</v>
      </c>
      <c r="C46" s="7">
        <v>0</v>
      </c>
      <c r="D46" s="7">
        <v>-1</v>
      </c>
      <c r="E46" s="7">
        <v>-1</v>
      </c>
      <c r="F46" s="7">
        <v>-1</v>
      </c>
      <c r="G46" s="7">
        <v>-1</v>
      </c>
      <c r="H46" s="7">
        <v>5</v>
      </c>
      <c r="I46" s="7">
        <v>10</v>
      </c>
      <c r="J46" s="7">
        <v>15</v>
      </c>
      <c r="K46" s="7">
        <v>18</v>
      </c>
      <c r="L46" s="7">
        <v>20</v>
      </c>
      <c r="M46" s="7">
        <v>20</v>
      </c>
      <c r="N46" s="7">
        <v>18</v>
      </c>
      <c r="O46" s="7">
        <v>16</v>
      </c>
      <c r="P46" s="7">
        <v>15</v>
      </c>
      <c r="Q46" s="7">
        <v>14</v>
      </c>
      <c r="R46" s="7">
        <v>12</v>
      </c>
      <c r="S46" s="7">
        <v>10</v>
      </c>
      <c r="T46" s="7">
        <v>9</v>
      </c>
      <c r="U46" s="7">
        <v>8</v>
      </c>
      <c r="V46" s="7">
        <v>6</v>
      </c>
      <c r="W46" s="7">
        <v>4</v>
      </c>
      <c r="X46" s="7">
        <v>3</v>
      </c>
      <c r="Y46" s="7">
        <v>2</v>
      </c>
    </row>
    <row r="47" spans="1:25" x14ac:dyDescent="0.3">
      <c r="A47" t="s">
        <v>175</v>
      </c>
      <c r="B47" s="7">
        <v>5</v>
      </c>
      <c r="C47" s="7">
        <v>4</v>
      </c>
      <c r="D47" s="7">
        <v>3</v>
      </c>
      <c r="E47" s="7">
        <v>2</v>
      </c>
      <c r="F47" s="7">
        <v>2</v>
      </c>
      <c r="G47" s="7">
        <v>1</v>
      </c>
      <c r="H47" s="7">
        <v>5</v>
      </c>
      <c r="I47" s="7">
        <v>8</v>
      </c>
      <c r="J47" s="7">
        <v>12</v>
      </c>
      <c r="K47" s="7">
        <v>15</v>
      </c>
      <c r="L47" s="7">
        <v>18</v>
      </c>
      <c r="M47" s="7">
        <v>20</v>
      </c>
      <c r="N47" s="7">
        <v>21</v>
      </c>
      <c r="O47" s="7">
        <v>21</v>
      </c>
      <c r="P47" s="7">
        <v>20</v>
      </c>
      <c r="Q47" s="7">
        <v>19</v>
      </c>
      <c r="R47" s="7">
        <v>17</v>
      </c>
      <c r="S47" s="7">
        <v>15</v>
      </c>
      <c r="T47" s="7">
        <v>14</v>
      </c>
      <c r="U47" s="7">
        <v>13</v>
      </c>
      <c r="V47" s="7">
        <v>11</v>
      </c>
      <c r="W47" s="7">
        <v>9</v>
      </c>
      <c r="X47" s="7">
        <v>7</v>
      </c>
      <c r="Y47" s="7">
        <v>6</v>
      </c>
    </row>
    <row r="48" spans="1:25" x14ac:dyDescent="0.3">
      <c r="A48" t="s">
        <v>160</v>
      </c>
      <c r="B48" s="7">
        <v>8</v>
      </c>
      <c r="C48" s="7">
        <v>7</v>
      </c>
      <c r="D48" s="7">
        <v>6</v>
      </c>
      <c r="E48" s="7">
        <v>5</v>
      </c>
      <c r="F48" s="7">
        <v>4</v>
      </c>
      <c r="G48" s="7">
        <v>3</v>
      </c>
      <c r="H48" s="7">
        <v>4</v>
      </c>
      <c r="I48" s="7">
        <v>6</v>
      </c>
      <c r="J48" s="7">
        <v>9</v>
      </c>
      <c r="K48" s="7">
        <v>12</v>
      </c>
      <c r="L48" s="7">
        <v>16</v>
      </c>
      <c r="M48" s="7">
        <v>18</v>
      </c>
      <c r="N48" s="7">
        <v>19</v>
      </c>
      <c r="O48" s="7">
        <v>19</v>
      </c>
      <c r="P48" s="7">
        <v>19</v>
      </c>
      <c r="Q48" s="7">
        <v>18</v>
      </c>
      <c r="R48" s="7">
        <v>17</v>
      </c>
      <c r="S48" s="7">
        <v>15</v>
      </c>
      <c r="T48" s="7">
        <v>14</v>
      </c>
      <c r="U48" s="7">
        <v>13</v>
      </c>
      <c r="V48" s="7">
        <v>12</v>
      </c>
      <c r="W48" s="7">
        <v>10</v>
      </c>
      <c r="X48" s="7">
        <v>8</v>
      </c>
      <c r="Y48" s="7">
        <v>7</v>
      </c>
    </row>
    <row r="49" spans="1:25" x14ac:dyDescent="0.3">
      <c r="A49" t="s">
        <v>176</v>
      </c>
      <c r="B49" s="7">
        <v>6</v>
      </c>
      <c r="C49" s="7">
        <v>5</v>
      </c>
      <c r="D49" s="7">
        <v>4</v>
      </c>
      <c r="E49" s="7">
        <v>3</v>
      </c>
      <c r="F49" s="7">
        <v>3</v>
      </c>
      <c r="G49" s="7">
        <v>2</v>
      </c>
      <c r="H49" s="7">
        <v>3</v>
      </c>
      <c r="I49" s="7">
        <v>5</v>
      </c>
      <c r="J49" s="7">
        <v>8</v>
      </c>
      <c r="K49" s="7">
        <v>11</v>
      </c>
      <c r="L49" s="7">
        <v>14</v>
      </c>
      <c r="M49" s="7">
        <v>16</v>
      </c>
      <c r="N49" s="7">
        <v>17</v>
      </c>
      <c r="O49" s="7">
        <v>18</v>
      </c>
      <c r="P49" s="7">
        <v>18</v>
      </c>
      <c r="Q49" s="7">
        <v>18</v>
      </c>
      <c r="R49" s="7">
        <v>17</v>
      </c>
      <c r="S49" s="7">
        <v>16</v>
      </c>
      <c r="T49" s="7">
        <v>15</v>
      </c>
      <c r="U49" s="7">
        <v>13</v>
      </c>
      <c r="V49" s="7">
        <v>12</v>
      </c>
      <c r="W49" s="7">
        <v>10</v>
      </c>
      <c r="X49" s="7">
        <v>8</v>
      </c>
      <c r="Y49" s="7">
        <v>7</v>
      </c>
    </row>
    <row r="51" spans="1:25" x14ac:dyDescent="0.3">
      <c r="A51" t="s">
        <v>81</v>
      </c>
      <c r="B51" t="s">
        <v>159</v>
      </c>
      <c r="C51" t="s">
        <v>161</v>
      </c>
      <c r="D51" t="s">
        <v>125</v>
      </c>
      <c r="E51" t="s">
        <v>160</v>
      </c>
    </row>
    <row r="52" spans="1:25" x14ac:dyDescent="0.3">
      <c r="A52">
        <v>1</v>
      </c>
      <c r="B52">
        <f>INDEX($B$42:$Y$49,MATCH(B51,$A$42:$A$49,0),15)</f>
        <v>16</v>
      </c>
      <c r="C52">
        <f t="shared" ref="C52:E52" si="0">INDEX($B$42:$Y$49,MATCH(C51,$A$42:$A$49,0),15)</f>
        <v>17</v>
      </c>
      <c r="D52">
        <f t="shared" si="0"/>
        <v>15</v>
      </c>
      <c r="E52">
        <f t="shared" si="0"/>
        <v>19</v>
      </c>
    </row>
    <row r="53" spans="1:25" x14ac:dyDescent="0.3">
      <c r="A53">
        <v>2</v>
      </c>
      <c r="B53">
        <f>INDEX($B$32:$Y$39,MATCH(B51,$A$32:$A$39,0),15)</f>
        <v>18</v>
      </c>
      <c r="C53">
        <f t="shared" ref="C53:E53" si="1">INDEX($B$32:$Y$39,MATCH(C51,$A$32:$A$39,0),15)</f>
        <v>19</v>
      </c>
      <c r="D53">
        <f t="shared" si="1"/>
        <v>17</v>
      </c>
      <c r="E53">
        <f t="shared" si="1"/>
        <v>20</v>
      </c>
    </row>
    <row r="54" spans="1:25" x14ac:dyDescent="0.3">
      <c r="A54">
        <v>3</v>
      </c>
      <c r="B54">
        <f>INDEX($B$22:$Y$29,MATCH(B51,$A$22:$A$29,0),15)</f>
        <v>19</v>
      </c>
      <c r="C54">
        <f t="shared" ref="C54:E54" si="2">INDEX($B$22:$Y$29,MATCH(C51,$A$22:$A$29,0),15)</f>
        <v>20</v>
      </c>
      <c r="D54">
        <f t="shared" si="2"/>
        <v>18</v>
      </c>
      <c r="E54">
        <f t="shared" si="2"/>
        <v>21</v>
      </c>
    </row>
    <row r="55" spans="1:25" x14ac:dyDescent="0.3">
      <c r="A55">
        <v>4</v>
      </c>
      <c r="B55">
        <f>INDEX($B$12:$Y$19,MATCH(B51,$A$12:$A$19,0),15)</f>
        <v>11</v>
      </c>
      <c r="C55">
        <f t="shared" ref="C55:E55" si="3">INDEX($B$12:$Y$19,MATCH(C51,$A$12:$A$19,0),15)</f>
        <v>24</v>
      </c>
      <c r="D55">
        <f t="shared" si="3"/>
        <v>19</v>
      </c>
      <c r="E55">
        <f t="shared" si="3"/>
        <v>12</v>
      </c>
    </row>
    <row r="56" spans="1:25" x14ac:dyDescent="0.3">
      <c r="A56">
        <v>5</v>
      </c>
      <c r="B56">
        <f>INDEX($B$2:$Y$9,MATCH(B51,$A$2:$A$9,0),15)</f>
        <v>9</v>
      </c>
      <c r="C56">
        <f t="shared" ref="C56:E56" si="4">INDEX($B$2:$Y$9,MATCH(C51,$A$2:$A$9,0),15)</f>
        <v>21</v>
      </c>
      <c r="D56">
        <f t="shared" si="4"/>
        <v>17</v>
      </c>
      <c r="E56">
        <f t="shared" si="4"/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937B-A30B-48BF-8A1C-911164CBA9CB}">
  <dimension ref="A1:Y45"/>
  <sheetViews>
    <sheetView workbookViewId="0">
      <selection activeCell="H46" sqref="H46"/>
    </sheetView>
  </sheetViews>
  <sheetFormatPr defaultRowHeight="14.4" x14ac:dyDescent="0.3"/>
  <sheetData>
    <row r="1" spans="1:25" ht="28.8" x14ac:dyDescent="0.3">
      <c r="A1" t="s">
        <v>119</v>
      </c>
      <c r="C1" s="7" t="s">
        <v>120</v>
      </c>
      <c r="D1" s="7" t="s">
        <v>121</v>
      </c>
    </row>
    <row r="2" spans="1:25" x14ac:dyDescent="0.3">
      <c r="A2" t="s">
        <v>127</v>
      </c>
      <c r="C2" s="7" t="s">
        <v>122</v>
      </c>
      <c r="D2" t="s">
        <v>123</v>
      </c>
    </row>
    <row r="3" spans="1:25" x14ac:dyDescent="0.3">
      <c r="A3" s="6" t="s">
        <v>124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</row>
    <row r="4" spans="1:25" x14ac:dyDescent="0.3">
      <c r="A4" s="7" t="s">
        <v>111</v>
      </c>
      <c r="B4" s="7">
        <v>0</v>
      </c>
      <c r="C4" s="7">
        <v>0</v>
      </c>
      <c r="D4" s="7">
        <v>0</v>
      </c>
      <c r="E4" s="7">
        <v>0</v>
      </c>
      <c r="F4" s="7">
        <v>3</v>
      </c>
      <c r="G4" s="7">
        <v>79</v>
      </c>
      <c r="H4" s="7">
        <v>85</v>
      </c>
      <c r="I4" s="7">
        <v>88</v>
      </c>
      <c r="J4" s="7">
        <v>101</v>
      </c>
      <c r="K4" s="7">
        <v>110</v>
      </c>
      <c r="L4" s="7">
        <v>120</v>
      </c>
      <c r="M4" s="7">
        <v>126</v>
      </c>
      <c r="N4" s="7">
        <v>126</v>
      </c>
      <c r="O4" s="7">
        <v>123</v>
      </c>
      <c r="P4" s="7">
        <v>113</v>
      </c>
      <c r="Q4" s="7">
        <v>98</v>
      </c>
      <c r="R4" s="7">
        <v>98</v>
      </c>
      <c r="S4" s="7">
        <v>113</v>
      </c>
      <c r="T4" s="7">
        <v>38</v>
      </c>
      <c r="U4" s="7">
        <v>19</v>
      </c>
      <c r="V4" s="7">
        <v>9</v>
      </c>
      <c r="W4" s="7">
        <v>3</v>
      </c>
      <c r="X4" s="7">
        <v>3</v>
      </c>
      <c r="Y4" s="7">
        <v>0</v>
      </c>
    </row>
    <row r="5" spans="1:25" x14ac:dyDescent="0.3">
      <c r="A5" s="7" t="s">
        <v>112</v>
      </c>
      <c r="B5" s="7">
        <v>0</v>
      </c>
      <c r="C5" s="7">
        <v>0</v>
      </c>
      <c r="D5" s="7">
        <v>0</v>
      </c>
      <c r="E5" s="7">
        <v>0</v>
      </c>
      <c r="F5" s="7">
        <v>6</v>
      </c>
      <c r="G5" s="7">
        <v>268</v>
      </c>
      <c r="H5" s="7">
        <v>406</v>
      </c>
      <c r="I5" s="7">
        <v>422</v>
      </c>
      <c r="J5" s="7">
        <v>353</v>
      </c>
      <c r="K5" s="7">
        <v>236</v>
      </c>
      <c r="L5" s="7">
        <v>173</v>
      </c>
      <c r="M5" s="7">
        <v>151</v>
      </c>
      <c r="N5" s="7">
        <v>139</v>
      </c>
      <c r="O5" s="7">
        <v>126</v>
      </c>
      <c r="P5" s="7">
        <v>117</v>
      </c>
      <c r="Q5" s="7">
        <v>101</v>
      </c>
      <c r="R5" s="7">
        <v>82</v>
      </c>
      <c r="S5" s="7">
        <v>57</v>
      </c>
      <c r="T5" s="7">
        <v>22</v>
      </c>
      <c r="U5" s="7">
        <v>9</v>
      </c>
      <c r="V5" s="7">
        <v>6</v>
      </c>
      <c r="W5" s="7">
        <v>3</v>
      </c>
      <c r="X5" s="7">
        <v>0</v>
      </c>
      <c r="Y5" s="7">
        <v>0</v>
      </c>
    </row>
    <row r="6" spans="1:25" x14ac:dyDescent="0.3">
      <c r="A6" s="7" t="s">
        <v>113</v>
      </c>
      <c r="B6" s="7">
        <v>0</v>
      </c>
      <c r="C6" s="7">
        <v>0</v>
      </c>
      <c r="D6" s="7">
        <v>0</v>
      </c>
      <c r="E6" s="7">
        <v>0</v>
      </c>
      <c r="F6" s="7">
        <v>6</v>
      </c>
      <c r="G6" s="7">
        <v>293</v>
      </c>
      <c r="H6" s="7">
        <v>495</v>
      </c>
      <c r="I6" s="7">
        <v>583</v>
      </c>
      <c r="J6" s="7">
        <v>576</v>
      </c>
      <c r="K6" s="7">
        <v>485</v>
      </c>
      <c r="L6" s="7">
        <v>334</v>
      </c>
      <c r="M6" s="7">
        <v>211</v>
      </c>
      <c r="N6" s="7">
        <v>167</v>
      </c>
      <c r="O6" s="7">
        <v>142</v>
      </c>
      <c r="P6" s="7">
        <v>123</v>
      </c>
      <c r="Q6" s="7">
        <v>104</v>
      </c>
      <c r="R6" s="7">
        <v>82</v>
      </c>
      <c r="S6" s="7">
        <v>57</v>
      </c>
      <c r="T6" s="7">
        <v>22</v>
      </c>
      <c r="U6" s="7">
        <v>9</v>
      </c>
      <c r="V6" s="7">
        <v>6</v>
      </c>
      <c r="W6" s="7">
        <v>3</v>
      </c>
      <c r="X6" s="7">
        <v>0</v>
      </c>
      <c r="Y6" s="7">
        <v>0</v>
      </c>
    </row>
    <row r="7" spans="1:25" x14ac:dyDescent="0.3">
      <c r="A7" s="7" t="s">
        <v>114</v>
      </c>
      <c r="B7" s="7">
        <v>0</v>
      </c>
      <c r="C7" s="7">
        <v>0</v>
      </c>
      <c r="D7" s="7">
        <v>0</v>
      </c>
      <c r="E7" s="7">
        <v>0</v>
      </c>
      <c r="F7" s="7">
        <v>3</v>
      </c>
      <c r="G7" s="7">
        <v>148</v>
      </c>
      <c r="H7" s="7">
        <v>299</v>
      </c>
      <c r="I7" s="7">
        <v>413</v>
      </c>
      <c r="J7" s="7">
        <v>473</v>
      </c>
      <c r="K7" s="7">
        <v>473</v>
      </c>
      <c r="L7" s="7">
        <v>413</v>
      </c>
      <c r="M7" s="7">
        <v>306</v>
      </c>
      <c r="N7" s="7">
        <v>198</v>
      </c>
      <c r="O7" s="7">
        <v>154</v>
      </c>
      <c r="P7" s="7">
        <v>129</v>
      </c>
      <c r="Q7" s="7">
        <v>107</v>
      </c>
      <c r="R7" s="7">
        <v>85</v>
      </c>
      <c r="S7" s="7">
        <v>57</v>
      </c>
      <c r="T7" s="7">
        <v>22</v>
      </c>
      <c r="U7" s="7">
        <v>9</v>
      </c>
      <c r="V7" s="7">
        <v>6</v>
      </c>
      <c r="W7" s="7">
        <v>3</v>
      </c>
      <c r="X7" s="7">
        <v>0</v>
      </c>
      <c r="Y7" s="7">
        <v>0</v>
      </c>
    </row>
    <row r="8" spans="1:25" x14ac:dyDescent="0.3">
      <c r="A8" s="7" t="s">
        <v>125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28</v>
      </c>
      <c r="H8" s="7">
        <v>54</v>
      </c>
      <c r="I8" s="7">
        <v>79</v>
      </c>
      <c r="J8" s="7">
        <v>129</v>
      </c>
      <c r="K8" s="7">
        <v>202</v>
      </c>
      <c r="L8" s="7">
        <v>268</v>
      </c>
      <c r="M8" s="7">
        <v>306</v>
      </c>
      <c r="N8" s="7">
        <v>302</v>
      </c>
      <c r="O8" s="7">
        <v>265</v>
      </c>
      <c r="P8" s="7">
        <v>198</v>
      </c>
      <c r="Q8" s="7">
        <v>132</v>
      </c>
      <c r="R8" s="7">
        <v>98</v>
      </c>
      <c r="S8" s="7">
        <v>63</v>
      </c>
      <c r="T8" s="7">
        <v>25</v>
      </c>
      <c r="U8" s="7">
        <v>13</v>
      </c>
      <c r="V8" s="7">
        <v>6</v>
      </c>
      <c r="W8" s="7">
        <v>3</v>
      </c>
      <c r="X8" s="7">
        <v>0</v>
      </c>
      <c r="Y8" s="7">
        <v>0</v>
      </c>
    </row>
    <row r="9" spans="1:25" x14ac:dyDescent="0.3">
      <c r="A9" s="7" t="s">
        <v>115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28</v>
      </c>
      <c r="H9" s="7">
        <v>54</v>
      </c>
      <c r="I9" s="7">
        <v>76</v>
      </c>
      <c r="J9" s="7">
        <v>95</v>
      </c>
      <c r="K9" s="7">
        <v>110</v>
      </c>
      <c r="L9" s="7">
        <v>123</v>
      </c>
      <c r="M9" s="7">
        <v>202</v>
      </c>
      <c r="N9" s="7">
        <v>318</v>
      </c>
      <c r="O9" s="7">
        <v>419</v>
      </c>
      <c r="P9" s="7">
        <v>476</v>
      </c>
      <c r="Q9" s="7">
        <v>479</v>
      </c>
      <c r="R9" s="7">
        <v>419</v>
      </c>
      <c r="S9" s="7">
        <v>293</v>
      </c>
      <c r="T9" s="7">
        <v>110</v>
      </c>
      <c r="U9" s="7">
        <v>54</v>
      </c>
      <c r="V9" s="7">
        <v>25</v>
      </c>
      <c r="W9" s="7">
        <v>13</v>
      </c>
      <c r="X9" s="7">
        <v>6</v>
      </c>
      <c r="Y9" s="7">
        <v>3</v>
      </c>
    </row>
    <row r="10" spans="1:25" x14ac:dyDescent="0.3">
      <c r="A10" s="7" t="s">
        <v>116</v>
      </c>
      <c r="B10" s="7">
        <v>3</v>
      </c>
      <c r="C10" s="7">
        <v>0</v>
      </c>
      <c r="D10" s="7">
        <v>0</v>
      </c>
      <c r="E10" s="7">
        <v>0</v>
      </c>
      <c r="F10" s="7">
        <v>0</v>
      </c>
      <c r="G10" s="7">
        <v>28</v>
      </c>
      <c r="H10" s="7">
        <v>54</v>
      </c>
      <c r="I10" s="7">
        <v>76</v>
      </c>
      <c r="J10" s="7">
        <v>95</v>
      </c>
      <c r="K10" s="7">
        <v>110</v>
      </c>
      <c r="L10" s="7">
        <v>120</v>
      </c>
      <c r="M10" s="7">
        <v>126</v>
      </c>
      <c r="N10" s="7">
        <v>205</v>
      </c>
      <c r="O10" s="7">
        <v>359</v>
      </c>
      <c r="P10" s="7">
        <v>498</v>
      </c>
      <c r="Q10" s="7">
        <v>589</v>
      </c>
      <c r="R10" s="7">
        <v>605</v>
      </c>
      <c r="S10" s="7">
        <v>491</v>
      </c>
      <c r="T10" s="7">
        <v>180</v>
      </c>
      <c r="U10" s="7">
        <v>85</v>
      </c>
      <c r="V10" s="7">
        <v>41</v>
      </c>
      <c r="W10" s="7">
        <v>19</v>
      </c>
      <c r="X10" s="7">
        <v>9</v>
      </c>
      <c r="Y10" s="7">
        <v>6</v>
      </c>
    </row>
    <row r="11" spans="1:25" x14ac:dyDescent="0.3">
      <c r="A11" s="7" t="s">
        <v>117</v>
      </c>
      <c r="B11" s="7">
        <v>3</v>
      </c>
      <c r="C11" s="7">
        <v>0</v>
      </c>
      <c r="D11" s="7">
        <v>0</v>
      </c>
      <c r="E11" s="7">
        <v>0</v>
      </c>
      <c r="F11" s="7">
        <v>0</v>
      </c>
      <c r="G11" s="7">
        <v>28</v>
      </c>
      <c r="H11" s="7">
        <v>54</v>
      </c>
      <c r="I11" s="7">
        <v>76</v>
      </c>
      <c r="J11" s="7">
        <v>95</v>
      </c>
      <c r="K11" s="7">
        <v>110</v>
      </c>
      <c r="L11" s="7">
        <v>120</v>
      </c>
      <c r="M11" s="7">
        <v>126</v>
      </c>
      <c r="N11" s="7">
        <v>126</v>
      </c>
      <c r="O11" s="7">
        <v>158</v>
      </c>
      <c r="P11" s="7">
        <v>265</v>
      </c>
      <c r="Q11" s="7">
        <v>381</v>
      </c>
      <c r="R11" s="7">
        <v>450</v>
      </c>
      <c r="S11" s="7">
        <v>410</v>
      </c>
      <c r="T11" s="7">
        <v>145</v>
      </c>
      <c r="U11" s="7">
        <v>69</v>
      </c>
      <c r="V11" s="7">
        <v>35</v>
      </c>
      <c r="W11" s="7">
        <v>16</v>
      </c>
      <c r="X11" s="7">
        <v>9</v>
      </c>
      <c r="Y11" s="7">
        <v>3</v>
      </c>
    </row>
    <row r="12" spans="1:25" x14ac:dyDescent="0.3">
      <c r="A12" s="7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76</v>
      </c>
      <c r="H12" s="7">
        <v>217</v>
      </c>
      <c r="I12" s="7">
        <v>378</v>
      </c>
      <c r="J12" s="7">
        <v>532</v>
      </c>
      <c r="K12" s="7">
        <v>665</v>
      </c>
      <c r="L12" s="7">
        <v>759</v>
      </c>
      <c r="M12" s="7">
        <v>810</v>
      </c>
      <c r="N12" s="7">
        <v>816</v>
      </c>
      <c r="O12" s="7">
        <v>772</v>
      </c>
      <c r="P12" s="7">
        <v>684</v>
      </c>
      <c r="Q12" s="7">
        <v>554</v>
      </c>
      <c r="R12" s="7">
        <v>394</v>
      </c>
      <c r="S12" s="7">
        <v>221</v>
      </c>
      <c r="T12" s="7">
        <v>91</v>
      </c>
      <c r="U12" s="7">
        <v>44</v>
      </c>
      <c r="V12" s="7">
        <v>22</v>
      </c>
      <c r="W12" s="7">
        <v>9</v>
      </c>
      <c r="X12" s="7">
        <v>6</v>
      </c>
      <c r="Y12" s="7">
        <v>3</v>
      </c>
    </row>
    <row r="14" spans="1:25" ht="28.8" x14ac:dyDescent="0.3">
      <c r="A14" s="7" t="s">
        <v>119</v>
      </c>
    </row>
    <row r="15" spans="1:25" x14ac:dyDescent="0.3">
      <c r="A15" s="7" t="s">
        <v>128</v>
      </c>
      <c r="B15" t="s">
        <v>129</v>
      </c>
    </row>
    <row r="16" spans="1:25" ht="28.8" x14ac:dyDescent="0.3">
      <c r="A16" s="6" t="s">
        <v>130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</row>
    <row r="17" spans="1:25" x14ac:dyDescent="0.3">
      <c r="A17" s="7">
        <v>2</v>
      </c>
      <c r="B17" s="7">
        <v>0.75</v>
      </c>
      <c r="C17" s="7">
        <v>0.88</v>
      </c>
      <c r="D17" s="7">
        <v>0.18</v>
      </c>
      <c r="E17" s="7">
        <v>0.08</v>
      </c>
      <c r="F17" s="7">
        <v>0.04</v>
      </c>
      <c r="G17" s="7">
        <v>0.02</v>
      </c>
      <c r="H17" s="7">
        <v>0.01</v>
      </c>
      <c r="I17" s="7">
        <v>0.01</v>
      </c>
      <c r="J17" s="7">
        <v>0.01</v>
      </c>
      <c r="K17" s="7">
        <v>0.01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3">
      <c r="A18" s="7">
        <v>4</v>
      </c>
      <c r="B18" s="7">
        <v>0.75</v>
      </c>
      <c r="C18" s="7">
        <v>0.88</v>
      </c>
      <c r="D18" s="7">
        <v>0.93</v>
      </c>
      <c r="E18" s="7">
        <v>0.95</v>
      </c>
      <c r="F18" s="7">
        <v>0.22</v>
      </c>
      <c r="G18" s="7">
        <v>0.1</v>
      </c>
      <c r="H18" s="7">
        <v>0.05</v>
      </c>
      <c r="I18" s="7">
        <v>0.03</v>
      </c>
      <c r="J18" s="7">
        <v>0.02</v>
      </c>
      <c r="K18" s="7">
        <v>0.02</v>
      </c>
      <c r="L18" s="7">
        <v>0.01</v>
      </c>
      <c r="M18" s="7">
        <v>0.01</v>
      </c>
      <c r="N18" s="7">
        <v>0.01</v>
      </c>
      <c r="O18" s="7">
        <v>0.01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3">
      <c r="A19" s="7">
        <v>6</v>
      </c>
      <c r="B19" s="7">
        <v>0.75</v>
      </c>
      <c r="C19" s="7">
        <v>0.88</v>
      </c>
      <c r="D19" s="7">
        <v>0.93</v>
      </c>
      <c r="E19" s="7">
        <v>0.95</v>
      </c>
      <c r="F19" s="7">
        <v>0.97</v>
      </c>
      <c r="G19" s="7">
        <v>0.97</v>
      </c>
      <c r="H19" s="7">
        <v>0.23</v>
      </c>
      <c r="I19" s="7">
        <v>0.11</v>
      </c>
      <c r="J19" s="7">
        <v>0.06</v>
      </c>
      <c r="K19" s="7">
        <v>0.04</v>
      </c>
      <c r="L19" s="7">
        <v>0.03</v>
      </c>
      <c r="M19" s="7">
        <v>0.02</v>
      </c>
      <c r="N19" s="7">
        <v>0.02</v>
      </c>
      <c r="O19" s="7">
        <v>0.01</v>
      </c>
      <c r="P19" s="7">
        <v>0.01</v>
      </c>
      <c r="Q19" s="7">
        <v>0.01</v>
      </c>
      <c r="R19" s="7">
        <v>0.01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3">
      <c r="A20" s="7">
        <v>8</v>
      </c>
      <c r="B20" s="7">
        <v>0.75</v>
      </c>
      <c r="C20" s="7">
        <v>0.88</v>
      </c>
      <c r="D20" s="7">
        <v>0.93</v>
      </c>
      <c r="E20" s="7">
        <v>0.95</v>
      </c>
      <c r="F20" s="7">
        <v>0.97</v>
      </c>
      <c r="G20" s="7">
        <v>0.97</v>
      </c>
      <c r="H20" s="7">
        <v>0.98</v>
      </c>
      <c r="I20" s="7">
        <v>0.98</v>
      </c>
      <c r="J20" s="7">
        <v>0.24</v>
      </c>
      <c r="K20" s="7">
        <v>0.11</v>
      </c>
      <c r="L20" s="7">
        <v>0.06</v>
      </c>
      <c r="M20" s="7">
        <v>0.04</v>
      </c>
      <c r="N20" s="7">
        <v>0.03</v>
      </c>
      <c r="O20" s="7">
        <v>0.02</v>
      </c>
      <c r="P20" s="7">
        <v>0.02</v>
      </c>
      <c r="Q20" s="7">
        <v>0.01</v>
      </c>
      <c r="R20" s="7">
        <v>0.01</v>
      </c>
      <c r="S20" s="7">
        <v>0.01</v>
      </c>
      <c r="T20" s="7">
        <v>0.01</v>
      </c>
      <c r="U20" s="7">
        <v>0.01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3">
      <c r="A21" s="7">
        <v>10</v>
      </c>
      <c r="B21" s="7">
        <v>0.75</v>
      </c>
      <c r="C21" s="7">
        <v>0.88</v>
      </c>
      <c r="D21" s="7">
        <v>0.93</v>
      </c>
      <c r="E21" s="7">
        <v>0.95</v>
      </c>
      <c r="F21" s="7">
        <v>0.97</v>
      </c>
      <c r="G21" s="7">
        <v>0.97</v>
      </c>
      <c r="H21" s="7">
        <v>0.98</v>
      </c>
      <c r="I21" s="7">
        <v>0.98</v>
      </c>
      <c r="J21" s="7">
        <v>0.99</v>
      </c>
      <c r="K21" s="7">
        <v>0.99</v>
      </c>
      <c r="L21" s="7">
        <v>0.24</v>
      </c>
      <c r="M21" s="7">
        <v>0.12</v>
      </c>
      <c r="N21" s="7">
        <v>7.0000000000000007E-2</v>
      </c>
      <c r="O21" s="7">
        <v>0.04</v>
      </c>
      <c r="P21" s="7">
        <v>0.03</v>
      </c>
      <c r="Q21" s="7">
        <v>0.02</v>
      </c>
      <c r="R21" s="7">
        <v>0.02</v>
      </c>
      <c r="S21" s="7">
        <v>0.01</v>
      </c>
      <c r="T21" s="7">
        <v>0.01</v>
      </c>
      <c r="U21" s="7">
        <v>0.01</v>
      </c>
      <c r="V21" s="7">
        <v>0.01</v>
      </c>
      <c r="W21" s="7">
        <v>0.01</v>
      </c>
      <c r="X21" s="7">
        <v>0</v>
      </c>
      <c r="Y21" s="7">
        <v>0</v>
      </c>
    </row>
    <row r="22" spans="1:25" x14ac:dyDescent="0.3">
      <c r="A22" s="7">
        <v>12</v>
      </c>
      <c r="B22" s="7">
        <v>0.75</v>
      </c>
      <c r="C22" s="7">
        <v>0.88</v>
      </c>
      <c r="D22" s="7">
        <v>0.93</v>
      </c>
      <c r="E22" s="7">
        <v>0.96</v>
      </c>
      <c r="F22" s="7">
        <v>0.97</v>
      </c>
      <c r="G22" s="7">
        <v>0.98</v>
      </c>
      <c r="H22" s="7">
        <v>0.98</v>
      </c>
      <c r="I22" s="7">
        <v>0.98</v>
      </c>
      <c r="J22" s="7">
        <v>0.99</v>
      </c>
      <c r="K22" s="7">
        <v>0.99</v>
      </c>
      <c r="L22" s="7">
        <v>0.99</v>
      </c>
      <c r="M22" s="7">
        <v>0.99</v>
      </c>
      <c r="N22" s="7">
        <v>0.25</v>
      </c>
      <c r="O22" s="7">
        <v>0.12</v>
      </c>
      <c r="P22" s="7">
        <v>7.0000000000000007E-2</v>
      </c>
      <c r="Q22" s="7">
        <v>0.04</v>
      </c>
      <c r="R22" s="7">
        <v>0.03</v>
      </c>
      <c r="S22" s="7">
        <v>0.02</v>
      </c>
      <c r="T22" s="7">
        <v>0.02</v>
      </c>
      <c r="U22" s="7">
        <v>0.02</v>
      </c>
      <c r="V22" s="7">
        <v>0.01</v>
      </c>
      <c r="W22" s="7">
        <v>0.01</v>
      </c>
      <c r="X22" s="7">
        <v>0.01</v>
      </c>
      <c r="Y22" s="7">
        <v>0.01</v>
      </c>
    </row>
    <row r="23" spans="1:25" x14ac:dyDescent="0.3">
      <c r="A23" s="7">
        <v>14</v>
      </c>
      <c r="B23" s="7">
        <v>0.76</v>
      </c>
      <c r="C23" s="7">
        <v>0.88</v>
      </c>
      <c r="D23" s="7">
        <v>0.93</v>
      </c>
      <c r="E23" s="7">
        <v>0.96</v>
      </c>
      <c r="F23" s="7">
        <v>0.97</v>
      </c>
      <c r="G23" s="7">
        <v>0.98</v>
      </c>
      <c r="H23" s="7">
        <v>0.98</v>
      </c>
      <c r="I23" s="7">
        <v>0.99</v>
      </c>
      <c r="J23" s="7">
        <v>0.99</v>
      </c>
      <c r="K23" s="7">
        <v>0.99</v>
      </c>
      <c r="L23" s="7">
        <v>0.99</v>
      </c>
      <c r="M23" s="7">
        <v>0.99</v>
      </c>
      <c r="N23" s="7">
        <v>1</v>
      </c>
      <c r="O23" s="7">
        <v>1</v>
      </c>
      <c r="P23" s="7">
        <v>0.25</v>
      </c>
      <c r="Q23" s="7">
        <v>0.12</v>
      </c>
      <c r="R23" s="7">
        <v>7.0000000000000007E-2</v>
      </c>
      <c r="S23" s="7">
        <v>0.05</v>
      </c>
      <c r="T23" s="7">
        <v>0.03</v>
      </c>
      <c r="U23" s="7">
        <v>0.03</v>
      </c>
      <c r="V23" s="7">
        <v>0.02</v>
      </c>
      <c r="W23" s="7">
        <v>0.02</v>
      </c>
      <c r="X23" s="7">
        <v>0.01</v>
      </c>
      <c r="Y23" s="7">
        <v>0.01</v>
      </c>
    </row>
    <row r="24" spans="1:25" x14ac:dyDescent="0.3">
      <c r="A24" s="7">
        <v>16</v>
      </c>
      <c r="B24" s="7">
        <v>0.76</v>
      </c>
      <c r="C24" s="7">
        <v>0.89</v>
      </c>
      <c r="D24" s="7">
        <v>0.94</v>
      </c>
      <c r="E24" s="7">
        <v>0.96</v>
      </c>
      <c r="F24" s="7">
        <v>0.97</v>
      </c>
      <c r="G24" s="7">
        <v>0.98</v>
      </c>
      <c r="H24" s="7">
        <v>0.98</v>
      </c>
      <c r="I24" s="7">
        <v>0.99</v>
      </c>
      <c r="J24" s="7">
        <v>0.99</v>
      </c>
      <c r="K24" s="7">
        <v>0.99</v>
      </c>
      <c r="L24" s="7">
        <v>0.99</v>
      </c>
      <c r="M24" s="7">
        <v>0.99</v>
      </c>
      <c r="N24" s="7">
        <v>1</v>
      </c>
      <c r="O24" s="7">
        <v>1</v>
      </c>
      <c r="P24" s="7">
        <v>1</v>
      </c>
      <c r="Q24" s="7">
        <v>1</v>
      </c>
      <c r="R24" s="7">
        <v>0.25</v>
      </c>
      <c r="S24" s="7">
        <v>0.12</v>
      </c>
      <c r="T24" s="7">
        <v>7.0000000000000007E-2</v>
      </c>
      <c r="U24" s="7">
        <v>0.05</v>
      </c>
      <c r="V24" s="7">
        <v>0.03</v>
      </c>
      <c r="W24" s="7">
        <v>0.03</v>
      </c>
      <c r="X24" s="7">
        <v>0.02</v>
      </c>
      <c r="Y24" s="7">
        <v>0.02</v>
      </c>
    </row>
    <row r="25" spans="1:25" x14ac:dyDescent="0.3">
      <c r="A25" s="7">
        <v>18</v>
      </c>
      <c r="B25" s="7">
        <v>0.77</v>
      </c>
      <c r="C25" s="7">
        <v>0.89</v>
      </c>
      <c r="D25" s="7">
        <v>0.94</v>
      </c>
      <c r="E25" s="7">
        <v>0.96</v>
      </c>
      <c r="F25" s="7">
        <v>0.97</v>
      </c>
      <c r="G25" s="7">
        <v>0.98</v>
      </c>
      <c r="H25" s="7">
        <v>0.98</v>
      </c>
      <c r="I25" s="7">
        <v>0.99</v>
      </c>
      <c r="J25" s="7">
        <v>0.99</v>
      </c>
      <c r="K25" s="7">
        <v>0.99</v>
      </c>
      <c r="L25" s="7">
        <v>0.99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0.25</v>
      </c>
      <c r="U25" s="7">
        <v>0.12</v>
      </c>
      <c r="V25" s="7">
        <v>7.0000000000000007E-2</v>
      </c>
      <c r="W25" s="7">
        <v>0.05</v>
      </c>
      <c r="X25" s="7">
        <v>0.03</v>
      </c>
      <c r="Y25" s="7">
        <v>0.03</v>
      </c>
    </row>
    <row r="27" spans="1:25" x14ac:dyDescent="0.3">
      <c r="A27" t="s">
        <v>128</v>
      </c>
      <c r="B27" t="s">
        <v>132</v>
      </c>
    </row>
    <row r="28" spans="1:25" ht="28.8" x14ac:dyDescent="0.3">
      <c r="A28" s="6" t="s">
        <v>131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  <c r="Y28" s="6">
        <v>24</v>
      </c>
    </row>
    <row r="29" spans="1:25" x14ac:dyDescent="0.3">
      <c r="A29" s="7">
        <v>8</v>
      </c>
      <c r="B29" s="7">
        <v>0.85</v>
      </c>
      <c r="C29" s="7">
        <v>0.92</v>
      </c>
      <c r="D29" s="7">
        <v>0.95</v>
      </c>
      <c r="E29" s="7">
        <v>0.96</v>
      </c>
      <c r="F29" s="7">
        <v>0.97</v>
      </c>
      <c r="G29" s="7">
        <v>0.97</v>
      </c>
      <c r="H29" s="7">
        <v>0.97</v>
      </c>
      <c r="I29" s="7">
        <v>0.98</v>
      </c>
      <c r="J29" s="7">
        <v>0.13</v>
      </c>
      <c r="K29" s="7">
        <v>0.06</v>
      </c>
      <c r="L29" s="7">
        <v>0.04</v>
      </c>
      <c r="M29" s="7">
        <v>0.03</v>
      </c>
      <c r="N29" s="7">
        <v>0.02</v>
      </c>
      <c r="O29" s="7">
        <v>0.02</v>
      </c>
      <c r="P29" s="7">
        <v>0.02</v>
      </c>
      <c r="Q29" s="7">
        <v>0.01</v>
      </c>
      <c r="R29" s="7">
        <v>0.01</v>
      </c>
      <c r="S29" s="7">
        <v>0.01</v>
      </c>
      <c r="T29" s="7">
        <v>0.01</v>
      </c>
      <c r="U29" s="7">
        <v>0.01</v>
      </c>
      <c r="V29" s="7">
        <v>0.01</v>
      </c>
      <c r="W29" s="7">
        <v>0.01</v>
      </c>
      <c r="X29" s="7">
        <v>0.01</v>
      </c>
      <c r="Y29" s="7">
        <v>0.01</v>
      </c>
    </row>
    <row r="30" spans="1:25" x14ac:dyDescent="0.3">
      <c r="A30" s="7">
        <v>10</v>
      </c>
      <c r="B30" s="7">
        <v>0.85</v>
      </c>
      <c r="C30" s="7">
        <v>0.93</v>
      </c>
      <c r="D30" s="7">
        <v>0.95</v>
      </c>
      <c r="E30" s="7">
        <v>0.97</v>
      </c>
      <c r="F30" s="7">
        <v>0.97</v>
      </c>
      <c r="G30" s="7">
        <v>0.97</v>
      </c>
      <c r="H30" s="7">
        <v>0.98</v>
      </c>
      <c r="I30" s="7">
        <v>0.98</v>
      </c>
      <c r="J30" s="7">
        <v>0.98</v>
      </c>
      <c r="K30" s="7">
        <v>0.98</v>
      </c>
      <c r="L30" s="7">
        <v>0.14000000000000001</v>
      </c>
      <c r="M30" s="7">
        <v>7.0000000000000007E-2</v>
      </c>
      <c r="N30" s="7">
        <v>0.04</v>
      </c>
      <c r="O30" s="7">
        <v>0.03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0.01</v>
      </c>
      <c r="W30" s="7">
        <v>0.01</v>
      </c>
      <c r="X30" s="7">
        <v>0.01</v>
      </c>
      <c r="Y30" s="7">
        <v>0.01</v>
      </c>
    </row>
    <row r="31" spans="1:25" x14ac:dyDescent="0.3">
      <c r="A31" s="7">
        <v>12</v>
      </c>
      <c r="B31" s="7">
        <v>0.86</v>
      </c>
      <c r="C31" s="7">
        <v>0.93</v>
      </c>
      <c r="D31" s="7">
        <v>0.96</v>
      </c>
      <c r="E31" s="7">
        <v>0.97</v>
      </c>
      <c r="F31" s="7">
        <v>0.97</v>
      </c>
      <c r="G31" s="7">
        <v>0.98</v>
      </c>
      <c r="H31" s="7">
        <v>0.98</v>
      </c>
      <c r="I31" s="7">
        <v>0.98</v>
      </c>
      <c r="J31" s="7">
        <v>0.98</v>
      </c>
      <c r="K31" s="7">
        <v>0.98</v>
      </c>
      <c r="L31" s="7">
        <v>0.98</v>
      </c>
      <c r="M31" s="7">
        <v>0.98</v>
      </c>
      <c r="N31" s="7">
        <v>0.14000000000000001</v>
      </c>
      <c r="O31" s="7">
        <v>7.0000000000000007E-2</v>
      </c>
      <c r="P31" s="7">
        <v>0.04</v>
      </c>
      <c r="Q31" s="7">
        <v>0.03</v>
      </c>
      <c r="R31" s="7">
        <v>0.03</v>
      </c>
      <c r="S31" s="7">
        <v>0.02</v>
      </c>
      <c r="T31" s="7">
        <v>0.02</v>
      </c>
      <c r="U31" s="7">
        <v>0.02</v>
      </c>
      <c r="V31" s="7">
        <v>0.02</v>
      </c>
      <c r="W31" s="7">
        <v>0.02</v>
      </c>
      <c r="X31" s="7">
        <v>0.02</v>
      </c>
      <c r="Y31" s="7">
        <v>0.02</v>
      </c>
    </row>
    <row r="32" spans="1:25" x14ac:dyDescent="0.3">
      <c r="A32" s="7">
        <v>14</v>
      </c>
      <c r="B32" s="7">
        <v>0.86</v>
      </c>
      <c r="C32" s="7">
        <v>0.93</v>
      </c>
      <c r="D32" s="7">
        <v>0.96</v>
      </c>
      <c r="E32" s="7">
        <v>0.97</v>
      </c>
      <c r="F32" s="7">
        <v>0.98</v>
      </c>
      <c r="G32" s="7">
        <v>0.98</v>
      </c>
      <c r="H32" s="7">
        <v>0.98</v>
      </c>
      <c r="I32" s="7">
        <v>0.98</v>
      </c>
      <c r="J32" s="7">
        <v>0.98</v>
      </c>
      <c r="K32" s="7">
        <v>0.98</v>
      </c>
      <c r="L32" s="7">
        <v>0.99</v>
      </c>
      <c r="M32" s="7">
        <v>0.99</v>
      </c>
      <c r="N32" s="7">
        <v>0.99</v>
      </c>
      <c r="O32" s="7">
        <v>0.99</v>
      </c>
      <c r="P32" s="7">
        <v>0.15</v>
      </c>
      <c r="Q32" s="7">
        <v>7.0000000000000007E-2</v>
      </c>
      <c r="R32" s="7">
        <v>0.05</v>
      </c>
      <c r="S32" s="7">
        <v>0.03</v>
      </c>
      <c r="T32" s="7">
        <v>0.03</v>
      </c>
      <c r="U32" s="7">
        <v>0.03</v>
      </c>
      <c r="V32" s="7">
        <v>0.02</v>
      </c>
      <c r="W32" s="7">
        <v>0.02</v>
      </c>
      <c r="X32" s="7">
        <v>0.02</v>
      </c>
      <c r="Y32" s="7">
        <v>0.02</v>
      </c>
    </row>
    <row r="33" spans="1:25" x14ac:dyDescent="0.3">
      <c r="A33" s="7">
        <v>16</v>
      </c>
      <c r="B33" s="7">
        <v>0.87</v>
      </c>
      <c r="C33" s="7">
        <v>0.94</v>
      </c>
      <c r="D33" s="7">
        <v>0.96</v>
      </c>
      <c r="E33" s="7">
        <v>0.97</v>
      </c>
      <c r="F33" s="7">
        <v>0.98</v>
      </c>
      <c r="G33" s="7">
        <v>0.98</v>
      </c>
      <c r="H33" s="7">
        <v>0.98</v>
      </c>
      <c r="I33" s="7">
        <v>0.99</v>
      </c>
      <c r="J33" s="7">
        <v>0.99</v>
      </c>
      <c r="K33" s="7">
        <v>0.99</v>
      </c>
      <c r="L33" s="7">
        <v>0.99</v>
      </c>
      <c r="M33" s="7">
        <v>0.99</v>
      </c>
      <c r="N33" s="7">
        <v>0.99</v>
      </c>
      <c r="O33" s="7">
        <v>0.99</v>
      </c>
      <c r="P33" s="7">
        <v>0.99</v>
      </c>
      <c r="Q33" s="7">
        <v>0.99</v>
      </c>
      <c r="R33" s="7">
        <v>0.15</v>
      </c>
      <c r="S33" s="7">
        <v>0.08</v>
      </c>
      <c r="T33" s="7">
        <v>0.05</v>
      </c>
      <c r="U33" s="7">
        <v>0.04</v>
      </c>
      <c r="V33" s="7">
        <v>0.03</v>
      </c>
      <c r="W33" s="7">
        <v>0.03</v>
      </c>
      <c r="X33" s="7">
        <v>0.03</v>
      </c>
      <c r="Y33" s="7">
        <v>0.02</v>
      </c>
    </row>
    <row r="35" spans="1:25" x14ac:dyDescent="0.3">
      <c r="A35" t="s">
        <v>128</v>
      </c>
      <c r="B35" t="s">
        <v>133</v>
      </c>
    </row>
    <row r="36" spans="1:25" ht="43.2" x14ac:dyDescent="0.3">
      <c r="A36" s="6" t="s">
        <v>134</v>
      </c>
      <c r="B36" s="6">
        <v>1</v>
      </c>
      <c r="C36" s="6">
        <v>2</v>
      </c>
      <c r="D36" s="6">
        <v>3</v>
      </c>
      <c r="E36" s="6">
        <v>4</v>
      </c>
      <c r="F36" s="6">
        <v>5</v>
      </c>
      <c r="G36" s="6">
        <v>6</v>
      </c>
      <c r="H36" s="6">
        <v>7</v>
      </c>
      <c r="I36" s="6">
        <v>8</v>
      </c>
      <c r="J36" s="6">
        <v>9</v>
      </c>
      <c r="K36" s="6">
        <v>10</v>
      </c>
      <c r="L36" s="6">
        <v>11</v>
      </c>
      <c r="M36" s="6">
        <v>12</v>
      </c>
      <c r="N36" s="6">
        <v>13</v>
      </c>
      <c r="O36" s="6">
        <v>14</v>
      </c>
      <c r="P36" s="6">
        <v>15</v>
      </c>
      <c r="Q36" s="6">
        <v>16</v>
      </c>
      <c r="R36" s="6">
        <v>17</v>
      </c>
      <c r="S36" s="6">
        <v>18</v>
      </c>
      <c r="T36" s="6">
        <v>19</v>
      </c>
      <c r="U36" s="6">
        <v>20</v>
      </c>
      <c r="V36" s="6">
        <v>21</v>
      </c>
      <c r="W36" s="6">
        <v>22</v>
      </c>
      <c r="X36" s="6">
        <v>23</v>
      </c>
      <c r="Y36" s="6">
        <v>24</v>
      </c>
    </row>
    <row r="37" spans="1:25" x14ac:dyDescent="0.3">
      <c r="A37" s="7">
        <v>2</v>
      </c>
      <c r="B37" s="7">
        <v>0.64</v>
      </c>
      <c r="C37" s="7">
        <v>0.83</v>
      </c>
      <c r="D37" s="7">
        <v>0.26</v>
      </c>
      <c r="E37" s="7">
        <v>0.11</v>
      </c>
      <c r="F37" s="7">
        <v>0.06</v>
      </c>
      <c r="G37" s="7">
        <v>0.03</v>
      </c>
      <c r="H37" s="7">
        <v>0.01</v>
      </c>
      <c r="I37" s="7">
        <v>0.01</v>
      </c>
      <c r="J37" s="7">
        <v>0.01</v>
      </c>
      <c r="K37" s="7">
        <v>0.01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x14ac:dyDescent="0.3">
      <c r="A38" s="7">
        <v>4</v>
      </c>
      <c r="B38" s="7">
        <v>0.64</v>
      </c>
      <c r="C38" s="7">
        <v>0.83</v>
      </c>
      <c r="D38" s="7">
        <v>0.9</v>
      </c>
      <c r="E38" s="7">
        <v>0.93</v>
      </c>
      <c r="F38" s="7">
        <v>0.31</v>
      </c>
      <c r="G38" s="7">
        <v>0.14000000000000001</v>
      </c>
      <c r="H38" s="7">
        <v>7.0000000000000007E-2</v>
      </c>
      <c r="I38" s="7">
        <v>0.04</v>
      </c>
      <c r="J38" s="7">
        <v>0.03</v>
      </c>
      <c r="K38" s="7">
        <v>0.03</v>
      </c>
      <c r="L38" s="7">
        <v>0.01</v>
      </c>
      <c r="M38" s="7">
        <v>0.01</v>
      </c>
      <c r="N38" s="7">
        <v>0.01</v>
      </c>
      <c r="O38" s="7">
        <v>0.01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x14ac:dyDescent="0.3">
      <c r="A39" s="7">
        <v>6</v>
      </c>
      <c r="B39" s="7">
        <v>0.64</v>
      </c>
      <c r="C39" s="7">
        <v>0.83</v>
      </c>
      <c r="D39" s="7">
        <v>0.9</v>
      </c>
      <c r="E39" s="7">
        <v>0.93</v>
      </c>
      <c r="F39" s="7">
        <v>0.96</v>
      </c>
      <c r="G39" s="7">
        <v>0.96</v>
      </c>
      <c r="H39" s="7">
        <v>0.33</v>
      </c>
      <c r="I39" s="7">
        <v>0.16</v>
      </c>
      <c r="J39" s="7">
        <v>0.09</v>
      </c>
      <c r="K39" s="7">
        <v>0.06</v>
      </c>
      <c r="L39" s="7">
        <v>0.04</v>
      </c>
      <c r="M39" s="7">
        <v>0.03</v>
      </c>
      <c r="N39" s="7">
        <v>0.03</v>
      </c>
      <c r="O39" s="7">
        <v>0.01</v>
      </c>
      <c r="P39" s="7">
        <v>0.01</v>
      </c>
      <c r="Q39" s="7">
        <v>0.01</v>
      </c>
      <c r="R39" s="7">
        <v>0.01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x14ac:dyDescent="0.3">
      <c r="A40" s="7">
        <v>8</v>
      </c>
      <c r="B40" s="7">
        <v>0.64</v>
      </c>
      <c r="C40" s="7">
        <v>0.83</v>
      </c>
      <c r="D40" s="7">
        <v>0.9</v>
      </c>
      <c r="E40" s="7">
        <v>0.93</v>
      </c>
      <c r="F40" s="7">
        <v>0.96</v>
      </c>
      <c r="G40" s="7">
        <v>0.96</v>
      </c>
      <c r="H40" s="7">
        <v>0.97</v>
      </c>
      <c r="I40" s="7">
        <v>0.97</v>
      </c>
      <c r="J40" s="7">
        <v>0.34</v>
      </c>
      <c r="K40" s="7">
        <v>0.16</v>
      </c>
      <c r="L40" s="7">
        <v>0.09</v>
      </c>
      <c r="M40" s="7">
        <v>0.06</v>
      </c>
      <c r="N40" s="7">
        <v>0.04</v>
      </c>
      <c r="O40" s="7">
        <v>0.03</v>
      </c>
      <c r="P40" s="7">
        <v>0.03</v>
      </c>
      <c r="Q40" s="7">
        <v>0.01</v>
      </c>
      <c r="R40" s="7">
        <v>0.01</v>
      </c>
      <c r="S40" s="7">
        <v>0.01</v>
      </c>
      <c r="T40" s="7">
        <v>0.01</v>
      </c>
      <c r="U40" s="7">
        <v>0.01</v>
      </c>
      <c r="V40" s="7">
        <v>0</v>
      </c>
      <c r="W40" s="7">
        <v>0</v>
      </c>
      <c r="X40" s="7">
        <v>0</v>
      </c>
      <c r="Y40" s="7">
        <v>0</v>
      </c>
    </row>
    <row r="41" spans="1:25" x14ac:dyDescent="0.3">
      <c r="A41" s="7">
        <v>10</v>
      </c>
      <c r="B41" s="7">
        <v>0.64</v>
      </c>
      <c r="C41" s="7">
        <v>0.83</v>
      </c>
      <c r="D41" s="7">
        <v>0.9</v>
      </c>
      <c r="E41" s="7">
        <v>0.93</v>
      </c>
      <c r="F41" s="7">
        <v>0.96</v>
      </c>
      <c r="G41" s="7">
        <v>0.96</v>
      </c>
      <c r="H41" s="7">
        <v>0.97</v>
      </c>
      <c r="I41" s="7">
        <v>0.97</v>
      </c>
      <c r="J41" s="7">
        <v>0.99</v>
      </c>
      <c r="K41" s="7">
        <v>0.99</v>
      </c>
      <c r="L41" s="7">
        <v>0.34</v>
      </c>
      <c r="M41" s="7">
        <v>0.17</v>
      </c>
      <c r="N41" s="7">
        <v>0.1</v>
      </c>
      <c r="O41" s="7">
        <v>0.06</v>
      </c>
      <c r="P41" s="7">
        <v>0.04</v>
      </c>
      <c r="Q41" s="7">
        <v>0.03</v>
      </c>
      <c r="R41" s="7">
        <v>0.03</v>
      </c>
      <c r="S41" s="7">
        <v>0.01</v>
      </c>
      <c r="T41" s="7">
        <v>0.01</v>
      </c>
      <c r="U41" s="7">
        <v>0.01</v>
      </c>
      <c r="V41" s="7">
        <v>0.01</v>
      </c>
      <c r="W41" s="7">
        <v>0.01</v>
      </c>
      <c r="X41" s="7">
        <v>0.01</v>
      </c>
      <c r="Y41" s="7">
        <v>0</v>
      </c>
    </row>
    <row r="42" spans="1:25" x14ac:dyDescent="0.3">
      <c r="A42" s="7">
        <v>12</v>
      </c>
      <c r="B42" s="7">
        <v>0.64</v>
      </c>
      <c r="C42" s="7">
        <v>0.83</v>
      </c>
      <c r="D42" s="7">
        <v>0.9</v>
      </c>
      <c r="E42" s="7">
        <v>0.94</v>
      </c>
      <c r="F42" s="7">
        <v>0.96</v>
      </c>
      <c r="G42" s="7">
        <v>0.97</v>
      </c>
      <c r="H42" s="7">
        <v>0.97</v>
      </c>
      <c r="I42" s="7">
        <v>0.97</v>
      </c>
      <c r="J42" s="7">
        <v>0.99</v>
      </c>
      <c r="K42" s="7">
        <v>0.99</v>
      </c>
      <c r="L42" s="7">
        <v>0.99</v>
      </c>
      <c r="M42" s="7">
        <v>0.99</v>
      </c>
      <c r="N42" s="7">
        <v>0.36</v>
      </c>
      <c r="O42" s="7">
        <v>0.17</v>
      </c>
      <c r="P42" s="7">
        <v>0.1</v>
      </c>
      <c r="Q42" s="7">
        <v>0.06</v>
      </c>
      <c r="R42" s="7">
        <v>0.04</v>
      </c>
      <c r="S42" s="7">
        <v>0.03</v>
      </c>
      <c r="T42" s="7">
        <v>0.03</v>
      </c>
      <c r="U42" s="7">
        <v>0.03</v>
      </c>
      <c r="V42" s="7">
        <v>0.01</v>
      </c>
      <c r="W42" s="7">
        <v>0.01</v>
      </c>
      <c r="X42" s="7">
        <v>0.01</v>
      </c>
      <c r="Y42" s="7">
        <v>0.01</v>
      </c>
    </row>
    <row r="43" spans="1:25" x14ac:dyDescent="0.3">
      <c r="A43" s="7">
        <v>14</v>
      </c>
      <c r="B43" s="7">
        <v>0.66</v>
      </c>
      <c r="C43" s="7">
        <v>0.83</v>
      </c>
      <c r="D43" s="7">
        <v>0.9</v>
      </c>
      <c r="E43" s="7">
        <v>0.94</v>
      </c>
      <c r="F43" s="7">
        <v>0.96</v>
      </c>
      <c r="G43" s="7">
        <v>0.97</v>
      </c>
      <c r="H43" s="7">
        <v>0.97</v>
      </c>
      <c r="I43" s="7">
        <v>0.99</v>
      </c>
      <c r="J43" s="7">
        <v>0.99</v>
      </c>
      <c r="K43" s="7">
        <v>0.99</v>
      </c>
      <c r="L43" s="7">
        <v>0.99</v>
      </c>
      <c r="M43" s="7">
        <v>0.99</v>
      </c>
      <c r="N43" s="7">
        <v>1</v>
      </c>
      <c r="O43" s="7">
        <v>1</v>
      </c>
      <c r="P43" s="7">
        <v>0.36</v>
      </c>
      <c r="Q43" s="7">
        <v>0.17</v>
      </c>
      <c r="R43" s="7">
        <v>0.1</v>
      </c>
      <c r="S43" s="7">
        <v>7.0000000000000007E-2</v>
      </c>
      <c r="T43" s="7">
        <v>0.04</v>
      </c>
      <c r="U43" s="7">
        <v>0.04</v>
      </c>
      <c r="V43" s="7">
        <v>0.03</v>
      </c>
      <c r="W43" s="7">
        <v>0.03</v>
      </c>
      <c r="X43" s="7">
        <v>0.03</v>
      </c>
      <c r="Y43" s="7">
        <v>0.01</v>
      </c>
    </row>
    <row r="44" spans="1:25" x14ac:dyDescent="0.3">
      <c r="A44" s="7">
        <v>16</v>
      </c>
      <c r="B44" s="7">
        <v>0.66</v>
      </c>
      <c r="C44" s="7">
        <v>0.84</v>
      </c>
      <c r="D44" s="7">
        <v>0.91</v>
      </c>
      <c r="E44" s="7">
        <v>0.94</v>
      </c>
      <c r="F44" s="7">
        <v>0.96</v>
      </c>
      <c r="G44" s="7">
        <v>0.97</v>
      </c>
      <c r="H44" s="7">
        <v>0.97</v>
      </c>
      <c r="I44" s="7">
        <v>0.99</v>
      </c>
      <c r="J44" s="7">
        <v>0.99</v>
      </c>
      <c r="K44" s="7">
        <v>0.99</v>
      </c>
      <c r="L44" s="7">
        <v>0.99</v>
      </c>
      <c r="M44" s="7">
        <v>0.99</v>
      </c>
      <c r="N44" s="7">
        <v>1</v>
      </c>
      <c r="O44" s="7">
        <v>1</v>
      </c>
      <c r="P44" s="7">
        <v>1</v>
      </c>
      <c r="Q44" s="7">
        <v>1</v>
      </c>
      <c r="R44" s="7">
        <v>0.36</v>
      </c>
      <c r="S44" s="7">
        <v>0.17</v>
      </c>
      <c r="T44" s="7">
        <v>0.1</v>
      </c>
      <c r="U44" s="7">
        <v>7.0000000000000007E-2</v>
      </c>
      <c r="V44" s="7">
        <v>0.04</v>
      </c>
      <c r="W44" s="7">
        <v>0.04</v>
      </c>
      <c r="X44" s="7">
        <v>0.04</v>
      </c>
      <c r="Y44" s="7">
        <v>0.03</v>
      </c>
    </row>
    <row r="45" spans="1:25" x14ac:dyDescent="0.3">
      <c r="A45" s="7">
        <v>18</v>
      </c>
      <c r="B45" s="7">
        <v>0.67</v>
      </c>
      <c r="C45" s="7">
        <v>0.84</v>
      </c>
      <c r="D45" s="7">
        <v>0.91</v>
      </c>
      <c r="E45" s="7">
        <v>0.94</v>
      </c>
      <c r="F45" s="7">
        <v>0.96</v>
      </c>
      <c r="G45" s="7">
        <v>0.97</v>
      </c>
      <c r="H45" s="7">
        <v>0.97</v>
      </c>
      <c r="I45" s="7">
        <v>0.99</v>
      </c>
      <c r="J45" s="7">
        <v>0.99</v>
      </c>
      <c r="K45" s="7">
        <v>0.99</v>
      </c>
      <c r="L45" s="7">
        <v>0.99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0.36</v>
      </c>
      <c r="U45" s="7">
        <v>0.17</v>
      </c>
      <c r="V45" s="7">
        <v>0.1</v>
      </c>
      <c r="W45" s="7">
        <v>0.08</v>
      </c>
      <c r="X45" s="7">
        <v>7.0000000000000007E-2</v>
      </c>
      <c r="Y45" s="7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3DC0-ACC0-4E1F-823B-B7C395092C8A}">
  <dimension ref="A1:N26"/>
  <sheetViews>
    <sheetView workbookViewId="0">
      <selection activeCell="G24" sqref="G24"/>
    </sheetView>
  </sheetViews>
  <sheetFormatPr defaultRowHeight="14.4" x14ac:dyDescent="0.3"/>
  <cols>
    <col min="9" max="9" width="12.21875" bestFit="1" customWidth="1"/>
  </cols>
  <sheetData>
    <row r="1" spans="1:14" x14ac:dyDescent="0.3">
      <c r="A1" s="11" t="s">
        <v>62</v>
      </c>
      <c r="B1" s="11"/>
      <c r="C1" s="11"/>
      <c r="D1" s="11"/>
      <c r="E1" s="11"/>
      <c r="F1" s="11"/>
      <c r="I1" s="6"/>
      <c r="J1" s="6"/>
      <c r="K1" s="6"/>
      <c r="L1" s="6"/>
    </row>
    <row r="2" spans="1:14" x14ac:dyDescent="0.3">
      <c r="A2" s="6" t="s">
        <v>12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 t="s">
        <v>104</v>
      </c>
      <c r="I2" s="7"/>
    </row>
    <row r="3" spans="1:14" x14ac:dyDescent="0.3">
      <c r="A3" s="7">
        <v>1</v>
      </c>
      <c r="B3" s="7">
        <v>0</v>
      </c>
      <c r="C3">
        <v>1</v>
      </c>
      <c r="D3" s="7">
        <v>7</v>
      </c>
      <c r="E3" s="7">
        <v>9</v>
      </c>
      <c r="F3" s="7">
        <v>12</v>
      </c>
      <c r="G3" s="7">
        <v>1</v>
      </c>
      <c r="I3" s="7">
        <f>(B3-32)*5/9</f>
        <v>-17.777777777777779</v>
      </c>
      <c r="J3" s="7">
        <f t="shared" ref="J3:N18" si="0">(C3-32)*5/9</f>
        <v>-17.222222222222221</v>
      </c>
      <c r="K3" s="7">
        <f t="shared" si="0"/>
        <v>-13.888888888888889</v>
      </c>
      <c r="L3" s="7">
        <f t="shared" si="0"/>
        <v>-12.777777777777779</v>
      </c>
      <c r="M3" s="7">
        <f t="shared" si="0"/>
        <v>-11.111111111111111</v>
      </c>
      <c r="N3" s="7">
        <f t="shared" si="0"/>
        <v>-17.222222222222221</v>
      </c>
    </row>
    <row r="4" spans="1:14" x14ac:dyDescent="0.3">
      <c r="A4" s="7">
        <v>2</v>
      </c>
      <c r="B4" s="7">
        <v>-1</v>
      </c>
      <c r="C4" s="7">
        <v>0</v>
      </c>
      <c r="D4" s="7">
        <v>4</v>
      </c>
      <c r="E4" s="7">
        <v>6</v>
      </c>
      <c r="F4" s="7">
        <v>12</v>
      </c>
      <c r="G4" s="7">
        <v>0</v>
      </c>
      <c r="I4" s="7">
        <f t="shared" ref="I4:I26" si="1">(B4-32)*5/9</f>
        <v>-18.333333333333332</v>
      </c>
      <c r="J4" s="7">
        <f t="shared" si="0"/>
        <v>-17.777777777777779</v>
      </c>
      <c r="K4" s="7">
        <f t="shared" si="0"/>
        <v>-15.555555555555555</v>
      </c>
      <c r="L4" s="7">
        <f t="shared" si="0"/>
        <v>-14.444444444444445</v>
      </c>
      <c r="M4" s="7">
        <f t="shared" si="0"/>
        <v>-11.111111111111111</v>
      </c>
      <c r="N4" s="7">
        <f t="shared" si="0"/>
        <v>-17.777777777777779</v>
      </c>
    </row>
    <row r="5" spans="1:14" x14ac:dyDescent="0.3">
      <c r="A5" s="7">
        <v>3</v>
      </c>
      <c r="B5" s="7">
        <v>-2</v>
      </c>
      <c r="C5" s="7">
        <v>-1</v>
      </c>
      <c r="D5" s="7">
        <v>3</v>
      </c>
      <c r="E5" s="7">
        <v>4</v>
      </c>
      <c r="F5" s="7">
        <v>9</v>
      </c>
      <c r="G5" s="7">
        <v>-1</v>
      </c>
      <c r="I5" s="7">
        <f t="shared" si="1"/>
        <v>-18.888888888888889</v>
      </c>
      <c r="J5" s="7">
        <f t="shared" si="0"/>
        <v>-18.333333333333332</v>
      </c>
      <c r="K5" s="7">
        <f t="shared" si="0"/>
        <v>-16.111111111111111</v>
      </c>
      <c r="L5" s="7">
        <f t="shared" si="0"/>
        <v>-15.555555555555555</v>
      </c>
      <c r="M5" s="7">
        <f t="shared" si="0"/>
        <v>-12.777777777777779</v>
      </c>
      <c r="N5" s="7">
        <f t="shared" si="0"/>
        <v>-18.333333333333332</v>
      </c>
    </row>
    <row r="6" spans="1:14" x14ac:dyDescent="0.3">
      <c r="A6" s="7">
        <v>4</v>
      </c>
      <c r="B6" s="7">
        <v>-3</v>
      </c>
      <c r="C6" s="7">
        <v>-2</v>
      </c>
      <c r="D6" s="7">
        <v>1</v>
      </c>
      <c r="E6" s="7">
        <v>2</v>
      </c>
      <c r="F6" s="7">
        <v>7</v>
      </c>
      <c r="G6" s="7">
        <v>-1</v>
      </c>
      <c r="I6" s="7">
        <f t="shared" si="1"/>
        <v>-19.444444444444443</v>
      </c>
      <c r="J6" s="7">
        <f t="shared" si="0"/>
        <v>-18.888888888888889</v>
      </c>
      <c r="K6" s="7">
        <f t="shared" si="0"/>
        <v>-17.222222222222221</v>
      </c>
      <c r="L6" s="7">
        <f t="shared" si="0"/>
        <v>-16.666666666666668</v>
      </c>
      <c r="M6" s="7">
        <f t="shared" si="0"/>
        <v>-13.888888888888889</v>
      </c>
      <c r="N6" s="7">
        <f t="shared" si="0"/>
        <v>-18.333333333333332</v>
      </c>
    </row>
    <row r="7" spans="1:14" x14ac:dyDescent="0.3">
      <c r="A7" s="7">
        <v>5</v>
      </c>
      <c r="B7" s="7">
        <v>-3</v>
      </c>
      <c r="C7" s="7">
        <v>-3</v>
      </c>
      <c r="D7" s="7">
        <v>0</v>
      </c>
      <c r="E7" s="7">
        <v>1</v>
      </c>
      <c r="F7" s="7">
        <v>4</v>
      </c>
      <c r="G7" s="7">
        <v>-1</v>
      </c>
      <c r="I7" s="7">
        <f t="shared" si="1"/>
        <v>-19.444444444444443</v>
      </c>
      <c r="J7" s="7">
        <f t="shared" si="0"/>
        <v>-19.444444444444443</v>
      </c>
      <c r="K7" s="7">
        <f t="shared" si="0"/>
        <v>-17.777777777777779</v>
      </c>
      <c r="L7" s="7">
        <f t="shared" si="0"/>
        <v>-17.222222222222221</v>
      </c>
      <c r="M7" s="7">
        <f t="shared" si="0"/>
        <v>-15.555555555555555</v>
      </c>
      <c r="N7" s="7">
        <f t="shared" si="0"/>
        <v>-18.333333333333332</v>
      </c>
    </row>
    <row r="8" spans="1:14" x14ac:dyDescent="0.3">
      <c r="A8" s="7">
        <v>6</v>
      </c>
      <c r="B8" s="7">
        <v>-3</v>
      </c>
      <c r="C8" s="7">
        <v>-3</v>
      </c>
      <c r="D8" s="7">
        <v>-1</v>
      </c>
      <c r="E8" s="7">
        <v>-1</v>
      </c>
      <c r="F8" s="7">
        <v>2</v>
      </c>
      <c r="G8" s="7">
        <v>-1</v>
      </c>
      <c r="I8" s="7">
        <f t="shared" si="1"/>
        <v>-19.444444444444443</v>
      </c>
      <c r="J8" s="7">
        <f t="shared" si="0"/>
        <v>-19.444444444444443</v>
      </c>
      <c r="K8" s="7">
        <f t="shared" si="0"/>
        <v>-18.333333333333332</v>
      </c>
      <c r="L8" s="7">
        <f t="shared" si="0"/>
        <v>-18.333333333333332</v>
      </c>
      <c r="M8" s="7">
        <f t="shared" si="0"/>
        <v>-16.666666666666668</v>
      </c>
      <c r="N8" s="7">
        <f t="shared" si="0"/>
        <v>-18.333333333333332</v>
      </c>
    </row>
    <row r="9" spans="1:14" x14ac:dyDescent="0.3">
      <c r="A9" s="7">
        <v>7</v>
      </c>
      <c r="B9" s="7">
        <v>0</v>
      </c>
      <c r="C9" s="7">
        <v>-2</v>
      </c>
      <c r="D9" s="7">
        <v>0</v>
      </c>
      <c r="E9" s="7">
        <v>-2</v>
      </c>
      <c r="F9" s="7">
        <v>1</v>
      </c>
      <c r="G9" s="7">
        <v>-1</v>
      </c>
      <c r="I9" s="7">
        <f t="shared" si="1"/>
        <v>-17.777777777777779</v>
      </c>
      <c r="J9" s="7">
        <f t="shared" si="0"/>
        <v>-18.888888888888889</v>
      </c>
      <c r="K9" s="7">
        <f t="shared" si="0"/>
        <v>-17.777777777777779</v>
      </c>
      <c r="L9" s="7">
        <f t="shared" si="0"/>
        <v>-18.888888888888889</v>
      </c>
      <c r="M9" s="7">
        <f t="shared" si="0"/>
        <v>-17.222222222222221</v>
      </c>
      <c r="N9" s="7">
        <f t="shared" si="0"/>
        <v>-18.333333333333332</v>
      </c>
    </row>
    <row r="10" spans="1:14" x14ac:dyDescent="0.3">
      <c r="A10" s="7">
        <v>8</v>
      </c>
      <c r="B10" s="7">
        <v>7</v>
      </c>
      <c r="C10" s="7">
        <v>2</v>
      </c>
      <c r="D10" s="7">
        <v>3</v>
      </c>
      <c r="E10" s="7">
        <v>-2</v>
      </c>
      <c r="F10" s="7">
        <v>1</v>
      </c>
      <c r="G10" s="7">
        <v>0</v>
      </c>
      <c r="I10" s="7">
        <f t="shared" si="1"/>
        <v>-13.888888888888889</v>
      </c>
      <c r="J10" s="7">
        <f t="shared" si="0"/>
        <v>-16.666666666666668</v>
      </c>
      <c r="K10" s="7">
        <f t="shared" si="0"/>
        <v>-16.111111111111111</v>
      </c>
      <c r="L10" s="7">
        <f t="shared" si="0"/>
        <v>-18.888888888888889</v>
      </c>
      <c r="M10" s="7">
        <f t="shared" si="0"/>
        <v>-17.222222222222221</v>
      </c>
      <c r="N10" s="7">
        <f t="shared" si="0"/>
        <v>-17.777777777777779</v>
      </c>
    </row>
    <row r="11" spans="1:14" x14ac:dyDescent="0.3">
      <c r="A11" s="7">
        <v>9</v>
      </c>
      <c r="B11" s="7">
        <v>16</v>
      </c>
      <c r="C11" s="7">
        <v>9</v>
      </c>
      <c r="D11" s="7">
        <v>7</v>
      </c>
      <c r="E11" s="7">
        <v>0</v>
      </c>
      <c r="F11" s="7">
        <v>2</v>
      </c>
      <c r="G11" s="7">
        <v>1</v>
      </c>
      <c r="I11" s="7">
        <f t="shared" si="1"/>
        <v>-8.8888888888888893</v>
      </c>
      <c r="J11" s="7">
        <f t="shared" si="0"/>
        <v>-12.777777777777779</v>
      </c>
      <c r="K11" s="7">
        <f t="shared" si="0"/>
        <v>-13.888888888888889</v>
      </c>
      <c r="L11" s="7">
        <f t="shared" si="0"/>
        <v>-17.777777777777779</v>
      </c>
      <c r="M11" s="7">
        <f t="shared" si="0"/>
        <v>-16.666666666666668</v>
      </c>
      <c r="N11" s="7">
        <f t="shared" si="0"/>
        <v>-17.222222222222221</v>
      </c>
    </row>
    <row r="12" spans="1:14" x14ac:dyDescent="0.3">
      <c r="A12" s="7">
        <v>10</v>
      </c>
      <c r="B12" s="7">
        <v>25</v>
      </c>
      <c r="C12" s="7">
        <v>18</v>
      </c>
      <c r="D12" s="7">
        <v>13</v>
      </c>
      <c r="E12" s="7">
        <v>4</v>
      </c>
      <c r="F12" s="7">
        <v>7</v>
      </c>
      <c r="G12" s="7">
        <v>2</v>
      </c>
      <c r="I12" s="7">
        <f t="shared" si="1"/>
        <v>-3.8888888888888888</v>
      </c>
      <c r="J12" s="7">
        <f t="shared" si="0"/>
        <v>-7.7777777777777777</v>
      </c>
      <c r="K12" s="7">
        <f t="shared" si="0"/>
        <v>-10.555555555555555</v>
      </c>
      <c r="L12" s="7">
        <f t="shared" si="0"/>
        <v>-15.555555555555555</v>
      </c>
      <c r="M12" s="7">
        <f t="shared" si="0"/>
        <v>-13.888888888888889</v>
      </c>
      <c r="N12" s="7">
        <f t="shared" si="0"/>
        <v>-16.666666666666668</v>
      </c>
    </row>
    <row r="13" spans="1:14" x14ac:dyDescent="0.3">
      <c r="A13" s="7">
        <v>11</v>
      </c>
      <c r="B13" s="7">
        <v>33</v>
      </c>
      <c r="C13" s="7">
        <v>27</v>
      </c>
      <c r="D13" s="7">
        <v>19</v>
      </c>
      <c r="E13" s="7">
        <v>9</v>
      </c>
      <c r="F13" s="7">
        <v>12</v>
      </c>
      <c r="G13" s="7">
        <v>4</v>
      </c>
      <c r="I13" s="7">
        <f t="shared" si="1"/>
        <v>0.55555555555555558</v>
      </c>
      <c r="J13" s="7">
        <f t="shared" si="0"/>
        <v>-2.7777777777777777</v>
      </c>
      <c r="K13" s="7">
        <f t="shared" si="0"/>
        <v>-7.2222222222222223</v>
      </c>
      <c r="L13" s="7">
        <f t="shared" si="0"/>
        <v>-12.777777777777779</v>
      </c>
      <c r="M13" s="7">
        <f t="shared" si="0"/>
        <v>-11.111111111111111</v>
      </c>
      <c r="N13" s="7">
        <f t="shared" si="0"/>
        <v>-15.555555555555555</v>
      </c>
    </row>
    <row r="14" spans="1:14" x14ac:dyDescent="0.3">
      <c r="A14" s="7">
        <v>12</v>
      </c>
      <c r="B14" s="7">
        <v>41</v>
      </c>
      <c r="C14" s="7">
        <v>34</v>
      </c>
      <c r="D14" s="7">
        <v>26</v>
      </c>
      <c r="E14" s="7">
        <v>16</v>
      </c>
      <c r="F14" s="7">
        <v>17</v>
      </c>
      <c r="G14" s="7">
        <v>5</v>
      </c>
      <c r="I14" s="7">
        <f t="shared" si="1"/>
        <v>5</v>
      </c>
      <c r="J14" s="7">
        <f t="shared" si="0"/>
        <v>1.1111111111111112</v>
      </c>
      <c r="K14" s="7">
        <f t="shared" si="0"/>
        <v>-3.3333333333333335</v>
      </c>
      <c r="L14" s="7">
        <f t="shared" si="0"/>
        <v>-8.8888888888888893</v>
      </c>
      <c r="M14" s="7">
        <f t="shared" si="0"/>
        <v>-8.3333333333333339</v>
      </c>
      <c r="N14" s="7">
        <f t="shared" si="0"/>
        <v>-15</v>
      </c>
    </row>
    <row r="15" spans="1:14" x14ac:dyDescent="0.3">
      <c r="A15" s="7">
        <v>13</v>
      </c>
      <c r="B15" s="7">
        <v>46</v>
      </c>
      <c r="C15" s="7">
        <v>41</v>
      </c>
      <c r="D15" s="7">
        <v>32</v>
      </c>
      <c r="E15" s="7">
        <v>23</v>
      </c>
      <c r="F15" s="7">
        <v>22</v>
      </c>
      <c r="G15" s="7">
        <v>7</v>
      </c>
      <c r="I15" s="7">
        <f t="shared" si="1"/>
        <v>7.7777777777777777</v>
      </c>
      <c r="J15" s="7">
        <f t="shared" si="0"/>
        <v>5</v>
      </c>
      <c r="K15" s="7">
        <f t="shared" si="0"/>
        <v>0</v>
      </c>
      <c r="L15" s="7">
        <f t="shared" si="0"/>
        <v>-5</v>
      </c>
      <c r="M15" s="7">
        <f t="shared" si="0"/>
        <v>-5.5555555555555554</v>
      </c>
      <c r="N15" s="7">
        <f t="shared" si="0"/>
        <v>-13.888888888888889</v>
      </c>
    </row>
    <row r="16" spans="1:14" x14ac:dyDescent="0.3">
      <c r="A16" s="7">
        <v>14</v>
      </c>
      <c r="B16" s="7">
        <v>49</v>
      </c>
      <c r="C16" s="7">
        <v>46</v>
      </c>
      <c r="D16" s="7">
        <v>37</v>
      </c>
      <c r="E16" s="7">
        <v>30</v>
      </c>
      <c r="F16" s="7">
        <v>27</v>
      </c>
      <c r="G16" s="7">
        <v>7</v>
      </c>
      <c r="I16" s="7">
        <f t="shared" si="1"/>
        <v>9.4444444444444446</v>
      </c>
      <c r="J16" s="7">
        <f t="shared" si="0"/>
        <v>7.7777777777777777</v>
      </c>
      <c r="K16" s="7">
        <f t="shared" si="0"/>
        <v>2.7777777777777777</v>
      </c>
      <c r="L16" s="7">
        <f t="shared" si="0"/>
        <v>-1.1111111111111112</v>
      </c>
      <c r="M16" s="7">
        <f t="shared" si="0"/>
        <v>-2.7777777777777777</v>
      </c>
      <c r="N16" s="7">
        <f t="shared" si="0"/>
        <v>-13.888888888888889</v>
      </c>
    </row>
    <row r="17" spans="1:14" x14ac:dyDescent="0.3">
      <c r="A17" s="7">
        <v>15</v>
      </c>
      <c r="B17" s="7">
        <v>49</v>
      </c>
      <c r="C17" s="7">
        <v>48</v>
      </c>
      <c r="D17" s="7">
        <v>40</v>
      </c>
      <c r="E17" s="7">
        <v>36</v>
      </c>
      <c r="F17" s="7">
        <v>33</v>
      </c>
      <c r="G17" s="7">
        <v>8</v>
      </c>
      <c r="I17" s="7">
        <f t="shared" si="1"/>
        <v>9.4444444444444446</v>
      </c>
      <c r="J17" s="7">
        <f t="shared" si="0"/>
        <v>8.8888888888888893</v>
      </c>
      <c r="K17" s="7">
        <f t="shared" si="0"/>
        <v>4.4444444444444446</v>
      </c>
      <c r="L17" s="7">
        <f t="shared" si="0"/>
        <v>2.2222222222222223</v>
      </c>
      <c r="M17" s="7">
        <f t="shared" si="0"/>
        <v>0.55555555555555558</v>
      </c>
      <c r="N17" s="7">
        <f t="shared" si="0"/>
        <v>-13.333333333333334</v>
      </c>
    </row>
    <row r="18" spans="1:14" x14ac:dyDescent="0.3">
      <c r="A18" s="7">
        <v>16</v>
      </c>
      <c r="B18" s="7">
        <v>46</v>
      </c>
      <c r="C18" s="7">
        <v>47</v>
      </c>
      <c r="D18" s="7">
        <v>41</v>
      </c>
      <c r="E18" s="7">
        <v>41</v>
      </c>
      <c r="F18" s="7">
        <v>37</v>
      </c>
      <c r="G18" s="7">
        <v>8</v>
      </c>
      <c r="I18" s="7">
        <f t="shared" si="1"/>
        <v>7.7777777777777777</v>
      </c>
      <c r="J18" s="7">
        <f t="shared" si="0"/>
        <v>8.3333333333333339</v>
      </c>
      <c r="K18" s="7">
        <f t="shared" si="0"/>
        <v>5</v>
      </c>
      <c r="L18" s="7">
        <f t="shared" si="0"/>
        <v>5</v>
      </c>
      <c r="M18" s="7">
        <f t="shared" si="0"/>
        <v>2.7777777777777777</v>
      </c>
      <c r="N18" s="7">
        <f t="shared" si="0"/>
        <v>-13.333333333333334</v>
      </c>
    </row>
    <row r="19" spans="1:14" x14ac:dyDescent="0.3">
      <c r="A19" s="7">
        <v>17</v>
      </c>
      <c r="B19" s="7">
        <v>41</v>
      </c>
      <c r="C19" s="7">
        <v>44</v>
      </c>
      <c r="D19" s="7">
        <v>41</v>
      </c>
      <c r="E19" s="7">
        <v>43</v>
      </c>
      <c r="F19" s="7">
        <v>38</v>
      </c>
      <c r="G19" s="7">
        <v>7</v>
      </c>
      <c r="I19" s="7">
        <f t="shared" si="1"/>
        <v>5</v>
      </c>
      <c r="J19" s="7">
        <f t="shared" ref="J19:J26" si="2">(C19-32)*5/9</f>
        <v>6.666666666666667</v>
      </c>
      <c r="K19" s="7">
        <f t="shared" ref="K19:K26" si="3">(D19-32)*5/9</f>
        <v>5</v>
      </c>
      <c r="L19" s="7">
        <f t="shared" ref="L19:L26" si="4">(E19-32)*5/9</f>
        <v>6.1111111111111107</v>
      </c>
      <c r="M19" s="7">
        <f t="shared" ref="M19:M26" si="5">(F19-32)*5/9</f>
        <v>3.3333333333333335</v>
      </c>
      <c r="N19" s="7">
        <f t="shared" ref="N19:N26" si="6">(G19-32)*5/9</f>
        <v>-13.888888888888889</v>
      </c>
    </row>
    <row r="20" spans="1:14" x14ac:dyDescent="0.3">
      <c r="A20" s="7">
        <v>18</v>
      </c>
      <c r="B20" s="7">
        <v>33</v>
      </c>
      <c r="C20" s="7">
        <v>39</v>
      </c>
      <c r="D20" s="7">
        <v>37</v>
      </c>
      <c r="E20" s="7">
        <v>43</v>
      </c>
      <c r="F20" s="7">
        <v>36</v>
      </c>
      <c r="G20" s="7">
        <v>7</v>
      </c>
      <c r="I20" s="7">
        <f t="shared" si="1"/>
        <v>0.55555555555555558</v>
      </c>
      <c r="J20" s="7">
        <f t="shared" si="2"/>
        <v>3.8888888888888888</v>
      </c>
      <c r="K20" s="7">
        <f t="shared" si="3"/>
        <v>2.7777777777777777</v>
      </c>
      <c r="L20" s="7">
        <f t="shared" si="4"/>
        <v>6.1111111111111107</v>
      </c>
      <c r="M20" s="7">
        <f t="shared" si="5"/>
        <v>2.2222222222222223</v>
      </c>
      <c r="N20" s="7">
        <f t="shared" si="6"/>
        <v>-13.888888888888889</v>
      </c>
    </row>
    <row r="21" spans="1:14" x14ac:dyDescent="0.3">
      <c r="A21" s="7">
        <v>19</v>
      </c>
      <c r="B21" s="7">
        <v>24</v>
      </c>
      <c r="C21" s="7">
        <v>31</v>
      </c>
      <c r="D21" s="7">
        <v>33</v>
      </c>
      <c r="E21" s="7">
        <v>41</v>
      </c>
      <c r="F21" s="7">
        <v>33</v>
      </c>
      <c r="G21" s="7">
        <v>6</v>
      </c>
      <c r="I21" s="7">
        <f t="shared" si="1"/>
        <v>-4.4444444444444446</v>
      </c>
      <c r="J21" s="7">
        <f t="shared" si="2"/>
        <v>-0.55555555555555558</v>
      </c>
      <c r="K21" s="7">
        <f t="shared" si="3"/>
        <v>0.55555555555555558</v>
      </c>
      <c r="L21" s="7">
        <f t="shared" si="4"/>
        <v>5</v>
      </c>
      <c r="M21" s="7">
        <f t="shared" si="5"/>
        <v>0.55555555555555558</v>
      </c>
      <c r="N21" s="7">
        <f t="shared" si="6"/>
        <v>-14.444444444444445</v>
      </c>
    </row>
    <row r="22" spans="1:14" x14ac:dyDescent="0.3">
      <c r="A22" s="7">
        <v>20</v>
      </c>
      <c r="B22" s="7">
        <v>14</v>
      </c>
      <c r="C22" s="7">
        <v>22</v>
      </c>
      <c r="D22" s="7">
        <v>27</v>
      </c>
      <c r="E22" s="7">
        <v>37</v>
      </c>
      <c r="F22" s="7">
        <v>29</v>
      </c>
      <c r="G22" s="7">
        <v>4</v>
      </c>
      <c r="I22" s="7">
        <f t="shared" si="1"/>
        <v>-10</v>
      </c>
      <c r="J22" s="7">
        <f t="shared" si="2"/>
        <v>-5.5555555555555554</v>
      </c>
      <c r="K22" s="7">
        <f t="shared" si="3"/>
        <v>-2.7777777777777777</v>
      </c>
      <c r="L22" s="7">
        <f t="shared" si="4"/>
        <v>2.7777777777777777</v>
      </c>
      <c r="M22" s="7">
        <f t="shared" si="5"/>
        <v>-1.6666666666666667</v>
      </c>
      <c r="N22" s="7">
        <f t="shared" si="6"/>
        <v>-15.555555555555555</v>
      </c>
    </row>
    <row r="23" spans="1:14" x14ac:dyDescent="0.3">
      <c r="A23" s="7">
        <v>21</v>
      </c>
      <c r="B23" s="7">
        <v>8</v>
      </c>
      <c r="C23" s="7">
        <v>14</v>
      </c>
      <c r="D23" s="7">
        <v>21</v>
      </c>
      <c r="E23" s="7">
        <v>31</v>
      </c>
      <c r="F23" s="7">
        <v>27</v>
      </c>
      <c r="G23" s="7">
        <v>3</v>
      </c>
      <c r="I23" s="7">
        <f t="shared" si="1"/>
        <v>-13.333333333333334</v>
      </c>
      <c r="J23" s="7">
        <f t="shared" si="2"/>
        <v>-10</v>
      </c>
      <c r="K23" s="7">
        <f t="shared" si="3"/>
        <v>-6.1111111111111107</v>
      </c>
      <c r="L23" s="7">
        <f t="shared" si="4"/>
        <v>-0.55555555555555558</v>
      </c>
      <c r="M23" s="7">
        <f t="shared" si="5"/>
        <v>-2.7777777777777777</v>
      </c>
      <c r="N23" s="7">
        <f t="shared" si="6"/>
        <v>-16.111111111111111</v>
      </c>
    </row>
    <row r="24" spans="1:14" x14ac:dyDescent="0.3">
      <c r="A24" s="7">
        <v>22</v>
      </c>
      <c r="B24" s="7">
        <v>5</v>
      </c>
      <c r="C24" s="7">
        <v>8</v>
      </c>
      <c r="D24" s="7">
        <v>17</v>
      </c>
      <c r="E24" s="7">
        <v>25</v>
      </c>
      <c r="F24" s="7">
        <v>25</v>
      </c>
      <c r="G24" s="7">
        <v>2</v>
      </c>
      <c r="I24" s="7">
        <f t="shared" si="1"/>
        <v>-15</v>
      </c>
      <c r="J24" s="7">
        <f t="shared" si="2"/>
        <v>-13.333333333333334</v>
      </c>
      <c r="K24" s="7">
        <f t="shared" si="3"/>
        <v>-8.3333333333333339</v>
      </c>
      <c r="L24" s="7">
        <f t="shared" si="4"/>
        <v>-3.8888888888888888</v>
      </c>
      <c r="M24" s="7">
        <f t="shared" si="5"/>
        <v>-3.8888888888888888</v>
      </c>
      <c r="N24" s="7">
        <f t="shared" si="6"/>
        <v>-16.666666666666668</v>
      </c>
    </row>
    <row r="25" spans="1:14" x14ac:dyDescent="0.3">
      <c r="A25" s="7">
        <v>23</v>
      </c>
      <c r="B25" s="7">
        <v>3</v>
      </c>
      <c r="C25" s="7">
        <v>5</v>
      </c>
      <c r="D25" s="7">
        <v>13</v>
      </c>
      <c r="E25" s="7">
        <v>19</v>
      </c>
      <c r="F25" s="7">
        <v>23</v>
      </c>
      <c r="G25" s="7">
        <v>2</v>
      </c>
      <c r="I25" s="7">
        <f t="shared" si="1"/>
        <v>-16.111111111111111</v>
      </c>
      <c r="J25" s="7">
        <f t="shared" si="2"/>
        <v>-15</v>
      </c>
      <c r="K25" s="7">
        <f t="shared" si="3"/>
        <v>-10.555555555555555</v>
      </c>
      <c r="L25" s="7">
        <f t="shared" si="4"/>
        <v>-7.2222222222222223</v>
      </c>
      <c r="M25" s="7">
        <f t="shared" si="5"/>
        <v>-5</v>
      </c>
      <c r="N25" s="7">
        <f t="shared" si="6"/>
        <v>-16.666666666666668</v>
      </c>
    </row>
    <row r="26" spans="1:14" x14ac:dyDescent="0.3">
      <c r="A26" s="7">
        <v>24</v>
      </c>
      <c r="B26" s="7">
        <v>1</v>
      </c>
      <c r="C26" s="7">
        <v>3</v>
      </c>
      <c r="D26" s="7">
        <v>9</v>
      </c>
      <c r="E26" s="7">
        <v>13</v>
      </c>
      <c r="F26" s="7">
        <v>21</v>
      </c>
      <c r="G26" s="7">
        <v>1</v>
      </c>
      <c r="I26" s="7">
        <f t="shared" si="1"/>
        <v>-17.222222222222221</v>
      </c>
      <c r="J26" s="7">
        <f t="shared" si="2"/>
        <v>-16.111111111111111</v>
      </c>
      <c r="K26" s="7">
        <f t="shared" si="3"/>
        <v>-12.777777777777779</v>
      </c>
      <c r="L26" s="7">
        <f t="shared" si="4"/>
        <v>-10.555555555555555</v>
      </c>
      <c r="M26" s="7">
        <f t="shared" si="5"/>
        <v>-6.1111111111111107</v>
      </c>
      <c r="N26" s="7">
        <f t="shared" si="6"/>
        <v>-17.222222222222221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31B8-FD8F-4BA8-BA4E-15DD9E668AEB}">
  <dimension ref="A1:AY56"/>
  <sheetViews>
    <sheetView topLeftCell="A24" zoomScale="74" workbookViewId="0">
      <selection sqref="A1:Y49"/>
    </sheetView>
  </sheetViews>
  <sheetFormatPr defaultRowHeight="14.4" x14ac:dyDescent="0.3"/>
  <sheetData>
    <row r="1" spans="1:51" x14ac:dyDescent="0.3">
      <c r="A1" s="6" t="s">
        <v>110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AA1" s="6" t="s">
        <v>110</v>
      </c>
      <c r="AB1" s="6">
        <v>1</v>
      </c>
      <c r="AC1" s="6">
        <v>2</v>
      </c>
      <c r="AD1" s="6">
        <v>3</v>
      </c>
      <c r="AE1" s="6">
        <v>4</v>
      </c>
      <c r="AF1" s="6">
        <v>5</v>
      </c>
      <c r="AG1" s="6">
        <v>6</v>
      </c>
      <c r="AH1" s="6">
        <v>7</v>
      </c>
      <c r="AI1" s="6">
        <v>8</v>
      </c>
      <c r="AJ1" s="6">
        <v>9</v>
      </c>
      <c r="AK1" s="6">
        <v>10</v>
      </c>
      <c r="AL1" s="6">
        <v>11</v>
      </c>
      <c r="AM1" s="6">
        <v>12</v>
      </c>
      <c r="AN1" s="6">
        <v>13</v>
      </c>
      <c r="AO1" s="6">
        <v>14</v>
      </c>
      <c r="AP1" s="6">
        <v>15</v>
      </c>
      <c r="AQ1" s="6">
        <v>16</v>
      </c>
      <c r="AR1" s="6">
        <v>17</v>
      </c>
      <c r="AS1" s="6">
        <v>18</v>
      </c>
      <c r="AT1" s="6">
        <v>19</v>
      </c>
      <c r="AU1" s="6">
        <v>20</v>
      </c>
      <c r="AV1" s="6">
        <v>21</v>
      </c>
      <c r="AW1" s="6">
        <v>22</v>
      </c>
      <c r="AX1" s="6">
        <v>23</v>
      </c>
      <c r="AY1" s="6">
        <v>24</v>
      </c>
    </row>
    <row r="2" spans="1:51" x14ac:dyDescent="0.3">
      <c r="A2" t="s">
        <v>159</v>
      </c>
      <c r="B2">
        <v>7</v>
      </c>
      <c r="C2">
        <v>6</v>
      </c>
      <c r="D2">
        <v>4</v>
      </c>
      <c r="E2">
        <v>3</v>
      </c>
      <c r="F2">
        <v>3</v>
      </c>
      <c r="G2">
        <v>2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7</v>
      </c>
      <c r="O2">
        <v>8</v>
      </c>
      <c r="P2">
        <v>9</v>
      </c>
      <c r="Q2">
        <v>11</v>
      </c>
      <c r="R2">
        <v>12</v>
      </c>
      <c r="S2">
        <v>13</v>
      </c>
      <c r="T2">
        <v>13</v>
      </c>
      <c r="U2">
        <v>13</v>
      </c>
      <c r="V2">
        <v>13</v>
      </c>
      <c r="W2">
        <v>12</v>
      </c>
      <c r="X2">
        <v>10</v>
      </c>
      <c r="Y2">
        <v>8</v>
      </c>
      <c r="AA2" t="s">
        <v>159</v>
      </c>
      <c r="AB2">
        <f>(B2-32)*5/9</f>
        <v>-13.888888888888889</v>
      </c>
      <c r="AC2">
        <f t="shared" ref="AC2:AY2" si="0">(C2-32)*5/9</f>
        <v>-14.444444444444445</v>
      </c>
      <c r="AD2">
        <f t="shared" si="0"/>
        <v>-15.555555555555555</v>
      </c>
      <c r="AE2">
        <f t="shared" si="0"/>
        <v>-16.111111111111111</v>
      </c>
      <c r="AF2">
        <f t="shared" si="0"/>
        <v>-16.111111111111111</v>
      </c>
      <c r="AG2">
        <f t="shared" si="0"/>
        <v>-16.666666666666668</v>
      </c>
      <c r="AH2">
        <f t="shared" si="0"/>
        <v>-17.222222222222221</v>
      </c>
      <c r="AI2">
        <f t="shared" si="0"/>
        <v>-16.666666666666668</v>
      </c>
      <c r="AJ2">
        <f t="shared" si="0"/>
        <v>-16.111111111111111</v>
      </c>
      <c r="AK2">
        <f t="shared" si="0"/>
        <v>-16.111111111111111</v>
      </c>
      <c r="AL2">
        <f t="shared" si="0"/>
        <v>-15.555555555555555</v>
      </c>
      <c r="AM2">
        <f t="shared" si="0"/>
        <v>-15</v>
      </c>
      <c r="AN2">
        <f t="shared" si="0"/>
        <v>-13.888888888888889</v>
      </c>
      <c r="AO2">
        <f t="shared" si="0"/>
        <v>-13.333333333333334</v>
      </c>
      <c r="AP2">
        <f t="shared" si="0"/>
        <v>-12.777777777777779</v>
      </c>
      <c r="AQ2">
        <f t="shared" si="0"/>
        <v>-11.666666666666666</v>
      </c>
      <c r="AR2">
        <f t="shared" si="0"/>
        <v>-11.111111111111111</v>
      </c>
      <c r="AS2">
        <f t="shared" si="0"/>
        <v>-10.555555555555555</v>
      </c>
      <c r="AT2">
        <f t="shared" si="0"/>
        <v>-10.555555555555555</v>
      </c>
      <c r="AU2">
        <f t="shared" si="0"/>
        <v>-10.555555555555555</v>
      </c>
      <c r="AV2">
        <f t="shared" si="0"/>
        <v>-10.555555555555555</v>
      </c>
      <c r="AW2">
        <f t="shared" si="0"/>
        <v>-11.111111111111111</v>
      </c>
      <c r="AX2">
        <f t="shared" si="0"/>
        <v>-12.222222222222221</v>
      </c>
      <c r="AY2">
        <f t="shared" si="0"/>
        <v>-13.333333333333334</v>
      </c>
    </row>
    <row r="3" spans="1:51" x14ac:dyDescent="0.3">
      <c r="A3" t="s">
        <v>173</v>
      </c>
      <c r="B3">
        <v>7</v>
      </c>
      <c r="C3">
        <v>6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8</v>
      </c>
      <c r="K3">
        <v>11</v>
      </c>
      <c r="L3">
        <v>14</v>
      </c>
      <c r="M3">
        <v>15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15</v>
      </c>
      <c r="U3">
        <v>14</v>
      </c>
      <c r="V3">
        <v>13</v>
      </c>
      <c r="W3">
        <v>12</v>
      </c>
      <c r="X3">
        <v>10</v>
      </c>
      <c r="Y3">
        <v>8</v>
      </c>
      <c r="AA3" t="s">
        <v>173</v>
      </c>
      <c r="AB3">
        <f t="shared" ref="AB3:AB9" si="1">(B3-32)*5/9</f>
        <v>-13.888888888888889</v>
      </c>
      <c r="AC3">
        <f t="shared" ref="AC3:AC9" si="2">(C3-32)*5/9</f>
        <v>-14.444444444444445</v>
      </c>
      <c r="AD3">
        <f t="shared" ref="AD3:AD9" si="3">(D3-32)*5/9</f>
        <v>-15.555555555555555</v>
      </c>
      <c r="AE3">
        <f t="shared" ref="AE3:AE9" si="4">(E3-32)*5/9</f>
        <v>-16.111111111111111</v>
      </c>
      <c r="AF3">
        <f t="shared" ref="AF3:AF9" si="5">(F3-32)*5/9</f>
        <v>-16.111111111111111</v>
      </c>
      <c r="AG3">
        <f t="shared" ref="AG3:AG9" si="6">(G3-32)*5/9</f>
        <v>-16.666666666666668</v>
      </c>
      <c r="AH3">
        <f t="shared" ref="AH3:AH9" si="7">(H3-32)*5/9</f>
        <v>-16.666666666666668</v>
      </c>
      <c r="AI3">
        <f t="shared" ref="AI3:AI9" si="8">(I3-32)*5/9</f>
        <v>-15.555555555555555</v>
      </c>
      <c r="AJ3">
        <f t="shared" ref="AJ3:AJ9" si="9">(J3-32)*5/9</f>
        <v>-13.333333333333334</v>
      </c>
      <c r="AK3">
        <f t="shared" ref="AK3:AK9" si="10">(K3-32)*5/9</f>
        <v>-11.666666666666666</v>
      </c>
      <c r="AL3">
        <f t="shared" ref="AL3:AL9" si="11">(L3-32)*5/9</f>
        <v>-10</v>
      </c>
      <c r="AM3">
        <f t="shared" ref="AM3:AM9" si="12">(M3-32)*5/9</f>
        <v>-9.4444444444444446</v>
      </c>
      <c r="AN3">
        <f t="shared" ref="AN3:AN9" si="13">(N3-32)*5/9</f>
        <v>-8.8888888888888893</v>
      </c>
      <c r="AO3">
        <f t="shared" ref="AO3:AO9" si="14">(O3-32)*5/9</f>
        <v>-8.8888888888888893</v>
      </c>
      <c r="AP3">
        <f t="shared" ref="AP3:AP9" si="15">(P3-32)*5/9</f>
        <v>-8.8888888888888893</v>
      </c>
      <c r="AQ3">
        <f t="shared" ref="AQ3:AQ9" si="16">(Q3-32)*5/9</f>
        <v>-8.8888888888888893</v>
      </c>
      <c r="AR3">
        <f t="shared" ref="AR3:AR9" si="17">(R3-32)*5/9</f>
        <v>-8.8888888888888893</v>
      </c>
      <c r="AS3">
        <f t="shared" ref="AS3:AS9" si="18">(S3-32)*5/9</f>
        <v>-8.8888888888888893</v>
      </c>
      <c r="AT3">
        <f t="shared" ref="AT3:AT9" si="19">(T3-32)*5/9</f>
        <v>-9.4444444444444446</v>
      </c>
      <c r="AU3">
        <f t="shared" ref="AU3:AU9" si="20">(U3-32)*5/9</f>
        <v>-10</v>
      </c>
      <c r="AV3">
        <f t="shared" ref="AV3:AV9" si="21">(V3-32)*5/9</f>
        <v>-10.555555555555555</v>
      </c>
      <c r="AW3">
        <f t="shared" ref="AW3:AW9" si="22">(W3-32)*5/9</f>
        <v>-11.111111111111111</v>
      </c>
      <c r="AX3">
        <f t="shared" ref="AX3:AX9" si="23">(X3-32)*5/9</f>
        <v>-12.222222222222221</v>
      </c>
      <c r="AY3">
        <f t="shared" ref="AY3:AY9" si="24">(Y3-32)*5/9</f>
        <v>-13.333333333333334</v>
      </c>
    </row>
    <row r="4" spans="1:51" x14ac:dyDescent="0.3">
      <c r="A4" t="s">
        <v>161</v>
      </c>
      <c r="B4">
        <v>8</v>
      </c>
      <c r="C4">
        <v>6</v>
      </c>
      <c r="D4">
        <v>5</v>
      </c>
      <c r="E4">
        <v>4</v>
      </c>
      <c r="F4">
        <v>3</v>
      </c>
      <c r="G4">
        <v>2</v>
      </c>
      <c r="H4">
        <v>2</v>
      </c>
      <c r="I4">
        <v>4</v>
      </c>
      <c r="J4">
        <v>9</v>
      </c>
      <c r="K4">
        <v>14</v>
      </c>
      <c r="L4">
        <v>18</v>
      </c>
      <c r="M4">
        <v>22</v>
      </c>
      <c r="N4">
        <v>22</v>
      </c>
      <c r="O4">
        <v>22</v>
      </c>
      <c r="P4">
        <v>21</v>
      </c>
      <c r="Q4">
        <v>21</v>
      </c>
      <c r="R4">
        <v>19</v>
      </c>
      <c r="S4">
        <v>19</v>
      </c>
      <c r="T4">
        <v>18</v>
      </c>
      <c r="U4">
        <v>16</v>
      </c>
      <c r="V4">
        <v>14</v>
      </c>
      <c r="W4">
        <v>13</v>
      </c>
      <c r="X4">
        <v>11</v>
      </c>
      <c r="Y4">
        <v>9</v>
      </c>
      <c r="AA4" t="s">
        <v>161</v>
      </c>
      <c r="AB4">
        <f t="shared" si="1"/>
        <v>-13.333333333333334</v>
      </c>
      <c r="AC4">
        <f t="shared" si="2"/>
        <v>-14.444444444444445</v>
      </c>
      <c r="AD4">
        <f t="shared" si="3"/>
        <v>-15</v>
      </c>
      <c r="AE4">
        <f t="shared" si="4"/>
        <v>-15.555555555555555</v>
      </c>
      <c r="AF4">
        <f t="shared" si="5"/>
        <v>-16.111111111111111</v>
      </c>
      <c r="AG4">
        <f t="shared" si="6"/>
        <v>-16.666666666666668</v>
      </c>
      <c r="AH4">
        <f t="shared" si="7"/>
        <v>-16.666666666666668</v>
      </c>
      <c r="AI4">
        <f t="shared" si="8"/>
        <v>-15.555555555555555</v>
      </c>
      <c r="AJ4">
        <f t="shared" si="9"/>
        <v>-12.777777777777779</v>
      </c>
      <c r="AK4">
        <f t="shared" si="10"/>
        <v>-10</v>
      </c>
      <c r="AL4">
        <f t="shared" si="11"/>
        <v>-7.7777777777777777</v>
      </c>
      <c r="AM4">
        <f t="shared" si="12"/>
        <v>-5.5555555555555554</v>
      </c>
      <c r="AN4">
        <f t="shared" si="13"/>
        <v>-5.5555555555555554</v>
      </c>
      <c r="AO4">
        <f t="shared" si="14"/>
        <v>-5.5555555555555554</v>
      </c>
      <c r="AP4">
        <f t="shared" si="15"/>
        <v>-6.1111111111111107</v>
      </c>
      <c r="AQ4">
        <f t="shared" si="16"/>
        <v>-6.1111111111111107</v>
      </c>
      <c r="AR4">
        <f t="shared" si="17"/>
        <v>-7.2222222222222223</v>
      </c>
      <c r="AS4">
        <f t="shared" si="18"/>
        <v>-7.2222222222222223</v>
      </c>
      <c r="AT4">
        <f t="shared" si="19"/>
        <v>-7.7777777777777777</v>
      </c>
      <c r="AU4">
        <f t="shared" si="20"/>
        <v>-8.8888888888888893</v>
      </c>
      <c r="AV4">
        <f t="shared" si="21"/>
        <v>-10</v>
      </c>
      <c r="AW4">
        <f t="shared" si="22"/>
        <v>-10.555555555555555</v>
      </c>
      <c r="AX4">
        <f t="shared" si="23"/>
        <v>-11.666666666666666</v>
      </c>
      <c r="AY4">
        <f t="shared" si="24"/>
        <v>-12.777777777777779</v>
      </c>
    </row>
    <row r="5" spans="1:51" x14ac:dyDescent="0.3">
      <c r="A5" t="s">
        <v>174</v>
      </c>
      <c r="B5">
        <v>8</v>
      </c>
      <c r="C5">
        <v>7</v>
      </c>
      <c r="D5">
        <v>5</v>
      </c>
      <c r="E5">
        <v>4</v>
      </c>
      <c r="F5">
        <v>3</v>
      </c>
      <c r="G5">
        <v>2</v>
      </c>
      <c r="H5">
        <v>2</v>
      </c>
      <c r="I5">
        <v>3</v>
      </c>
      <c r="J5">
        <v>6</v>
      </c>
      <c r="K5">
        <v>10</v>
      </c>
      <c r="L5">
        <v>14</v>
      </c>
      <c r="M5">
        <v>18</v>
      </c>
      <c r="N5">
        <v>21</v>
      </c>
      <c r="O5">
        <v>22</v>
      </c>
      <c r="P5">
        <v>22</v>
      </c>
      <c r="Q5">
        <v>21</v>
      </c>
      <c r="R5">
        <v>21</v>
      </c>
      <c r="S5">
        <v>19</v>
      </c>
      <c r="T5">
        <v>18</v>
      </c>
      <c r="U5">
        <v>17</v>
      </c>
      <c r="V5">
        <v>15</v>
      </c>
      <c r="W5">
        <v>13</v>
      </c>
      <c r="X5">
        <v>11</v>
      </c>
      <c r="Y5">
        <v>9</v>
      </c>
      <c r="AA5" t="s">
        <v>174</v>
      </c>
      <c r="AB5">
        <f t="shared" si="1"/>
        <v>-13.333333333333334</v>
      </c>
      <c r="AC5">
        <f t="shared" si="2"/>
        <v>-13.888888888888889</v>
      </c>
      <c r="AD5">
        <f t="shared" si="3"/>
        <v>-15</v>
      </c>
      <c r="AE5">
        <f t="shared" si="4"/>
        <v>-15.555555555555555</v>
      </c>
      <c r="AF5">
        <f t="shared" si="5"/>
        <v>-16.111111111111111</v>
      </c>
      <c r="AG5">
        <f t="shared" si="6"/>
        <v>-16.666666666666668</v>
      </c>
      <c r="AH5">
        <f t="shared" si="7"/>
        <v>-16.666666666666668</v>
      </c>
      <c r="AI5">
        <f t="shared" si="8"/>
        <v>-16.111111111111111</v>
      </c>
      <c r="AJ5">
        <f t="shared" si="9"/>
        <v>-14.444444444444445</v>
      </c>
      <c r="AK5">
        <f t="shared" si="10"/>
        <v>-12.222222222222221</v>
      </c>
      <c r="AL5">
        <f t="shared" si="11"/>
        <v>-10</v>
      </c>
      <c r="AM5">
        <f t="shared" si="12"/>
        <v>-7.7777777777777777</v>
      </c>
      <c r="AN5">
        <f t="shared" si="13"/>
        <v>-6.1111111111111107</v>
      </c>
      <c r="AO5">
        <f t="shared" si="14"/>
        <v>-5.5555555555555554</v>
      </c>
      <c r="AP5">
        <f t="shared" si="15"/>
        <v>-5.5555555555555554</v>
      </c>
      <c r="AQ5">
        <f t="shared" si="16"/>
        <v>-6.1111111111111107</v>
      </c>
      <c r="AR5">
        <f t="shared" si="17"/>
        <v>-6.1111111111111107</v>
      </c>
      <c r="AS5">
        <f t="shared" si="18"/>
        <v>-7.2222222222222223</v>
      </c>
      <c r="AT5">
        <f t="shared" si="19"/>
        <v>-7.7777777777777777</v>
      </c>
      <c r="AU5">
        <f t="shared" si="20"/>
        <v>-8.3333333333333339</v>
      </c>
      <c r="AV5">
        <f t="shared" si="21"/>
        <v>-9.4444444444444446</v>
      </c>
      <c r="AW5">
        <f t="shared" si="22"/>
        <v>-10.555555555555555</v>
      </c>
      <c r="AX5">
        <f t="shared" si="23"/>
        <v>-11.666666666666666</v>
      </c>
      <c r="AY5">
        <f t="shared" si="24"/>
        <v>-12.777777777777779</v>
      </c>
    </row>
    <row r="6" spans="1:51" x14ac:dyDescent="0.3">
      <c r="A6" t="s">
        <v>125</v>
      </c>
      <c r="B6">
        <v>8</v>
      </c>
      <c r="C6">
        <v>7</v>
      </c>
      <c r="D6">
        <v>5</v>
      </c>
      <c r="E6">
        <v>4</v>
      </c>
      <c r="F6">
        <v>3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  <c r="M6">
        <v>7</v>
      </c>
      <c r="N6">
        <v>11</v>
      </c>
      <c r="O6">
        <v>14</v>
      </c>
      <c r="P6">
        <v>17</v>
      </c>
      <c r="Q6">
        <v>19</v>
      </c>
      <c r="R6">
        <v>20</v>
      </c>
      <c r="S6">
        <v>20</v>
      </c>
      <c r="T6">
        <v>19</v>
      </c>
      <c r="U6">
        <v>18</v>
      </c>
      <c r="V6">
        <v>16</v>
      </c>
      <c r="W6">
        <v>13</v>
      </c>
      <c r="X6">
        <v>12</v>
      </c>
      <c r="Y6">
        <v>10</v>
      </c>
      <c r="AA6" t="s">
        <v>125</v>
      </c>
      <c r="AB6">
        <f t="shared" si="1"/>
        <v>-13.333333333333334</v>
      </c>
      <c r="AC6">
        <f t="shared" si="2"/>
        <v>-13.888888888888889</v>
      </c>
      <c r="AD6">
        <f t="shared" si="3"/>
        <v>-15</v>
      </c>
      <c r="AE6">
        <f t="shared" si="4"/>
        <v>-15.555555555555555</v>
      </c>
      <c r="AF6">
        <f t="shared" si="5"/>
        <v>-16.111111111111111</v>
      </c>
      <c r="AG6">
        <f t="shared" si="6"/>
        <v>-16.666666666666668</v>
      </c>
      <c r="AH6">
        <f t="shared" si="7"/>
        <v>-16.666666666666668</v>
      </c>
      <c r="AI6">
        <f t="shared" si="8"/>
        <v>-17.222222222222221</v>
      </c>
      <c r="AJ6">
        <f t="shared" si="9"/>
        <v>-16.666666666666668</v>
      </c>
      <c r="AK6">
        <f t="shared" si="10"/>
        <v>-16.666666666666668</v>
      </c>
      <c r="AL6">
        <f t="shared" si="11"/>
        <v>-15.555555555555555</v>
      </c>
      <c r="AM6">
        <f t="shared" si="12"/>
        <v>-13.888888888888889</v>
      </c>
      <c r="AN6">
        <f t="shared" si="13"/>
        <v>-11.666666666666666</v>
      </c>
      <c r="AO6">
        <f t="shared" si="14"/>
        <v>-10</v>
      </c>
      <c r="AP6">
        <f t="shared" si="15"/>
        <v>-8.3333333333333339</v>
      </c>
      <c r="AQ6">
        <f t="shared" si="16"/>
        <v>-7.2222222222222223</v>
      </c>
      <c r="AR6">
        <f t="shared" si="17"/>
        <v>-6.666666666666667</v>
      </c>
      <c r="AS6">
        <f t="shared" si="18"/>
        <v>-6.666666666666667</v>
      </c>
      <c r="AT6">
        <f t="shared" si="19"/>
        <v>-7.2222222222222223</v>
      </c>
      <c r="AU6">
        <f t="shared" si="20"/>
        <v>-7.7777777777777777</v>
      </c>
      <c r="AV6">
        <f t="shared" si="21"/>
        <v>-8.8888888888888893</v>
      </c>
      <c r="AW6">
        <f t="shared" si="22"/>
        <v>-10.555555555555555</v>
      </c>
      <c r="AX6">
        <f t="shared" si="23"/>
        <v>-11.111111111111111</v>
      </c>
      <c r="AY6">
        <f t="shared" si="24"/>
        <v>-12.222222222222221</v>
      </c>
    </row>
    <row r="7" spans="1:51" x14ac:dyDescent="0.3">
      <c r="A7" t="s">
        <v>175</v>
      </c>
      <c r="B7">
        <v>12</v>
      </c>
      <c r="C7">
        <v>10</v>
      </c>
      <c r="D7">
        <v>8</v>
      </c>
      <c r="E7">
        <v>6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7</v>
      </c>
      <c r="O7">
        <v>9</v>
      </c>
      <c r="P7">
        <v>14</v>
      </c>
      <c r="Q7">
        <v>18</v>
      </c>
      <c r="R7">
        <v>22</v>
      </c>
      <c r="S7">
        <v>26</v>
      </c>
      <c r="T7">
        <v>27</v>
      </c>
      <c r="U7">
        <v>27</v>
      </c>
      <c r="V7">
        <v>24</v>
      </c>
      <c r="W7">
        <v>21</v>
      </c>
      <c r="X7">
        <v>18</v>
      </c>
      <c r="Y7">
        <v>14</v>
      </c>
      <c r="AA7" t="s">
        <v>175</v>
      </c>
      <c r="AB7">
        <f t="shared" si="1"/>
        <v>-11.111111111111111</v>
      </c>
      <c r="AC7">
        <f t="shared" si="2"/>
        <v>-12.222222222222221</v>
      </c>
      <c r="AD7">
        <f t="shared" si="3"/>
        <v>-13.333333333333334</v>
      </c>
      <c r="AE7">
        <f t="shared" si="4"/>
        <v>-14.444444444444445</v>
      </c>
      <c r="AF7">
        <f t="shared" si="5"/>
        <v>-15.555555555555555</v>
      </c>
      <c r="AG7">
        <f t="shared" si="6"/>
        <v>-16.111111111111111</v>
      </c>
      <c r="AH7">
        <f t="shared" si="7"/>
        <v>-16.111111111111111</v>
      </c>
      <c r="AI7">
        <f t="shared" si="8"/>
        <v>-16.666666666666668</v>
      </c>
      <c r="AJ7">
        <f t="shared" si="9"/>
        <v>-16.666666666666668</v>
      </c>
      <c r="AK7">
        <f t="shared" si="10"/>
        <v>-16.111111111111111</v>
      </c>
      <c r="AL7">
        <f t="shared" si="11"/>
        <v>-16.111111111111111</v>
      </c>
      <c r="AM7">
        <f t="shared" si="12"/>
        <v>-15</v>
      </c>
      <c r="AN7">
        <f t="shared" si="13"/>
        <v>-13.888888888888889</v>
      </c>
      <c r="AO7">
        <f t="shared" si="14"/>
        <v>-12.777777777777779</v>
      </c>
      <c r="AP7">
        <f t="shared" si="15"/>
        <v>-10</v>
      </c>
      <c r="AQ7">
        <f t="shared" si="16"/>
        <v>-7.7777777777777777</v>
      </c>
      <c r="AR7">
        <f t="shared" si="17"/>
        <v>-5.5555555555555554</v>
      </c>
      <c r="AS7">
        <f t="shared" si="18"/>
        <v>-3.3333333333333335</v>
      </c>
      <c r="AT7">
        <f t="shared" si="19"/>
        <v>-2.7777777777777777</v>
      </c>
      <c r="AU7">
        <f t="shared" si="20"/>
        <v>-2.7777777777777777</v>
      </c>
      <c r="AV7">
        <f t="shared" si="21"/>
        <v>-4.4444444444444446</v>
      </c>
      <c r="AW7">
        <f t="shared" si="22"/>
        <v>-6.1111111111111107</v>
      </c>
      <c r="AX7">
        <f t="shared" si="23"/>
        <v>-7.7777777777777777</v>
      </c>
      <c r="AY7">
        <f t="shared" si="24"/>
        <v>-10</v>
      </c>
    </row>
    <row r="8" spans="1:51" x14ac:dyDescent="0.3">
      <c r="A8" t="s">
        <v>160</v>
      </c>
      <c r="B8">
        <v>14</v>
      </c>
      <c r="C8">
        <v>11</v>
      </c>
      <c r="D8">
        <v>9</v>
      </c>
      <c r="E8">
        <v>7</v>
      </c>
      <c r="F8">
        <v>6</v>
      </c>
      <c r="G8">
        <v>4</v>
      </c>
      <c r="H8">
        <v>3</v>
      </c>
      <c r="I8">
        <v>2</v>
      </c>
      <c r="J8">
        <v>2</v>
      </c>
      <c r="K8">
        <v>3</v>
      </c>
      <c r="L8">
        <v>4</v>
      </c>
      <c r="M8">
        <v>5</v>
      </c>
      <c r="N8">
        <v>6</v>
      </c>
      <c r="O8">
        <v>8</v>
      </c>
      <c r="P8">
        <v>11</v>
      </c>
      <c r="Q8">
        <v>16</v>
      </c>
      <c r="R8">
        <v>21</v>
      </c>
      <c r="S8">
        <v>25</v>
      </c>
      <c r="T8">
        <v>29</v>
      </c>
      <c r="U8">
        <v>30</v>
      </c>
      <c r="V8">
        <v>28</v>
      </c>
      <c r="W8">
        <v>24</v>
      </c>
      <c r="X8">
        <v>21</v>
      </c>
      <c r="Y8">
        <v>17</v>
      </c>
      <c r="AA8" t="s">
        <v>160</v>
      </c>
      <c r="AB8">
        <f t="shared" si="1"/>
        <v>-10</v>
      </c>
      <c r="AC8">
        <f t="shared" si="2"/>
        <v>-11.666666666666666</v>
      </c>
      <c r="AD8">
        <f t="shared" si="3"/>
        <v>-12.777777777777779</v>
      </c>
      <c r="AE8">
        <f t="shared" si="4"/>
        <v>-13.888888888888889</v>
      </c>
      <c r="AF8">
        <f t="shared" si="5"/>
        <v>-14.444444444444445</v>
      </c>
      <c r="AG8">
        <f t="shared" si="6"/>
        <v>-15.555555555555555</v>
      </c>
      <c r="AH8">
        <f t="shared" si="7"/>
        <v>-16.111111111111111</v>
      </c>
      <c r="AI8">
        <f t="shared" si="8"/>
        <v>-16.666666666666668</v>
      </c>
      <c r="AJ8">
        <f t="shared" si="9"/>
        <v>-16.666666666666668</v>
      </c>
      <c r="AK8">
        <f t="shared" si="10"/>
        <v>-16.111111111111111</v>
      </c>
      <c r="AL8">
        <f t="shared" si="11"/>
        <v>-15.555555555555555</v>
      </c>
      <c r="AM8">
        <f t="shared" si="12"/>
        <v>-15</v>
      </c>
      <c r="AN8">
        <f t="shared" si="13"/>
        <v>-14.444444444444445</v>
      </c>
      <c r="AO8">
        <f t="shared" si="14"/>
        <v>-13.333333333333334</v>
      </c>
      <c r="AP8">
        <f t="shared" si="15"/>
        <v>-11.666666666666666</v>
      </c>
      <c r="AQ8">
        <f t="shared" si="16"/>
        <v>-8.8888888888888893</v>
      </c>
      <c r="AR8">
        <f t="shared" si="17"/>
        <v>-6.1111111111111107</v>
      </c>
      <c r="AS8">
        <f t="shared" si="18"/>
        <v>-3.8888888888888888</v>
      </c>
      <c r="AT8">
        <f t="shared" si="19"/>
        <v>-1.6666666666666667</v>
      </c>
      <c r="AU8">
        <f t="shared" si="20"/>
        <v>-1.1111111111111112</v>
      </c>
      <c r="AV8">
        <f t="shared" si="21"/>
        <v>-2.2222222222222223</v>
      </c>
      <c r="AW8">
        <f t="shared" si="22"/>
        <v>-4.4444444444444446</v>
      </c>
      <c r="AX8">
        <f t="shared" si="23"/>
        <v>-6.1111111111111107</v>
      </c>
      <c r="AY8">
        <f t="shared" si="24"/>
        <v>-8.3333333333333339</v>
      </c>
    </row>
    <row r="9" spans="1:51" x14ac:dyDescent="0.3">
      <c r="A9" t="s">
        <v>176</v>
      </c>
      <c r="B9">
        <v>12</v>
      </c>
      <c r="C9">
        <v>9</v>
      </c>
      <c r="D9">
        <v>7</v>
      </c>
      <c r="E9">
        <v>6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4</v>
      </c>
      <c r="N9">
        <v>6</v>
      </c>
      <c r="O9">
        <v>8</v>
      </c>
      <c r="P9">
        <v>9</v>
      </c>
      <c r="Q9">
        <v>12</v>
      </c>
      <c r="R9">
        <v>15</v>
      </c>
      <c r="S9">
        <v>19</v>
      </c>
      <c r="T9">
        <v>22</v>
      </c>
      <c r="U9">
        <v>23</v>
      </c>
      <c r="V9">
        <v>22</v>
      </c>
      <c r="W9">
        <v>19</v>
      </c>
      <c r="X9">
        <v>17</v>
      </c>
      <c r="Y9">
        <v>14</v>
      </c>
      <c r="AA9" t="s">
        <v>176</v>
      </c>
      <c r="AB9">
        <f t="shared" si="1"/>
        <v>-11.111111111111111</v>
      </c>
      <c r="AC9">
        <f t="shared" si="2"/>
        <v>-12.777777777777779</v>
      </c>
      <c r="AD9">
        <f t="shared" si="3"/>
        <v>-13.888888888888889</v>
      </c>
      <c r="AE9">
        <f t="shared" si="4"/>
        <v>-14.444444444444445</v>
      </c>
      <c r="AF9">
        <f t="shared" si="5"/>
        <v>-15.555555555555555</v>
      </c>
      <c r="AG9">
        <f t="shared" si="6"/>
        <v>-16.111111111111111</v>
      </c>
      <c r="AH9">
        <f t="shared" si="7"/>
        <v>-16.666666666666668</v>
      </c>
      <c r="AI9">
        <f t="shared" si="8"/>
        <v>-16.666666666666668</v>
      </c>
      <c r="AJ9">
        <f t="shared" si="9"/>
        <v>-16.666666666666668</v>
      </c>
      <c r="AK9">
        <f t="shared" si="10"/>
        <v>-16.666666666666668</v>
      </c>
      <c r="AL9">
        <f t="shared" si="11"/>
        <v>-16.111111111111111</v>
      </c>
      <c r="AM9">
        <f t="shared" si="12"/>
        <v>-15.555555555555555</v>
      </c>
      <c r="AN9">
        <f t="shared" si="13"/>
        <v>-14.444444444444445</v>
      </c>
      <c r="AO9">
        <f t="shared" si="14"/>
        <v>-13.333333333333334</v>
      </c>
      <c r="AP9">
        <f t="shared" si="15"/>
        <v>-12.777777777777779</v>
      </c>
      <c r="AQ9">
        <f t="shared" si="16"/>
        <v>-11.111111111111111</v>
      </c>
      <c r="AR9">
        <f t="shared" si="17"/>
        <v>-9.4444444444444446</v>
      </c>
      <c r="AS9">
        <f t="shared" si="18"/>
        <v>-7.2222222222222223</v>
      </c>
      <c r="AT9">
        <f t="shared" si="19"/>
        <v>-5.5555555555555554</v>
      </c>
      <c r="AU9">
        <f t="shared" si="20"/>
        <v>-5</v>
      </c>
      <c r="AV9">
        <f t="shared" si="21"/>
        <v>-5.5555555555555554</v>
      </c>
      <c r="AW9">
        <f t="shared" si="22"/>
        <v>-7.2222222222222223</v>
      </c>
      <c r="AX9">
        <f t="shared" si="23"/>
        <v>-8.3333333333333339</v>
      </c>
      <c r="AY9">
        <f t="shared" si="24"/>
        <v>-10</v>
      </c>
    </row>
    <row r="11" spans="1:51" x14ac:dyDescent="0.3">
      <c r="A11" s="6" t="s">
        <v>118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>
        <v>18</v>
      </c>
      <c r="T11" s="6">
        <v>19</v>
      </c>
      <c r="U11" s="6">
        <v>20</v>
      </c>
      <c r="V11" s="6">
        <v>21</v>
      </c>
      <c r="W11" s="6">
        <v>22</v>
      </c>
      <c r="X11" s="6">
        <v>23</v>
      </c>
      <c r="Y11" s="6">
        <v>24</v>
      </c>
      <c r="AA11" s="6" t="s">
        <v>118</v>
      </c>
      <c r="AB11" s="6">
        <v>1</v>
      </c>
      <c r="AC11" s="6">
        <v>2</v>
      </c>
      <c r="AD11" s="6">
        <v>3</v>
      </c>
      <c r="AE11" s="6">
        <v>4</v>
      </c>
      <c r="AF11" s="6">
        <v>5</v>
      </c>
      <c r="AG11" s="6">
        <v>6</v>
      </c>
      <c r="AH11" s="6">
        <v>7</v>
      </c>
      <c r="AI11" s="6">
        <v>8</v>
      </c>
      <c r="AJ11" s="6">
        <v>9</v>
      </c>
      <c r="AK11" s="6">
        <v>10</v>
      </c>
      <c r="AL11" s="6">
        <v>11</v>
      </c>
      <c r="AM11" s="6">
        <v>12</v>
      </c>
      <c r="AN11" s="6">
        <v>13</v>
      </c>
      <c r="AO11" s="6">
        <v>14</v>
      </c>
      <c r="AP11" s="6">
        <v>15</v>
      </c>
      <c r="AQ11" s="6">
        <v>16</v>
      </c>
      <c r="AR11" s="6">
        <v>17</v>
      </c>
      <c r="AS11" s="6">
        <v>18</v>
      </c>
      <c r="AT11" s="6">
        <v>19</v>
      </c>
      <c r="AU11" s="6">
        <v>20</v>
      </c>
      <c r="AV11" s="6">
        <v>21</v>
      </c>
      <c r="AW11" s="6">
        <v>22</v>
      </c>
      <c r="AX11" s="6">
        <v>23</v>
      </c>
      <c r="AY11" s="6">
        <v>24</v>
      </c>
    </row>
    <row r="12" spans="1:51" x14ac:dyDescent="0.3">
      <c r="A12" t="s">
        <v>159</v>
      </c>
      <c r="B12">
        <v>6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6</v>
      </c>
      <c r="N12">
        <v>7</v>
      </c>
      <c r="O12">
        <v>9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15</v>
      </c>
      <c r="V12">
        <v>14</v>
      </c>
      <c r="W12">
        <v>12</v>
      </c>
      <c r="X12">
        <v>11</v>
      </c>
      <c r="Y12">
        <v>8</v>
      </c>
      <c r="AA12" t="s">
        <v>159</v>
      </c>
      <c r="AB12">
        <f>(B12-32)*5/9</f>
        <v>-14.444444444444445</v>
      </c>
      <c r="AC12">
        <f t="shared" ref="AC12:AC19" si="25">(C12-32)*5/9</f>
        <v>-15.555555555555555</v>
      </c>
      <c r="AD12">
        <f t="shared" ref="AD12:AD19" si="26">(D12-32)*5/9</f>
        <v>-16.111111111111111</v>
      </c>
      <c r="AE12">
        <f t="shared" ref="AE12:AE19" si="27">(E12-32)*5/9</f>
        <v>-16.666666666666668</v>
      </c>
      <c r="AF12">
        <f t="shared" ref="AF12:AF19" si="28">(F12-32)*5/9</f>
        <v>-17.222222222222221</v>
      </c>
      <c r="AG12">
        <f t="shared" ref="AG12:AG19" si="29">(G12-32)*5/9</f>
        <v>-17.777777777777779</v>
      </c>
      <c r="AH12">
        <f t="shared" ref="AH12:AH19" si="30">(H12-32)*5/9</f>
        <v>-17.777777777777779</v>
      </c>
      <c r="AI12">
        <f t="shared" ref="AI12:AI19" si="31">(I12-32)*5/9</f>
        <v>-17.222222222222221</v>
      </c>
      <c r="AJ12">
        <f t="shared" ref="AJ12:AJ19" si="32">(J12-32)*5/9</f>
        <v>-16.666666666666668</v>
      </c>
      <c r="AK12">
        <f t="shared" ref="AK12:AK19" si="33">(K12-32)*5/9</f>
        <v>-16.111111111111111</v>
      </c>
      <c r="AL12">
        <f t="shared" ref="AL12:AL19" si="34">(L12-32)*5/9</f>
        <v>-15.555555555555555</v>
      </c>
      <c r="AM12">
        <f t="shared" ref="AM12:AM19" si="35">(M12-32)*5/9</f>
        <v>-14.444444444444445</v>
      </c>
      <c r="AN12">
        <f t="shared" ref="AN12:AN19" si="36">(N12-32)*5/9</f>
        <v>-13.888888888888889</v>
      </c>
      <c r="AO12">
        <f t="shared" ref="AO12:AO19" si="37">(O12-32)*5/9</f>
        <v>-12.777777777777779</v>
      </c>
      <c r="AP12">
        <f t="shared" ref="AP12:AP19" si="38">(P12-32)*5/9</f>
        <v>-11.666666666666666</v>
      </c>
      <c r="AQ12">
        <f t="shared" ref="AQ12:AQ19" si="39">(Q12-32)*5/9</f>
        <v>-11.111111111111111</v>
      </c>
      <c r="AR12">
        <f t="shared" ref="AR12:AR19" si="40">(R12-32)*5/9</f>
        <v>-10.555555555555555</v>
      </c>
      <c r="AS12">
        <f t="shared" ref="AS12:AS19" si="41">(S12-32)*5/9</f>
        <v>-10</v>
      </c>
      <c r="AT12">
        <f t="shared" ref="AT12:AT19" si="42">(T12-32)*5/9</f>
        <v>-9.4444444444444446</v>
      </c>
      <c r="AU12">
        <f t="shared" ref="AU12:AU19" si="43">(U12-32)*5/9</f>
        <v>-9.4444444444444446</v>
      </c>
      <c r="AV12">
        <f t="shared" ref="AV12:AV19" si="44">(V12-32)*5/9</f>
        <v>-10</v>
      </c>
      <c r="AW12">
        <f t="shared" ref="AW12:AW19" si="45">(W12-32)*5/9</f>
        <v>-11.111111111111111</v>
      </c>
      <c r="AX12">
        <f t="shared" ref="AX12:AX19" si="46">(X12-32)*5/9</f>
        <v>-11.666666666666666</v>
      </c>
      <c r="AY12">
        <f t="shared" ref="AY12:AY19" si="47">(Y12-32)*5/9</f>
        <v>-13.333333333333334</v>
      </c>
    </row>
    <row r="13" spans="1:51" x14ac:dyDescent="0.3">
      <c r="A13" t="s">
        <v>173</v>
      </c>
      <c r="B13">
        <v>6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  <c r="I13">
        <v>2</v>
      </c>
      <c r="J13">
        <v>7</v>
      </c>
      <c r="K13">
        <v>12</v>
      </c>
      <c r="L13">
        <v>16</v>
      </c>
      <c r="M13">
        <v>18</v>
      </c>
      <c r="N13">
        <v>18</v>
      </c>
      <c r="O13">
        <v>18</v>
      </c>
      <c r="P13">
        <v>17</v>
      </c>
      <c r="Q13">
        <v>17</v>
      </c>
      <c r="R13">
        <v>17</v>
      </c>
      <c r="S13">
        <v>16</v>
      </c>
      <c r="T13">
        <v>16</v>
      </c>
      <c r="U13">
        <v>14</v>
      </c>
      <c r="V13">
        <v>13</v>
      </c>
      <c r="W13">
        <v>11</v>
      </c>
      <c r="X13">
        <v>9</v>
      </c>
      <c r="Y13">
        <v>7</v>
      </c>
      <c r="AA13" t="s">
        <v>173</v>
      </c>
      <c r="AB13">
        <f t="shared" ref="AB13:AB19" si="48">(B13-32)*5/9</f>
        <v>-14.444444444444445</v>
      </c>
      <c r="AC13">
        <f t="shared" si="25"/>
        <v>-15.555555555555555</v>
      </c>
      <c r="AD13">
        <f t="shared" si="26"/>
        <v>-16.111111111111111</v>
      </c>
      <c r="AE13">
        <f t="shared" si="27"/>
        <v>-16.666666666666668</v>
      </c>
      <c r="AF13">
        <f t="shared" si="28"/>
        <v>-17.222222222222221</v>
      </c>
      <c r="AG13">
        <f t="shared" si="29"/>
        <v>-17.777777777777779</v>
      </c>
      <c r="AH13">
        <f t="shared" si="30"/>
        <v>-17.777777777777779</v>
      </c>
      <c r="AI13">
        <f t="shared" si="31"/>
        <v>-16.666666666666668</v>
      </c>
      <c r="AJ13">
        <f t="shared" si="32"/>
        <v>-13.888888888888889</v>
      </c>
      <c r="AK13">
        <f t="shared" si="33"/>
        <v>-11.111111111111111</v>
      </c>
      <c r="AL13">
        <f t="shared" si="34"/>
        <v>-8.8888888888888893</v>
      </c>
      <c r="AM13">
        <f t="shared" si="35"/>
        <v>-7.7777777777777777</v>
      </c>
      <c r="AN13">
        <f t="shared" si="36"/>
        <v>-7.7777777777777777</v>
      </c>
      <c r="AO13">
        <f t="shared" si="37"/>
        <v>-7.7777777777777777</v>
      </c>
      <c r="AP13">
        <f t="shared" si="38"/>
        <v>-8.3333333333333339</v>
      </c>
      <c r="AQ13">
        <f t="shared" si="39"/>
        <v>-8.3333333333333339</v>
      </c>
      <c r="AR13">
        <f t="shared" si="40"/>
        <v>-8.3333333333333339</v>
      </c>
      <c r="AS13">
        <f t="shared" si="41"/>
        <v>-8.8888888888888893</v>
      </c>
      <c r="AT13">
        <f t="shared" si="42"/>
        <v>-8.8888888888888893</v>
      </c>
      <c r="AU13">
        <f t="shared" si="43"/>
        <v>-10</v>
      </c>
      <c r="AV13">
        <f t="shared" si="44"/>
        <v>-10.555555555555555</v>
      </c>
      <c r="AW13">
        <f t="shared" si="45"/>
        <v>-11.666666666666666</v>
      </c>
      <c r="AX13">
        <f t="shared" si="46"/>
        <v>-12.777777777777779</v>
      </c>
      <c r="AY13">
        <f t="shared" si="47"/>
        <v>-13.888888888888889</v>
      </c>
    </row>
    <row r="14" spans="1:51" x14ac:dyDescent="0.3">
      <c r="A14" t="s">
        <v>161</v>
      </c>
      <c r="B14">
        <v>6</v>
      </c>
      <c r="C14">
        <v>4</v>
      </c>
      <c r="D14">
        <v>3</v>
      </c>
      <c r="E14">
        <v>2</v>
      </c>
      <c r="F14">
        <v>1</v>
      </c>
      <c r="G14">
        <v>1</v>
      </c>
      <c r="H14">
        <v>1</v>
      </c>
      <c r="I14">
        <v>3</v>
      </c>
      <c r="J14">
        <v>8</v>
      </c>
      <c r="K14">
        <v>15</v>
      </c>
      <c r="L14">
        <v>21</v>
      </c>
      <c r="M14">
        <v>25</v>
      </c>
      <c r="N14">
        <v>27</v>
      </c>
      <c r="O14">
        <v>26</v>
      </c>
      <c r="P14">
        <v>24</v>
      </c>
      <c r="Q14">
        <v>22</v>
      </c>
      <c r="R14">
        <v>21</v>
      </c>
      <c r="S14">
        <v>19</v>
      </c>
      <c r="T14">
        <v>18</v>
      </c>
      <c r="U14">
        <v>16</v>
      </c>
      <c r="V14">
        <v>14</v>
      </c>
      <c r="W14">
        <v>12</v>
      </c>
      <c r="X14">
        <v>9</v>
      </c>
      <c r="Y14">
        <v>8</v>
      </c>
      <c r="AA14" t="s">
        <v>161</v>
      </c>
      <c r="AB14">
        <f t="shared" si="48"/>
        <v>-14.444444444444445</v>
      </c>
      <c r="AC14">
        <f t="shared" si="25"/>
        <v>-15.555555555555555</v>
      </c>
      <c r="AD14">
        <f t="shared" si="26"/>
        <v>-16.111111111111111</v>
      </c>
      <c r="AE14">
        <f t="shared" si="27"/>
        <v>-16.666666666666668</v>
      </c>
      <c r="AF14">
        <f t="shared" si="28"/>
        <v>-17.222222222222221</v>
      </c>
      <c r="AG14">
        <f t="shared" si="29"/>
        <v>-17.222222222222221</v>
      </c>
      <c r="AH14">
        <f t="shared" si="30"/>
        <v>-17.222222222222221</v>
      </c>
      <c r="AI14">
        <f t="shared" si="31"/>
        <v>-16.111111111111111</v>
      </c>
      <c r="AJ14">
        <f t="shared" si="32"/>
        <v>-13.333333333333334</v>
      </c>
      <c r="AK14">
        <f t="shared" si="33"/>
        <v>-9.4444444444444446</v>
      </c>
      <c r="AL14">
        <f t="shared" si="34"/>
        <v>-6.1111111111111107</v>
      </c>
      <c r="AM14">
        <f t="shared" si="35"/>
        <v>-3.8888888888888888</v>
      </c>
      <c r="AN14">
        <f t="shared" si="36"/>
        <v>-2.7777777777777777</v>
      </c>
      <c r="AO14">
        <f t="shared" si="37"/>
        <v>-3.3333333333333335</v>
      </c>
      <c r="AP14">
        <f t="shared" si="38"/>
        <v>-4.4444444444444446</v>
      </c>
      <c r="AQ14">
        <f t="shared" si="39"/>
        <v>-5.5555555555555554</v>
      </c>
      <c r="AR14">
        <f t="shared" si="40"/>
        <v>-6.1111111111111107</v>
      </c>
      <c r="AS14">
        <f t="shared" si="41"/>
        <v>-7.2222222222222223</v>
      </c>
      <c r="AT14">
        <f t="shared" si="42"/>
        <v>-7.7777777777777777</v>
      </c>
      <c r="AU14">
        <f t="shared" si="43"/>
        <v>-8.8888888888888893</v>
      </c>
      <c r="AV14">
        <f t="shared" si="44"/>
        <v>-10</v>
      </c>
      <c r="AW14">
        <f t="shared" si="45"/>
        <v>-11.111111111111111</v>
      </c>
      <c r="AX14">
        <f t="shared" si="46"/>
        <v>-12.777777777777779</v>
      </c>
      <c r="AY14">
        <f t="shared" si="47"/>
        <v>-13.333333333333334</v>
      </c>
    </row>
    <row r="15" spans="1:51" x14ac:dyDescent="0.3">
      <c r="A15" t="s">
        <v>174</v>
      </c>
      <c r="B15">
        <v>6</v>
      </c>
      <c r="C15">
        <v>4</v>
      </c>
      <c r="D15">
        <v>3</v>
      </c>
      <c r="E15">
        <v>2</v>
      </c>
      <c r="F15">
        <v>1</v>
      </c>
      <c r="G15">
        <v>1</v>
      </c>
      <c r="H15">
        <v>0</v>
      </c>
      <c r="I15">
        <v>1</v>
      </c>
      <c r="J15">
        <v>4</v>
      </c>
      <c r="K15">
        <v>9</v>
      </c>
      <c r="L15">
        <v>15</v>
      </c>
      <c r="M15">
        <v>20</v>
      </c>
      <c r="N15">
        <v>24</v>
      </c>
      <c r="O15">
        <v>26</v>
      </c>
      <c r="P15">
        <v>26</v>
      </c>
      <c r="Q15">
        <v>24</v>
      </c>
      <c r="R15">
        <v>23</v>
      </c>
      <c r="S15">
        <v>21</v>
      </c>
      <c r="T15">
        <v>19</v>
      </c>
      <c r="U15">
        <v>17</v>
      </c>
      <c r="V15">
        <v>14</v>
      </c>
      <c r="W15">
        <v>12</v>
      </c>
      <c r="X15">
        <v>10</v>
      </c>
      <c r="Y15">
        <v>8</v>
      </c>
      <c r="AA15" t="s">
        <v>174</v>
      </c>
      <c r="AB15">
        <f t="shared" si="48"/>
        <v>-14.444444444444445</v>
      </c>
      <c r="AC15">
        <f t="shared" si="25"/>
        <v>-15.555555555555555</v>
      </c>
      <c r="AD15">
        <f t="shared" si="26"/>
        <v>-16.111111111111111</v>
      </c>
      <c r="AE15">
        <f t="shared" si="27"/>
        <v>-16.666666666666668</v>
      </c>
      <c r="AF15">
        <f t="shared" si="28"/>
        <v>-17.222222222222221</v>
      </c>
      <c r="AG15">
        <f t="shared" si="29"/>
        <v>-17.222222222222221</v>
      </c>
      <c r="AH15">
        <f t="shared" si="30"/>
        <v>-17.777777777777779</v>
      </c>
      <c r="AI15">
        <f t="shared" si="31"/>
        <v>-17.222222222222221</v>
      </c>
      <c r="AJ15">
        <f t="shared" si="32"/>
        <v>-15.555555555555555</v>
      </c>
      <c r="AK15">
        <f t="shared" si="33"/>
        <v>-12.777777777777779</v>
      </c>
      <c r="AL15">
        <f t="shared" si="34"/>
        <v>-9.4444444444444446</v>
      </c>
      <c r="AM15">
        <f t="shared" si="35"/>
        <v>-6.666666666666667</v>
      </c>
      <c r="AN15">
        <f t="shared" si="36"/>
        <v>-4.4444444444444446</v>
      </c>
      <c r="AO15">
        <f t="shared" si="37"/>
        <v>-3.3333333333333335</v>
      </c>
      <c r="AP15">
        <f t="shared" si="38"/>
        <v>-3.3333333333333335</v>
      </c>
      <c r="AQ15">
        <f t="shared" si="39"/>
        <v>-4.4444444444444446</v>
      </c>
      <c r="AR15">
        <f t="shared" si="40"/>
        <v>-5</v>
      </c>
      <c r="AS15">
        <f t="shared" si="41"/>
        <v>-6.1111111111111107</v>
      </c>
      <c r="AT15">
        <f t="shared" si="42"/>
        <v>-7.2222222222222223</v>
      </c>
      <c r="AU15">
        <f t="shared" si="43"/>
        <v>-8.3333333333333339</v>
      </c>
      <c r="AV15">
        <f t="shared" si="44"/>
        <v>-10</v>
      </c>
      <c r="AW15">
        <f t="shared" si="45"/>
        <v>-11.111111111111111</v>
      </c>
      <c r="AX15">
        <f t="shared" si="46"/>
        <v>-12.222222222222221</v>
      </c>
      <c r="AY15">
        <f t="shared" si="47"/>
        <v>-13.333333333333334</v>
      </c>
    </row>
    <row r="16" spans="1:51" x14ac:dyDescent="0.3">
      <c r="A16" t="s">
        <v>125</v>
      </c>
      <c r="B16">
        <v>6</v>
      </c>
      <c r="C16">
        <v>4</v>
      </c>
      <c r="D16">
        <v>3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3</v>
      </c>
      <c r="M16">
        <v>7</v>
      </c>
      <c r="N16">
        <v>11</v>
      </c>
      <c r="O16">
        <v>16</v>
      </c>
      <c r="P16">
        <v>19</v>
      </c>
      <c r="Q16">
        <v>23</v>
      </c>
      <c r="R16">
        <v>24</v>
      </c>
      <c r="S16">
        <v>23</v>
      </c>
      <c r="T16">
        <v>22</v>
      </c>
      <c r="U16">
        <v>19</v>
      </c>
      <c r="V16">
        <v>17</v>
      </c>
      <c r="W16">
        <v>13</v>
      </c>
      <c r="X16">
        <v>11</v>
      </c>
      <c r="Y16">
        <v>8</v>
      </c>
      <c r="AA16" t="s">
        <v>125</v>
      </c>
      <c r="AB16">
        <f t="shared" si="48"/>
        <v>-14.444444444444445</v>
      </c>
      <c r="AC16">
        <f t="shared" si="25"/>
        <v>-15.555555555555555</v>
      </c>
      <c r="AD16">
        <f t="shared" si="26"/>
        <v>-16.111111111111111</v>
      </c>
      <c r="AE16">
        <f t="shared" si="27"/>
        <v>-16.666666666666668</v>
      </c>
      <c r="AF16">
        <f t="shared" si="28"/>
        <v>-17.222222222222221</v>
      </c>
      <c r="AG16">
        <f t="shared" si="29"/>
        <v>-17.222222222222221</v>
      </c>
      <c r="AH16">
        <f t="shared" si="30"/>
        <v>-17.777777777777779</v>
      </c>
      <c r="AI16">
        <f t="shared" si="31"/>
        <v>-17.222222222222221</v>
      </c>
      <c r="AJ16">
        <f t="shared" si="32"/>
        <v>-17.777777777777779</v>
      </c>
      <c r="AK16">
        <f t="shared" si="33"/>
        <v>-17.222222222222221</v>
      </c>
      <c r="AL16">
        <f t="shared" si="34"/>
        <v>-16.111111111111111</v>
      </c>
      <c r="AM16">
        <f t="shared" si="35"/>
        <v>-13.888888888888889</v>
      </c>
      <c r="AN16">
        <f t="shared" si="36"/>
        <v>-11.666666666666666</v>
      </c>
      <c r="AO16">
        <f t="shared" si="37"/>
        <v>-8.8888888888888893</v>
      </c>
      <c r="AP16">
        <f t="shared" si="38"/>
        <v>-7.2222222222222223</v>
      </c>
      <c r="AQ16">
        <f t="shared" si="39"/>
        <v>-5</v>
      </c>
      <c r="AR16">
        <f t="shared" si="40"/>
        <v>-4.4444444444444446</v>
      </c>
      <c r="AS16">
        <f t="shared" si="41"/>
        <v>-5</v>
      </c>
      <c r="AT16">
        <f t="shared" si="42"/>
        <v>-5.5555555555555554</v>
      </c>
      <c r="AU16">
        <f t="shared" si="43"/>
        <v>-7.2222222222222223</v>
      </c>
      <c r="AV16">
        <f t="shared" si="44"/>
        <v>-8.3333333333333339</v>
      </c>
      <c r="AW16">
        <f t="shared" si="45"/>
        <v>-10.555555555555555</v>
      </c>
      <c r="AX16">
        <f t="shared" si="46"/>
        <v>-11.666666666666666</v>
      </c>
      <c r="AY16">
        <f t="shared" si="47"/>
        <v>-13.333333333333334</v>
      </c>
    </row>
    <row r="17" spans="1:51" x14ac:dyDescent="0.3">
      <c r="A17" t="s">
        <v>175</v>
      </c>
      <c r="B17">
        <v>10</v>
      </c>
      <c r="C17">
        <v>7</v>
      </c>
      <c r="D17">
        <v>5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4</v>
      </c>
      <c r="N17">
        <v>7</v>
      </c>
      <c r="O17">
        <v>10</v>
      </c>
      <c r="P17">
        <v>15</v>
      </c>
      <c r="Q17">
        <v>20</v>
      </c>
      <c r="R17">
        <v>26</v>
      </c>
      <c r="S17">
        <v>29</v>
      </c>
      <c r="T17">
        <v>32</v>
      </c>
      <c r="U17">
        <v>32</v>
      </c>
      <c r="V17">
        <v>28</v>
      </c>
      <c r="W17">
        <v>23</v>
      </c>
      <c r="X17">
        <v>18</v>
      </c>
      <c r="Y17">
        <v>14</v>
      </c>
      <c r="AA17" t="s">
        <v>175</v>
      </c>
      <c r="AB17">
        <f t="shared" si="48"/>
        <v>-12.222222222222221</v>
      </c>
      <c r="AC17">
        <f t="shared" si="25"/>
        <v>-13.888888888888889</v>
      </c>
      <c r="AD17">
        <f t="shared" si="26"/>
        <v>-15</v>
      </c>
      <c r="AE17">
        <f t="shared" si="27"/>
        <v>-16.111111111111111</v>
      </c>
      <c r="AF17">
        <f t="shared" si="28"/>
        <v>-16.666666666666668</v>
      </c>
      <c r="AG17">
        <f t="shared" si="29"/>
        <v>-17.222222222222221</v>
      </c>
      <c r="AH17">
        <f t="shared" si="30"/>
        <v>-17.777777777777779</v>
      </c>
      <c r="AI17">
        <f t="shared" si="31"/>
        <v>-17.777777777777779</v>
      </c>
      <c r="AJ17">
        <f t="shared" si="32"/>
        <v>-17.777777777777779</v>
      </c>
      <c r="AK17">
        <f t="shared" si="33"/>
        <v>-17.222222222222221</v>
      </c>
      <c r="AL17">
        <f t="shared" si="34"/>
        <v>-16.111111111111111</v>
      </c>
      <c r="AM17">
        <f t="shared" si="35"/>
        <v>-15.555555555555555</v>
      </c>
      <c r="AN17">
        <f t="shared" si="36"/>
        <v>-13.888888888888889</v>
      </c>
      <c r="AO17">
        <f t="shared" si="37"/>
        <v>-12.222222222222221</v>
      </c>
      <c r="AP17">
        <f t="shared" si="38"/>
        <v>-9.4444444444444446</v>
      </c>
      <c r="AQ17">
        <f t="shared" si="39"/>
        <v>-6.666666666666667</v>
      </c>
      <c r="AR17">
        <f t="shared" si="40"/>
        <v>-3.3333333333333335</v>
      </c>
      <c r="AS17">
        <f t="shared" si="41"/>
        <v>-1.6666666666666667</v>
      </c>
      <c r="AT17">
        <f t="shared" si="42"/>
        <v>0</v>
      </c>
      <c r="AU17">
        <f t="shared" si="43"/>
        <v>0</v>
      </c>
      <c r="AV17">
        <f t="shared" si="44"/>
        <v>-2.2222222222222223</v>
      </c>
      <c r="AW17">
        <f t="shared" si="45"/>
        <v>-5</v>
      </c>
      <c r="AX17">
        <f t="shared" si="46"/>
        <v>-7.7777777777777777</v>
      </c>
      <c r="AY17">
        <f t="shared" si="47"/>
        <v>-10</v>
      </c>
    </row>
    <row r="18" spans="1:51" x14ac:dyDescent="0.3">
      <c r="A18" t="s">
        <v>160</v>
      </c>
      <c r="B18">
        <v>12</v>
      </c>
      <c r="C18">
        <v>8</v>
      </c>
      <c r="D18">
        <v>6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4</v>
      </c>
      <c r="N18">
        <v>6</v>
      </c>
      <c r="O18">
        <v>8</v>
      </c>
      <c r="P18">
        <v>12</v>
      </c>
      <c r="Q18">
        <v>17</v>
      </c>
      <c r="R18">
        <v>22</v>
      </c>
      <c r="S18">
        <v>28</v>
      </c>
      <c r="T18">
        <v>33</v>
      </c>
      <c r="U18">
        <v>36</v>
      </c>
      <c r="V18">
        <v>33</v>
      </c>
      <c r="W18">
        <v>28</v>
      </c>
      <c r="X18">
        <v>22</v>
      </c>
      <c r="Y18">
        <v>17</v>
      </c>
      <c r="AA18" t="s">
        <v>160</v>
      </c>
      <c r="AB18">
        <f t="shared" si="48"/>
        <v>-11.111111111111111</v>
      </c>
      <c r="AC18">
        <f t="shared" si="25"/>
        <v>-13.333333333333334</v>
      </c>
      <c r="AD18">
        <f t="shared" si="26"/>
        <v>-14.444444444444445</v>
      </c>
      <c r="AE18">
        <f t="shared" si="27"/>
        <v>-15.555555555555555</v>
      </c>
      <c r="AF18">
        <f t="shared" si="28"/>
        <v>-16.666666666666668</v>
      </c>
      <c r="AG18">
        <f t="shared" si="29"/>
        <v>-17.222222222222221</v>
      </c>
      <c r="AH18">
        <f t="shared" si="30"/>
        <v>-17.222222222222221</v>
      </c>
      <c r="AI18">
        <f t="shared" si="31"/>
        <v>-17.777777777777779</v>
      </c>
      <c r="AJ18">
        <f t="shared" si="32"/>
        <v>-17.222222222222221</v>
      </c>
      <c r="AK18">
        <f t="shared" si="33"/>
        <v>-17.222222222222221</v>
      </c>
      <c r="AL18">
        <f t="shared" si="34"/>
        <v>-16.111111111111111</v>
      </c>
      <c r="AM18">
        <f t="shared" si="35"/>
        <v>-15.555555555555555</v>
      </c>
      <c r="AN18">
        <f t="shared" si="36"/>
        <v>-14.444444444444445</v>
      </c>
      <c r="AO18">
        <f t="shared" si="37"/>
        <v>-13.333333333333334</v>
      </c>
      <c r="AP18">
        <f t="shared" si="38"/>
        <v>-11.111111111111111</v>
      </c>
      <c r="AQ18">
        <f t="shared" si="39"/>
        <v>-8.3333333333333339</v>
      </c>
      <c r="AR18">
        <f t="shared" si="40"/>
        <v>-5.5555555555555554</v>
      </c>
      <c r="AS18">
        <f t="shared" si="41"/>
        <v>-2.2222222222222223</v>
      </c>
      <c r="AT18">
        <f t="shared" si="42"/>
        <v>0.55555555555555558</v>
      </c>
      <c r="AU18">
        <f t="shared" si="43"/>
        <v>2.2222222222222223</v>
      </c>
      <c r="AV18">
        <f t="shared" si="44"/>
        <v>0.55555555555555558</v>
      </c>
      <c r="AW18">
        <f t="shared" si="45"/>
        <v>-2.2222222222222223</v>
      </c>
      <c r="AX18">
        <f t="shared" si="46"/>
        <v>-5.5555555555555554</v>
      </c>
      <c r="AY18">
        <f t="shared" si="47"/>
        <v>-8.3333333333333339</v>
      </c>
    </row>
    <row r="19" spans="1:51" x14ac:dyDescent="0.3">
      <c r="A19" t="s">
        <v>176</v>
      </c>
      <c r="B19">
        <v>10</v>
      </c>
      <c r="C19">
        <v>7</v>
      </c>
      <c r="D19">
        <v>5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4</v>
      </c>
      <c r="N19">
        <v>6</v>
      </c>
      <c r="O19">
        <v>8</v>
      </c>
      <c r="P19">
        <v>11</v>
      </c>
      <c r="Q19">
        <v>13</v>
      </c>
      <c r="R19">
        <v>17</v>
      </c>
      <c r="S19">
        <v>21</v>
      </c>
      <c r="T19">
        <v>25</v>
      </c>
      <c r="U19">
        <v>27</v>
      </c>
      <c r="V19">
        <v>27</v>
      </c>
      <c r="W19">
        <v>23</v>
      </c>
      <c r="X19">
        <v>18</v>
      </c>
      <c r="Y19">
        <v>14</v>
      </c>
      <c r="AA19" t="s">
        <v>176</v>
      </c>
      <c r="AB19">
        <f t="shared" si="48"/>
        <v>-12.222222222222221</v>
      </c>
      <c r="AC19">
        <f t="shared" si="25"/>
        <v>-13.888888888888889</v>
      </c>
      <c r="AD19">
        <f t="shared" si="26"/>
        <v>-15</v>
      </c>
      <c r="AE19">
        <f t="shared" si="27"/>
        <v>-16.111111111111111</v>
      </c>
      <c r="AF19">
        <f t="shared" si="28"/>
        <v>-16.666666666666668</v>
      </c>
      <c r="AG19">
        <f t="shared" si="29"/>
        <v>-17.222222222222221</v>
      </c>
      <c r="AH19">
        <f t="shared" si="30"/>
        <v>-17.777777777777779</v>
      </c>
      <c r="AI19">
        <f t="shared" si="31"/>
        <v>-17.777777777777779</v>
      </c>
      <c r="AJ19">
        <f t="shared" si="32"/>
        <v>-17.777777777777779</v>
      </c>
      <c r="AK19">
        <f t="shared" si="33"/>
        <v>-17.222222222222221</v>
      </c>
      <c r="AL19">
        <f t="shared" si="34"/>
        <v>-16.666666666666668</v>
      </c>
      <c r="AM19">
        <f t="shared" si="35"/>
        <v>-15.555555555555555</v>
      </c>
      <c r="AN19">
        <f t="shared" si="36"/>
        <v>-14.444444444444445</v>
      </c>
      <c r="AO19">
        <f t="shared" si="37"/>
        <v>-13.333333333333334</v>
      </c>
      <c r="AP19">
        <f t="shared" si="38"/>
        <v>-11.666666666666666</v>
      </c>
      <c r="AQ19">
        <f t="shared" si="39"/>
        <v>-10.555555555555555</v>
      </c>
      <c r="AR19">
        <f t="shared" si="40"/>
        <v>-8.3333333333333339</v>
      </c>
      <c r="AS19">
        <f t="shared" si="41"/>
        <v>-6.1111111111111107</v>
      </c>
      <c r="AT19">
        <f t="shared" si="42"/>
        <v>-3.8888888888888888</v>
      </c>
      <c r="AU19">
        <f t="shared" si="43"/>
        <v>-2.7777777777777777</v>
      </c>
      <c r="AV19">
        <f t="shared" si="44"/>
        <v>-2.7777777777777777</v>
      </c>
      <c r="AW19">
        <f t="shared" si="45"/>
        <v>-5</v>
      </c>
      <c r="AX19">
        <f t="shared" si="46"/>
        <v>-7.7777777777777777</v>
      </c>
      <c r="AY19">
        <f t="shared" si="47"/>
        <v>-10</v>
      </c>
    </row>
    <row r="21" spans="1:51" x14ac:dyDescent="0.3">
      <c r="A21" s="6" t="s">
        <v>172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  <c r="AA21" s="6" t="s">
        <v>172</v>
      </c>
      <c r="AB21" s="6">
        <v>1</v>
      </c>
      <c r="AC21" s="6">
        <v>2</v>
      </c>
      <c r="AD21" s="6">
        <v>3</v>
      </c>
      <c r="AE21" s="6">
        <v>4</v>
      </c>
      <c r="AF21" s="6">
        <v>5</v>
      </c>
      <c r="AG21" s="6">
        <v>6</v>
      </c>
      <c r="AH21" s="6">
        <v>7</v>
      </c>
      <c r="AI21" s="6">
        <v>8</v>
      </c>
      <c r="AJ21" s="6">
        <v>9</v>
      </c>
      <c r="AK21" s="6">
        <v>10</v>
      </c>
      <c r="AL21" s="6">
        <v>11</v>
      </c>
      <c r="AM21" s="6">
        <v>12</v>
      </c>
      <c r="AN21" s="6">
        <v>13</v>
      </c>
      <c r="AO21" s="6">
        <v>14</v>
      </c>
      <c r="AP21" s="6">
        <v>15</v>
      </c>
      <c r="AQ21" s="6">
        <v>16</v>
      </c>
      <c r="AR21" s="6">
        <v>17</v>
      </c>
      <c r="AS21" s="6">
        <v>18</v>
      </c>
      <c r="AT21" s="6">
        <v>19</v>
      </c>
      <c r="AU21" s="6">
        <v>20</v>
      </c>
      <c r="AV21" s="6">
        <v>21</v>
      </c>
      <c r="AW21" s="6">
        <v>22</v>
      </c>
      <c r="AX21" s="6">
        <v>23</v>
      </c>
      <c r="AY21" s="6">
        <v>24</v>
      </c>
    </row>
    <row r="22" spans="1:51" x14ac:dyDescent="0.3">
      <c r="A22" t="s">
        <v>159</v>
      </c>
      <c r="B22" s="7">
        <v>4</v>
      </c>
      <c r="C22" s="7">
        <v>3</v>
      </c>
      <c r="D22" s="7">
        <v>1</v>
      </c>
      <c r="E22" s="7">
        <v>1</v>
      </c>
      <c r="F22" s="7">
        <v>0</v>
      </c>
      <c r="G22" s="7">
        <v>0</v>
      </c>
      <c r="H22" s="7">
        <v>6</v>
      </c>
      <c r="I22" s="7">
        <v>9</v>
      </c>
      <c r="J22" s="7">
        <v>10</v>
      </c>
      <c r="K22" s="7">
        <v>11</v>
      </c>
      <c r="L22" s="7">
        <v>12</v>
      </c>
      <c r="M22" s="7">
        <v>15</v>
      </c>
      <c r="N22" s="7">
        <v>17</v>
      </c>
      <c r="O22" s="7">
        <v>18</v>
      </c>
      <c r="P22" s="7">
        <v>19</v>
      </c>
      <c r="Q22" s="7">
        <v>19</v>
      </c>
      <c r="R22" s="7">
        <v>19</v>
      </c>
      <c r="S22" s="7">
        <v>19</v>
      </c>
      <c r="T22" s="7">
        <v>18</v>
      </c>
      <c r="U22" s="7">
        <v>13</v>
      </c>
      <c r="V22" s="7">
        <v>10</v>
      </c>
      <c r="W22" s="7">
        <v>8</v>
      </c>
      <c r="X22" s="7">
        <v>7</v>
      </c>
      <c r="Y22" s="7">
        <v>5</v>
      </c>
      <c r="AA22" t="s">
        <v>159</v>
      </c>
      <c r="AB22">
        <f>(B22-32)*5/9</f>
        <v>-15.555555555555555</v>
      </c>
      <c r="AC22">
        <f t="shared" ref="AC22:AC29" si="49">(C22-32)*5/9</f>
        <v>-16.111111111111111</v>
      </c>
      <c r="AD22">
        <f t="shared" ref="AD22:AD29" si="50">(D22-32)*5/9</f>
        <v>-17.222222222222221</v>
      </c>
      <c r="AE22">
        <f t="shared" ref="AE22:AE29" si="51">(E22-32)*5/9</f>
        <v>-17.222222222222221</v>
      </c>
      <c r="AF22">
        <f t="shared" ref="AF22:AF29" si="52">(F22-32)*5/9</f>
        <v>-17.777777777777779</v>
      </c>
      <c r="AG22">
        <f t="shared" ref="AG22:AG29" si="53">(G22-32)*5/9</f>
        <v>-17.777777777777779</v>
      </c>
      <c r="AH22">
        <f t="shared" ref="AH22:AH29" si="54">(H22-32)*5/9</f>
        <v>-14.444444444444445</v>
      </c>
      <c r="AI22">
        <f t="shared" ref="AI22:AI29" si="55">(I22-32)*5/9</f>
        <v>-12.777777777777779</v>
      </c>
      <c r="AJ22">
        <f t="shared" ref="AJ22:AJ29" si="56">(J22-32)*5/9</f>
        <v>-12.222222222222221</v>
      </c>
      <c r="AK22">
        <f t="shared" ref="AK22:AK29" si="57">(K22-32)*5/9</f>
        <v>-11.666666666666666</v>
      </c>
      <c r="AL22">
        <f t="shared" ref="AL22:AL29" si="58">(L22-32)*5/9</f>
        <v>-11.111111111111111</v>
      </c>
      <c r="AM22">
        <f t="shared" ref="AM22:AM29" si="59">(M22-32)*5/9</f>
        <v>-9.4444444444444446</v>
      </c>
      <c r="AN22">
        <f t="shared" ref="AN22:AN29" si="60">(N22-32)*5/9</f>
        <v>-8.3333333333333339</v>
      </c>
      <c r="AO22">
        <f t="shared" ref="AO22:AO29" si="61">(O22-32)*5/9</f>
        <v>-7.7777777777777777</v>
      </c>
      <c r="AP22">
        <f t="shared" ref="AP22:AP29" si="62">(P22-32)*5/9</f>
        <v>-7.2222222222222223</v>
      </c>
      <c r="AQ22">
        <f t="shared" ref="AQ22:AQ29" si="63">(Q22-32)*5/9</f>
        <v>-7.2222222222222223</v>
      </c>
      <c r="AR22">
        <f t="shared" ref="AR22:AR29" si="64">(R22-32)*5/9</f>
        <v>-7.2222222222222223</v>
      </c>
      <c r="AS22">
        <f t="shared" ref="AS22:AS29" si="65">(S22-32)*5/9</f>
        <v>-7.2222222222222223</v>
      </c>
      <c r="AT22">
        <f t="shared" ref="AT22:AT29" si="66">(T22-32)*5/9</f>
        <v>-7.7777777777777777</v>
      </c>
      <c r="AU22">
        <f t="shared" ref="AU22:AU29" si="67">(U22-32)*5/9</f>
        <v>-10.555555555555555</v>
      </c>
      <c r="AV22">
        <f t="shared" ref="AV22:AV29" si="68">(V22-32)*5/9</f>
        <v>-12.222222222222221</v>
      </c>
      <c r="AW22">
        <f t="shared" ref="AW22:AW29" si="69">(W22-32)*5/9</f>
        <v>-13.333333333333334</v>
      </c>
      <c r="AX22">
        <f t="shared" ref="AX22:AX29" si="70">(X22-32)*5/9</f>
        <v>-13.888888888888889</v>
      </c>
      <c r="AY22">
        <f t="shared" ref="AY22:AY29" si="71">(Y22-32)*5/9</f>
        <v>-15</v>
      </c>
    </row>
    <row r="23" spans="1:51" x14ac:dyDescent="0.3">
      <c r="A23" t="s">
        <v>173</v>
      </c>
      <c r="B23" s="7">
        <v>4</v>
      </c>
      <c r="C23" s="7">
        <v>3</v>
      </c>
      <c r="D23" s="7">
        <v>1</v>
      </c>
      <c r="E23" s="7">
        <v>1</v>
      </c>
      <c r="F23" s="7">
        <v>0</v>
      </c>
      <c r="G23" s="7">
        <v>0</v>
      </c>
      <c r="H23" s="7">
        <v>8</v>
      </c>
      <c r="I23" s="7">
        <v>16</v>
      </c>
      <c r="J23" s="7">
        <v>22</v>
      </c>
      <c r="K23" s="7">
        <v>26</v>
      </c>
      <c r="L23" s="7">
        <v>26</v>
      </c>
      <c r="M23" s="7">
        <v>23</v>
      </c>
      <c r="N23" s="7">
        <v>19</v>
      </c>
      <c r="O23" s="7">
        <v>19</v>
      </c>
      <c r="P23" s="7">
        <v>19</v>
      </c>
      <c r="Q23" s="7">
        <v>19</v>
      </c>
      <c r="R23" s="7">
        <v>17</v>
      </c>
      <c r="S23" s="7">
        <v>16</v>
      </c>
      <c r="T23" s="7">
        <v>13</v>
      </c>
      <c r="U23" s="7">
        <v>11</v>
      </c>
      <c r="V23" s="7">
        <v>9</v>
      </c>
      <c r="W23" s="7">
        <v>8</v>
      </c>
      <c r="X23" s="7">
        <v>7</v>
      </c>
      <c r="Y23" s="7">
        <v>5</v>
      </c>
      <c r="AA23" t="s">
        <v>173</v>
      </c>
      <c r="AB23">
        <f t="shared" ref="AB23:AB29" si="72">(B23-32)*5/9</f>
        <v>-15.555555555555555</v>
      </c>
      <c r="AC23">
        <f t="shared" si="49"/>
        <v>-16.111111111111111</v>
      </c>
      <c r="AD23">
        <f t="shared" si="50"/>
        <v>-17.222222222222221</v>
      </c>
      <c r="AE23">
        <f t="shared" si="51"/>
        <v>-17.222222222222221</v>
      </c>
      <c r="AF23">
        <f t="shared" si="52"/>
        <v>-17.777777777777779</v>
      </c>
      <c r="AG23">
        <f t="shared" si="53"/>
        <v>-17.777777777777779</v>
      </c>
      <c r="AH23">
        <f t="shared" si="54"/>
        <v>-13.333333333333334</v>
      </c>
      <c r="AI23">
        <f t="shared" si="55"/>
        <v>-8.8888888888888893</v>
      </c>
      <c r="AJ23">
        <f t="shared" si="56"/>
        <v>-5.5555555555555554</v>
      </c>
      <c r="AK23">
        <f t="shared" si="57"/>
        <v>-3.3333333333333335</v>
      </c>
      <c r="AL23">
        <f t="shared" si="58"/>
        <v>-3.3333333333333335</v>
      </c>
      <c r="AM23">
        <f t="shared" si="59"/>
        <v>-5</v>
      </c>
      <c r="AN23">
        <f t="shared" si="60"/>
        <v>-7.2222222222222223</v>
      </c>
      <c r="AO23">
        <f t="shared" si="61"/>
        <v>-7.2222222222222223</v>
      </c>
      <c r="AP23">
        <f t="shared" si="62"/>
        <v>-7.2222222222222223</v>
      </c>
      <c r="AQ23">
        <f t="shared" si="63"/>
        <v>-7.2222222222222223</v>
      </c>
      <c r="AR23">
        <f t="shared" si="64"/>
        <v>-8.3333333333333339</v>
      </c>
      <c r="AS23">
        <f t="shared" si="65"/>
        <v>-8.8888888888888893</v>
      </c>
      <c r="AT23">
        <f t="shared" si="66"/>
        <v>-10.555555555555555</v>
      </c>
      <c r="AU23">
        <f t="shared" si="67"/>
        <v>-11.666666666666666</v>
      </c>
      <c r="AV23">
        <f t="shared" si="68"/>
        <v>-12.777777777777779</v>
      </c>
      <c r="AW23">
        <f t="shared" si="69"/>
        <v>-13.333333333333334</v>
      </c>
      <c r="AX23">
        <f t="shared" si="70"/>
        <v>-13.888888888888889</v>
      </c>
      <c r="AY23">
        <f t="shared" si="71"/>
        <v>-15</v>
      </c>
    </row>
    <row r="24" spans="1:51" x14ac:dyDescent="0.3">
      <c r="A24" t="s">
        <v>161</v>
      </c>
      <c r="B24" s="7">
        <v>4</v>
      </c>
      <c r="C24" s="7">
        <v>3</v>
      </c>
      <c r="D24" s="7">
        <v>1</v>
      </c>
      <c r="E24" s="7">
        <v>1</v>
      </c>
      <c r="F24" s="7">
        <v>1</v>
      </c>
      <c r="G24" s="7">
        <v>2</v>
      </c>
      <c r="H24" s="7">
        <v>10</v>
      </c>
      <c r="I24" s="7">
        <v>20</v>
      </c>
      <c r="J24" s="7">
        <v>28</v>
      </c>
      <c r="K24" s="7">
        <v>34</v>
      </c>
      <c r="L24" s="7">
        <v>36</v>
      </c>
      <c r="M24" s="7">
        <v>35</v>
      </c>
      <c r="N24" s="7">
        <v>31</v>
      </c>
      <c r="O24" s="7">
        <v>23</v>
      </c>
      <c r="P24" s="7">
        <v>20</v>
      </c>
      <c r="Q24" s="7">
        <v>18</v>
      </c>
      <c r="R24" s="7">
        <v>16</v>
      </c>
      <c r="S24" s="7">
        <v>15</v>
      </c>
      <c r="T24" s="7">
        <v>13</v>
      </c>
      <c r="U24" s="7">
        <v>11</v>
      </c>
      <c r="V24" s="7">
        <v>10</v>
      </c>
      <c r="W24" s="7">
        <v>8</v>
      </c>
      <c r="X24" s="7">
        <v>7</v>
      </c>
      <c r="Y24" s="7">
        <v>5</v>
      </c>
      <c r="AA24" t="s">
        <v>161</v>
      </c>
      <c r="AB24">
        <f t="shared" si="72"/>
        <v>-15.555555555555555</v>
      </c>
      <c r="AC24">
        <f t="shared" si="49"/>
        <v>-16.111111111111111</v>
      </c>
      <c r="AD24">
        <f t="shared" si="50"/>
        <v>-17.222222222222221</v>
      </c>
      <c r="AE24">
        <f t="shared" si="51"/>
        <v>-17.222222222222221</v>
      </c>
      <c r="AF24">
        <f t="shared" si="52"/>
        <v>-17.222222222222221</v>
      </c>
      <c r="AG24">
        <f t="shared" si="53"/>
        <v>-16.666666666666668</v>
      </c>
      <c r="AH24">
        <f t="shared" si="54"/>
        <v>-12.222222222222221</v>
      </c>
      <c r="AI24">
        <f t="shared" si="55"/>
        <v>-6.666666666666667</v>
      </c>
      <c r="AJ24">
        <f t="shared" si="56"/>
        <v>-2.2222222222222223</v>
      </c>
      <c r="AK24">
        <f t="shared" si="57"/>
        <v>1.1111111111111112</v>
      </c>
      <c r="AL24">
        <f t="shared" si="58"/>
        <v>2.2222222222222223</v>
      </c>
      <c r="AM24">
        <f t="shared" si="59"/>
        <v>1.6666666666666667</v>
      </c>
      <c r="AN24">
        <f t="shared" si="60"/>
        <v>-0.55555555555555558</v>
      </c>
      <c r="AO24">
        <f t="shared" si="61"/>
        <v>-5</v>
      </c>
      <c r="AP24">
        <f t="shared" si="62"/>
        <v>-6.666666666666667</v>
      </c>
      <c r="AQ24">
        <f t="shared" si="63"/>
        <v>-7.7777777777777777</v>
      </c>
      <c r="AR24">
        <f t="shared" si="64"/>
        <v>-8.8888888888888893</v>
      </c>
      <c r="AS24">
        <f t="shared" si="65"/>
        <v>-9.4444444444444446</v>
      </c>
      <c r="AT24">
        <f t="shared" si="66"/>
        <v>-10.555555555555555</v>
      </c>
      <c r="AU24">
        <f t="shared" si="67"/>
        <v>-11.666666666666666</v>
      </c>
      <c r="AV24">
        <f t="shared" si="68"/>
        <v>-12.222222222222221</v>
      </c>
      <c r="AW24">
        <f t="shared" si="69"/>
        <v>-13.333333333333334</v>
      </c>
      <c r="AX24">
        <f t="shared" si="70"/>
        <v>-13.888888888888889</v>
      </c>
      <c r="AY24">
        <f t="shared" si="71"/>
        <v>-15</v>
      </c>
    </row>
    <row r="25" spans="1:51" x14ac:dyDescent="0.3">
      <c r="A25" t="s">
        <v>174</v>
      </c>
      <c r="B25" s="7">
        <v>4</v>
      </c>
      <c r="C25" s="7">
        <v>3</v>
      </c>
      <c r="D25" s="7">
        <v>1</v>
      </c>
      <c r="E25" s="7">
        <v>1</v>
      </c>
      <c r="F25" s="7">
        <v>1</v>
      </c>
      <c r="G25" s="7">
        <v>1</v>
      </c>
      <c r="H25" s="7">
        <v>9</v>
      </c>
      <c r="I25" s="7">
        <v>18</v>
      </c>
      <c r="J25" s="7">
        <v>26</v>
      </c>
      <c r="K25" s="7">
        <v>32</v>
      </c>
      <c r="L25" s="7">
        <v>34</v>
      </c>
      <c r="M25" s="7">
        <v>33</v>
      </c>
      <c r="N25" s="7">
        <v>30</v>
      </c>
      <c r="O25" s="7">
        <v>22</v>
      </c>
      <c r="P25" s="7">
        <v>19</v>
      </c>
      <c r="Q25" s="7">
        <v>17</v>
      </c>
      <c r="R25" s="7">
        <v>15</v>
      </c>
      <c r="S25" s="7">
        <v>14</v>
      </c>
      <c r="T25" s="7">
        <v>12</v>
      </c>
      <c r="U25" s="7">
        <v>10</v>
      </c>
      <c r="V25" s="7">
        <v>9</v>
      </c>
      <c r="W25" s="7">
        <v>8</v>
      </c>
      <c r="X25" s="7">
        <v>6</v>
      </c>
      <c r="Y25" s="7">
        <v>5</v>
      </c>
      <c r="AA25" t="s">
        <v>174</v>
      </c>
      <c r="AB25">
        <f t="shared" si="72"/>
        <v>-15.555555555555555</v>
      </c>
      <c r="AC25">
        <f t="shared" si="49"/>
        <v>-16.111111111111111</v>
      </c>
      <c r="AD25">
        <f t="shared" si="50"/>
        <v>-17.222222222222221</v>
      </c>
      <c r="AE25">
        <f t="shared" si="51"/>
        <v>-17.222222222222221</v>
      </c>
      <c r="AF25">
        <f t="shared" si="52"/>
        <v>-17.222222222222221</v>
      </c>
      <c r="AG25">
        <f t="shared" si="53"/>
        <v>-17.222222222222221</v>
      </c>
      <c r="AH25">
        <f t="shared" si="54"/>
        <v>-12.777777777777779</v>
      </c>
      <c r="AI25">
        <f t="shared" si="55"/>
        <v>-7.7777777777777777</v>
      </c>
      <c r="AJ25">
        <f t="shared" si="56"/>
        <v>-3.3333333333333335</v>
      </c>
      <c r="AK25">
        <f t="shared" si="57"/>
        <v>0</v>
      </c>
      <c r="AL25">
        <f t="shared" si="58"/>
        <v>1.1111111111111112</v>
      </c>
      <c r="AM25">
        <f t="shared" si="59"/>
        <v>0.55555555555555558</v>
      </c>
      <c r="AN25">
        <f t="shared" si="60"/>
        <v>-1.1111111111111112</v>
      </c>
      <c r="AO25">
        <f t="shared" si="61"/>
        <v>-5.5555555555555554</v>
      </c>
      <c r="AP25">
        <f t="shared" si="62"/>
        <v>-7.2222222222222223</v>
      </c>
      <c r="AQ25">
        <f t="shared" si="63"/>
        <v>-8.3333333333333339</v>
      </c>
      <c r="AR25">
        <f t="shared" si="64"/>
        <v>-9.4444444444444446</v>
      </c>
      <c r="AS25">
        <f t="shared" si="65"/>
        <v>-10</v>
      </c>
      <c r="AT25">
        <f t="shared" si="66"/>
        <v>-11.111111111111111</v>
      </c>
      <c r="AU25">
        <f t="shared" si="67"/>
        <v>-12.222222222222221</v>
      </c>
      <c r="AV25">
        <f t="shared" si="68"/>
        <v>-12.777777777777779</v>
      </c>
      <c r="AW25">
        <f t="shared" si="69"/>
        <v>-13.333333333333334</v>
      </c>
      <c r="AX25">
        <f t="shared" si="70"/>
        <v>-14.444444444444445</v>
      </c>
      <c r="AY25">
        <f t="shared" si="71"/>
        <v>-15</v>
      </c>
    </row>
    <row r="26" spans="1:51" x14ac:dyDescent="0.3">
      <c r="A26" t="s">
        <v>125</v>
      </c>
      <c r="B26" s="7">
        <v>4</v>
      </c>
      <c r="C26" s="7">
        <v>3</v>
      </c>
      <c r="D26" s="7">
        <v>1</v>
      </c>
      <c r="E26" s="7">
        <v>1</v>
      </c>
      <c r="F26" s="7">
        <v>1</v>
      </c>
      <c r="G26" s="7">
        <v>1</v>
      </c>
      <c r="H26" s="7">
        <v>7</v>
      </c>
      <c r="I26" s="7">
        <v>13</v>
      </c>
      <c r="J26" s="7">
        <v>18</v>
      </c>
      <c r="K26" s="7">
        <v>21</v>
      </c>
      <c r="L26" s="7">
        <v>23</v>
      </c>
      <c r="M26" s="7">
        <v>23</v>
      </c>
      <c r="N26" s="7">
        <v>21</v>
      </c>
      <c r="O26" s="7">
        <v>19</v>
      </c>
      <c r="P26" s="7">
        <v>18</v>
      </c>
      <c r="Q26" s="7">
        <v>17</v>
      </c>
      <c r="R26" s="7">
        <v>15</v>
      </c>
      <c r="S26" s="7">
        <v>13</v>
      </c>
      <c r="T26" s="7">
        <v>12</v>
      </c>
      <c r="U26" s="7">
        <v>10</v>
      </c>
      <c r="V26" s="7">
        <v>9</v>
      </c>
      <c r="W26" s="7">
        <v>8</v>
      </c>
      <c r="X26" s="7">
        <v>6</v>
      </c>
      <c r="Y26" s="7">
        <v>5</v>
      </c>
      <c r="AA26" t="s">
        <v>125</v>
      </c>
      <c r="AB26">
        <f t="shared" si="72"/>
        <v>-15.555555555555555</v>
      </c>
      <c r="AC26">
        <f t="shared" si="49"/>
        <v>-16.111111111111111</v>
      </c>
      <c r="AD26">
        <f t="shared" si="50"/>
        <v>-17.222222222222221</v>
      </c>
      <c r="AE26">
        <f t="shared" si="51"/>
        <v>-17.222222222222221</v>
      </c>
      <c r="AF26">
        <f t="shared" si="52"/>
        <v>-17.222222222222221</v>
      </c>
      <c r="AG26">
        <f t="shared" si="53"/>
        <v>-17.222222222222221</v>
      </c>
      <c r="AH26">
        <f t="shared" si="54"/>
        <v>-13.888888888888889</v>
      </c>
      <c r="AI26">
        <f t="shared" si="55"/>
        <v>-10.555555555555555</v>
      </c>
      <c r="AJ26">
        <f t="shared" si="56"/>
        <v>-7.7777777777777777</v>
      </c>
      <c r="AK26">
        <f t="shared" si="57"/>
        <v>-6.1111111111111107</v>
      </c>
      <c r="AL26">
        <f t="shared" si="58"/>
        <v>-5</v>
      </c>
      <c r="AM26">
        <f t="shared" si="59"/>
        <v>-5</v>
      </c>
      <c r="AN26">
        <f t="shared" si="60"/>
        <v>-6.1111111111111107</v>
      </c>
      <c r="AO26">
        <f t="shared" si="61"/>
        <v>-7.2222222222222223</v>
      </c>
      <c r="AP26">
        <f t="shared" si="62"/>
        <v>-7.7777777777777777</v>
      </c>
      <c r="AQ26">
        <f t="shared" si="63"/>
        <v>-8.3333333333333339</v>
      </c>
      <c r="AR26">
        <f t="shared" si="64"/>
        <v>-9.4444444444444446</v>
      </c>
      <c r="AS26">
        <f t="shared" si="65"/>
        <v>-10.555555555555555</v>
      </c>
      <c r="AT26">
        <f t="shared" si="66"/>
        <v>-11.111111111111111</v>
      </c>
      <c r="AU26">
        <f t="shared" si="67"/>
        <v>-12.222222222222221</v>
      </c>
      <c r="AV26">
        <f t="shared" si="68"/>
        <v>-12.777777777777779</v>
      </c>
      <c r="AW26">
        <f t="shared" si="69"/>
        <v>-13.333333333333334</v>
      </c>
      <c r="AX26">
        <f t="shared" si="70"/>
        <v>-14.444444444444445</v>
      </c>
      <c r="AY26">
        <f t="shared" si="71"/>
        <v>-15</v>
      </c>
    </row>
    <row r="27" spans="1:51" x14ac:dyDescent="0.3">
      <c r="A27" t="s">
        <v>175</v>
      </c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3</v>
      </c>
      <c r="H27" s="7">
        <v>7</v>
      </c>
      <c r="I27" s="7">
        <v>11</v>
      </c>
      <c r="J27" s="7">
        <v>15</v>
      </c>
      <c r="K27" s="7">
        <v>18</v>
      </c>
      <c r="L27" s="7">
        <v>21</v>
      </c>
      <c r="M27" s="7">
        <v>23</v>
      </c>
      <c r="N27" s="7">
        <v>24</v>
      </c>
      <c r="O27" s="7">
        <v>24</v>
      </c>
      <c r="P27" s="7">
        <v>23</v>
      </c>
      <c r="Q27" s="7">
        <v>22</v>
      </c>
      <c r="R27" s="7">
        <v>20</v>
      </c>
      <c r="S27" s="7">
        <v>18</v>
      </c>
      <c r="T27" s="7">
        <v>17</v>
      </c>
      <c r="U27" s="7">
        <v>15</v>
      </c>
      <c r="V27" s="7">
        <v>14</v>
      </c>
      <c r="W27" s="7">
        <v>12</v>
      </c>
      <c r="X27" s="7">
        <v>10</v>
      </c>
      <c r="Y27" s="7">
        <v>9</v>
      </c>
      <c r="AA27" t="s">
        <v>175</v>
      </c>
      <c r="AB27">
        <f t="shared" si="72"/>
        <v>-13.888888888888889</v>
      </c>
      <c r="AC27">
        <f t="shared" si="49"/>
        <v>-14.444444444444445</v>
      </c>
      <c r="AD27">
        <f t="shared" si="50"/>
        <v>-15</v>
      </c>
      <c r="AE27">
        <f t="shared" si="51"/>
        <v>-15.555555555555555</v>
      </c>
      <c r="AF27">
        <f t="shared" si="52"/>
        <v>-16.111111111111111</v>
      </c>
      <c r="AG27">
        <f t="shared" si="53"/>
        <v>-16.111111111111111</v>
      </c>
      <c r="AH27">
        <f t="shared" si="54"/>
        <v>-13.888888888888889</v>
      </c>
      <c r="AI27">
        <f t="shared" si="55"/>
        <v>-11.666666666666666</v>
      </c>
      <c r="AJ27">
        <f t="shared" si="56"/>
        <v>-9.4444444444444446</v>
      </c>
      <c r="AK27">
        <f t="shared" si="57"/>
        <v>-7.7777777777777777</v>
      </c>
      <c r="AL27">
        <f t="shared" si="58"/>
        <v>-6.1111111111111107</v>
      </c>
      <c r="AM27">
        <f t="shared" si="59"/>
        <v>-5</v>
      </c>
      <c r="AN27">
        <f t="shared" si="60"/>
        <v>-4.4444444444444446</v>
      </c>
      <c r="AO27">
        <f t="shared" si="61"/>
        <v>-4.4444444444444446</v>
      </c>
      <c r="AP27">
        <f t="shared" si="62"/>
        <v>-5</v>
      </c>
      <c r="AQ27">
        <f t="shared" si="63"/>
        <v>-5.5555555555555554</v>
      </c>
      <c r="AR27">
        <f t="shared" si="64"/>
        <v>-6.666666666666667</v>
      </c>
      <c r="AS27">
        <f t="shared" si="65"/>
        <v>-7.7777777777777777</v>
      </c>
      <c r="AT27">
        <f t="shared" si="66"/>
        <v>-8.3333333333333339</v>
      </c>
      <c r="AU27">
        <f t="shared" si="67"/>
        <v>-9.4444444444444446</v>
      </c>
      <c r="AV27">
        <f t="shared" si="68"/>
        <v>-10</v>
      </c>
      <c r="AW27">
        <f t="shared" si="69"/>
        <v>-11.111111111111111</v>
      </c>
      <c r="AX27">
        <f t="shared" si="70"/>
        <v>-12.222222222222221</v>
      </c>
      <c r="AY27">
        <f t="shared" si="71"/>
        <v>-12.777777777777779</v>
      </c>
    </row>
    <row r="28" spans="1:51" x14ac:dyDescent="0.3">
      <c r="A28" t="s">
        <v>160</v>
      </c>
      <c r="B28" s="7">
        <v>11</v>
      </c>
      <c r="C28" s="7">
        <v>9</v>
      </c>
      <c r="D28" s="7">
        <v>8</v>
      </c>
      <c r="E28" s="7">
        <v>6</v>
      </c>
      <c r="F28" s="7">
        <v>5</v>
      </c>
      <c r="G28" s="7">
        <v>5</v>
      </c>
      <c r="H28" s="7">
        <v>6</v>
      </c>
      <c r="I28" s="7">
        <v>8</v>
      </c>
      <c r="J28" s="7">
        <v>11</v>
      </c>
      <c r="K28" s="7">
        <v>14</v>
      </c>
      <c r="L28" s="7">
        <v>18</v>
      </c>
      <c r="M28" s="7">
        <v>20</v>
      </c>
      <c r="N28" s="7">
        <v>21</v>
      </c>
      <c r="O28" s="7">
        <v>21</v>
      </c>
      <c r="P28" s="7">
        <v>21</v>
      </c>
      <c r="Q28" s="7">
        <v>20</v>
      </c>
      <c r="R28" s="7">
        <v>19</v>
      </c>
      <c r="S28" s="7">
        <v>17</v>
      </c>
      <c r="T28" s="7">
        <v>16</v>
      </c>
      <c r="U28" s="7">
        <v>14</v>
      </c>
      <c r="V28" s="7">
        <v>13</v>
      </c>
      <c r="W28" s="7">
        <v>11</v>
      </c>
      <c r="X28" s="7">
        <v>10</v>
      </c>
      <c r="Y28" s="7">
        <v>8</v>
      </c>
      <c r="AA28" t="s">
        <v>160</v>
      </c>
      <c r="AB28">
        <f t="shared" si="72"/>
        <v>-11.666666666666666</v>
      </c>
      <c r="AC28">
        <f t="shared" si="49"/>
        <v>-12.777777777777779</v>
      </c>
      <c r="AD28">
        <f t="shared" si="50"/>
        <v>-13.333333333333334</v>
      </c>
      <c r="AE28">
        <f t="shared" si="51"/>
        <v>-14.444444444444445</v>
      </c>
      <c r="AF28">
        <f t="shared" si="52"/>
        <v>-15</v>
      </c>
      <c r="AG28">
        <f t="shared" si="53"/>
        <v>-15</v>
      </c>
      <c r="AH28">
        <f t="shared" si="54"/>
        <v>-14.444444444444445</v>
      </c>
      <c r="AI28">
        <f t="shared" si="55"/>
        <v>-13.333333333333334</v>
      </c>
      <c r="AJ28">
        <f t="shared" si="56"/>
        <v>-11.666666666666666</v>
      </c>
      <c r="AK28">
        <f t="shared" si="57"/>
        <v>-10</v>
      </c>
      <c r="AL28">
        <f t="shared" si="58"/>
        <v>-7.7777777777777777</v>
      </c>
      <c r="AM28">
        <f t="shared" si="59"/>
        <v>-6.666666666666667</v>
      </c>
      <c r="AN28">
        <f t="shared" si="60"/>
        <v>-6.1111111111111107</v>
      </c>
      <c r="AO28">
        <f t="shared" si="61"/>
        <v>-6.1111111111111107</v>
      </c>
      <c r="AP28">
        <f t="shared" si="62"/>
        <v>-6.1111111111111107</v>
      </c>
      <c r="AQ28">
        <f t="shared" si="63"/>
        <v>-6.666666666666667</v>
      </c>
      <c r="AR28">
        <f t="shared" si="64"/>
        <v>-7.2222222222222223</v>
      </c>
      <c r="AS28">
        <f t="shared" si="65"/>
        <v>-8.3333333333333339</v>
      </c>
      <c r="AT28">
        <f t="shared" si="66"/>
        <v>-8.8888888888888893</v>
      </c>
      <c r="AU28">
        <f t="shared" si="67"/>
        <v>-10</v>
      </c>
      <c r="AV28">
        <f t="shared" si="68"/>
        <v>-10.555555555555555</v>
      </c>
      <c r="AW28">
        <f t="shared" si="69"/>
        <v>-11.666666666666666</v>
      </c>
      <c r="AX28">
        <f t="shared" si="70"/>
        <v>-12.222222222222221</v>
      </c>
      <c r="AY28">
        <f t="shared" si="71"/>
        <v>-13.333333333333334</v>
      </c>
    </row>
    <row r="29" spans="1:51" x14ac:dyDescent="0.3">
      <c r="A29" t="s">
        <v>176</v>
      </c>
      <c r="B29" s="7">
        <v>9</v>
      </c>
      <c r="C29" s="7">
        <v>7</v>
      </c>
      <c r="D29" s="7">
        <v>6</v>
      </c>
      <c r="E29" s="7">
        <v>5</v>
      </c>
      <c r="F29" s="7">
        <v>5</v>
      </c>
      <c r="G29" s="7">
        <v>4</v>
      </c>
      <c r="H29" s="7">
        <v>5</v>
      </c>
      <c r="I29" s="7">
        <v>7</v>
      </c>
      <c r="J29" s="7">
        <v>10</v>
      </c>
      <c r="K29" s="7">
        <v>13</v>
      </c>
      <c r="L29" s="7">
        <v>16</v>
      </c>
      <c r="M29" s="7">
        <v>18</v>
      </c>
      <c r="N29" s="7">
        <v>19</v>
      </c>
      <c r="O29" s="7">
        <v>20</v>
      </c>
      <c r="P29" s="7">
        <v>20</v>
      </c>
      <c r="Q29" s="7">
        <v>20</v>
      </c>
      <c r="R29" s="7">
        <v>19</v>
      </c>
      <c r="S29" s="7">
        <v>18</v>
      </c>
      <c r="T29" s="7">
        <v>17</v>
      </c>
      <c r="U29" s="7">
        <v>15</v>
      </c>
      <c r="V29" s="7">
        <v>14</v>
      </c>
      <c r="W29" s="7">
        <v>12</v>
      </c>
      <c r="X29" s="7">
        <v>10</v>
      </c>
      <c r="Y29" s="7">
        <v>9</v>
      </c>
      <c r="AA29" t="s">
        <v>176</v>
      </c>
      <c r="AB29">
        <f t="shared" si="72"/>
        <v>-12.777777777777779</v>
      </c>
      <c r="AC29">
        <f t="shared" si="49"/>
        <v>-13.888888888888889</v>
      </c>
      <c r="AD29">
        <f t="shared" si="50"/>
        <v>-14.444444444444445</v>
      </c>
      <c r="AE29">
        <f t="shared" si="51"/>
        <v>-15</v>
      </c>
      <c r="AF29">
        <f t="shared" si="52"/>
        <v>-15</v>
      </c>
      <c r="AG29">
        <f t="shared" si="53"/>
        <v>-15.555555555555555</v>
      </c>
      <c r="AH29">
        <f t="shared" si="54"/>
        <v>-15</v>
      </c>
      <c r="AI29">
        <f t="shared" si="55"/>
        <v>-13.888888888888889</v>
      </c>
      <c r="AJ29">
        <f t="shared" si="56"/>
        <v>-12.222222222222221</v>
      </c>
      <c r="AK29">
        <f t="shared" si="57"/>
        <v>-10.555555555555555</v>
      </c>
      <c r="AL29">
        <f t="shared" si="58"/>
        <v>-8.8888888888888893</v>
      </c>
      <c r="AM29">
        <f t="shared" si="59"/>
        <v>-7.7777777777777777</v>
      </c>
      <c r="AN29">
        <f t="shared" si="60"/>
        <v>-7.2222222222222223</v>
      </c>
      <c r="AO29">
        <f t="shared" si="61"/>
        <v>-6.666666666666667</v>
      </c>
      <c r="AP29">
        <f t="shared" si="62"/>
        <v>-6.666666666666667</v>
      </c>
      <c r="AQ29">
        <f t="shared" si="63"/>
        <v>-6.666666666666667</v>
      </c>
      <c r="AR29">
        <f t="shared" si="64"/>
        <v>-7.2222222222222223</v>
      </c>
      <c r="AS29">
        <f t="shared" si="65"/>
        <v>-7.7777777777777777</v>
      </c>
      <c r="AT29">
        <f t="shared" si="66"/>
        <v>-8.3333333333333339</v>
      </c>
      <c r="AU29">
        <f t="shared" si="67"/>
        <v>-9.4444444444444446</v>
      </c>
      <c r="AV29">
        <f t="shared" si="68"/>
        <v>-10</v>
      </c>
      <c r="AW29">
        <f t="shared" si="69"/>
        <v>-11.111111111111111</v>
      </c>
      <c r="AX29">
        <f t="shared" si="70"/>
        <v>-12.222222222222221</v>
      </c>
      <c r="AY29">
        <f t="shared" si="71"/>
        <v>-12.777777777777779</v>
      </c>
    </row>
    <row r="31" spans="1:51" x14ac:dyDescent="0.3">
      <c r="A31" s="6" t="s">
        <v>171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AA31" s="6" t="s">
        <v>171</v>
      </c>
      <c r="AB31" s="6">
        <v>1</v>
      </c>
      <c r="AC31" s="6">
        <v>2</v>
      </c>
      <c r="AD31" s="6">
        <v>3</v>
      </c>
      <c r="AE31" s="6">
        <v>4</v>
      </c>
      <c r="AF31" s="6">
        <v>5</v>
      </c>
      <c r="AG31" s="6">
        <v>6</v>
      </c>
      <c r="AH31" s="6">
        <v>7</v>
      </c>
      <c r="AI31" s="6">
        <v>8</v>
      </c>
      <c r="AJ31" s="6">
        <v>9</v>
      </c>
      <c r="AK31" s="6">
        <v>10</v>
      </c>
      <c r="AL31" s="6">
        <v>11</v>
      </c>
      <c r="AM31" s="6">
        <v>12</v>
      </c>
      <c r="AN31" s="6">
        <v>13</v>
      </c>
      <c r="AO31" s="6">
        <v>14</v>
      </c>
      <c r="AP31" s="6">
        <v>15</v>
      </c>
      <c r="AQ31" s="6">
        <v>16</v>
      </c>
      <c r="AR31" s="6">
        <v>17</v>
      </c>
      <c r="AS31" s="6">
        <v>18</v>
      </c>
      <c r="AT31" s="6">
        <v>19</v>
      </c>
      <c r="AU31" s="6">
        <v>20</v>
      </c>
      <c r="AV31" s="6">
        <v>21</v>
      </c>
      <c r="AW31" s="6">
        <v>22</v>
      </c>
      <c r="AX31" s="6">
        <v>23</v>
      </c>
      <c r="AY31" s="6">
        <v>24</v>
      </c>
    </row>
    <row r="32" spans="1:51" x14ac:dyDescent="0.3">
      <c r="A32" t="s">
        <v>159</v>
      </c>
      <c r="B32" s="7">
        <v>2</v>
      </c>
      <c r="C32" s="7">
        <v>1</v>
      </c>
      <c r="D32" s="7">
        <v>0</v>
      </c>
      <c r="E32" s="7">
        <v>0</v>
      </c>
      <c r="F32" s="7">
        <v>-1</v>
      </c>
      <c r="G32" s="7">
        <v>0</v>
      </c>
      <c r="H32" s="7">
        <v>6</v>
      </c>
      <c r="I32" s="7">
        <v>8</v>
      </c>
      <c r="J32" s="7">
        <v>9</v>
      </c>
      <c r="K32" s="7">
        <v>10</v>
      </c>
      <c r="L32" s="7">
        <v>11</v>
      </c>
      <c r="M32" s="7">
        <v>14</v>
      </c>
      <c r="N32" s="7">
        <v>16</v>
      </c>
      <c r="O32" s="7">
        <v>17</v>
      </c>
      <c r="P32" s="7">
        <v>18</v>
      </c>
      <c r="Q32" s="7">
        <v>18</v>
      </c>
      <c r="R32" s="7">
        <v>18</v>
      </c>
      <c r="S32" s="7">
        <v>18</v>
      </c>
      <c r="T32" s="7">
        <v>17</v>
      </c>
      <c r="U32" s="7">
        <v>12</v>
      </c>
      <c r="V32" s="7">
        <v>9</v>
      </c>
      <c r="W32" s="7">
        <v>7</v>
      </c>
      <c r="X32" s="7">
        <v>6</v>
      </c>
      <c r="Y32" s="7">
        <v>4</v>
      </c>
      <c r="AA32" t="s">
        <v>159</v>
      </c>
      <c r="AB32">
        <f>(B32-32)*5/9</f>
        <v>-16.666666666666668</v>
      </c>
      <c r="AC32">
        <f t="shared" ref="AC32:AC39" si="73">(C32-32)*5/9</f>
        <v>-17.222222222222221</v>
      </c>
      <c r="AD32">
        <f t="shared" ref="AD32:AD39" si="74">(D32-32)*5/9</f>
        <v>-17.777777777777779</v>
      </c>
      <c r="AE32">
        <f t="shared" ref="AE32:AE39" si="75">(E32-32)*5/9</f>
        <v>-17.777777777777779</v>
      </c>
      <c r="AF32">
        <f t="shared" ref="AF32:AF39" si="76">(F32-32)*5/9</f>
        <v>-18.333333333333332</v>
      </c>
      <c r="AG32">
        <f t="shared" ref="AG32:AG39" si="77">(G32-32)*5/9</f>
        <v>-17.777777777777779</v>
      </c>
      <c r="AH32">
        <f t="shared" ref="AH32:AH39" si="78">(H32-32)*5/9</f>
        <v>-14.444444444444445</v>
      </c>
      <c r="AI32">
        <f t="shared" ref="AI32:AI39" si="79">(I32-32)*5/9</f>
        <v>-13.333333333333334</v>
      </c>
      <c r="AJ32">
        <f t="shared" ref="AJ32:AJ39" si="80">(J32-32)*5/9</f>
        <v>-12.777777777777779</v>
      </c>
      <c r="AK32">
        <f t="shared" ref="AK32:AK39" si="81">(K32-32)*5/9</f>
        <v>-12.222222222222221</v>
      </c>
      <c r="AL32">
        <f t="shared" ref="AL32:AL39" si="82">(L32-32)*5/9</f>
        <v>-11.666666666666666</v>
      </c>
      <c r="AM32">
        <f t="shared" ref="AM32:AM39" si="83">(M32-32)*5/9</f>
        <v>-10</v>
      </c>
      <c r="AN32">
        <f t="shared" ref="AN32:AN39" si="84">(N32-32)*5/9</f>
        <v>-8.8888888888888893</v>
      </c>
      <c r="AO32">
        <f t="shared" ref="AO32:AO39" si="85">(O32-32)*5/9</f>
        <v>-8.3333333333333339</v>
      </c>
      <c r="AP32">
        <f t="shared" ref="AP32:AP39" si="86">(P32-32)*5/9</f>
        <v>-7.7777777777777777</v>
      </c>
      <c r="AQ32">
        <f t="shared" ref="AQ32:AQ39" si="87">(Q32-32)*5/9</f>
        <v>-7.7777777777777777</v>
      </c>
      <c r="AR32">
        <f t="shared" ref="AR32:AR39" si="88">(R32-32)*5/9</f>
        <v>-7.7777777777777777</v>
      </c>
      <c r="AS32">
        <f t="shared" ref="AS32:AS39" si="89">(S32-32)*5/9</f>
        <v>-7.7777777777777777</v>
      </c>
      <c r="AT32">
        <f t="shared" ref="AT32:AT39" si="90">(T32-32)*5/9</f>
        <v>-8.3333333333333339</v>
      </c>
      <c r="AU32">
        <f t="shared" ref="AU32:AU39" si="91">(U32-32)*5/9</f>
        <v>-11.111111111111111</v>
      </c>
      <c r="AV32">
        <f t="shared" ref="AV32:AV39" si="92">(V32-32)*5/9</f>
        <v>-12.777777777777779</v>
      </c>
      <c r="AW32">
        <f t="shared" ref="AW32:AW39" si="93">(W32-32)*5/9</f>
        <v>-13.888888888888889</v>
      </c>
      <c r="AX32">
        <f t="shared" ref="AX32:AX39" si="94">(X32-32)*5/9</f>
        <v>-14.444444444444445</v>
      </c>
      <c r="AY32">
        <f t="shared" ref="AY32:AY39" si="95">(Y32-32)*5/9</f>
        <v>-15.555555555555555</v>
      </c>
    </row>
    <row r="33" spans="1:51" x14ac:dyDescent="0.3">
      <c r="A33" t="s">
        <v>173</v>
      </c>
      <c r="B33" s="7">
        <v>2</v>
      </c>
      <c r="C33" s="7">
        <v>1</v>
      </c>
      <c r="D33" s="7">
        <v>0</v>
      </c>
      <c r="E33" s="7">
        <v>0</v>
      </c>
      <c r="F33" s="7">
        <v>-1</v>
      </c>
      <c r="G33" s="7">
        <v>0</v>
      </c>
      <c r="H33" s="7">
        <v>8</v>
      </c>
      <c r="I33" s="7">
        <v>16</v>
      </c>
      <c r="J33" s="7">
        <v>22</v>
      </c>
      <c r="K33" s="7">
        <v>25</v>
      </c>
      <c r="L33" s="7">
        <v>25</v>
      </c>
      <c r="M33" s="7">
        <v>21</v>
      </c>
      <c r="N33" s="7">
        <v>18</v>
      </c>
      <c r="O33" s="7">
        <v>18</v>
      </c>
      <c r="P33" s="7">
        <v>18</v>
      </c>
      <c r="Q33" s="7">
        <v>18</v>
      </c>
      <c r="R33" s="7">
        <v>16</v>
      </c>
      <c r="S33" s="7">
        <v>15</v>
      </c>
      <c r="T33" s="7">
        <v>12</v>
      </c>
      <c r="U33" s="7">
        <v>10</v>
      </c>
      <c r="V33" s="7">
        <v>8</v>
      </c>
      <c r="W33" s="7">
        <v>7</v>
      </c>
      <c r="X33" s="7">
        <v>6</v>
      </c>
      <c r="Y33" s="7">
        <v>4</v>
      </c>
      <c r="AA33" t="s">
        <v>173</v>
      </c>
      <c r="AB33">
        <f t="shared" ref="AB33:AB39" si="96">(B33-32)*5/9</f>
        <v>-16.666666666666668</v>
      </c>
      <c r="AC33">
        <f t="shared" si="73"/>
        <v>-17.222222222222221</v>
      </c>
      <c r="AD33">
        <f t="shared" si="74"/>
        <v>-17.777777777777779</v>
      </c>
      <c r="AE33">
        <f t="shared" si="75"/>
        <v>-17.777777777777779</v>
      </c>
      <c r="AF33">
        <f t="shared" si="76"/>
        <v>-18.333333333333332</v>
      </c>
      <c r="AG33">
        <f t="shared" si="77"/>
        <v>-17.777777777777779</v>
      </c>
      <c r="AH33">
        <f t="shared" si="78"/>
        <v>-13.333333333333334</v>
      </c>
      <c r="AI33">
        <f t="shared" si="79"/>
        <v>-8.8888888888888893</v>
      </c>
      <c r="AJ33">
        <f t="shared" si="80"/>
        <v>-5.5555555555555554</v>
      </c>
      <c r="AK33">
        <f t="shared" si="81"/>
        <v>-3.8888888888888888</v>
      </c>
      <c r="AL33">
        <f t="shared" si="82"/>
        <v>-3.8888888888888888</v>
      </c>
      <c r="AM33">
        <f t="shared" si="83"/>
        <v>-6.1111111111111107</v>
      </c>
      <c r="AN33">
        <f t="shared" si="84"/>
        <v>-7.7777777777777777</v>
      </c>
      <c r="AO33">
        <f t="shared" si="85"/>
        <v>-7.7777777777777777</v>
      </c>
      <c r="AP33">
        <f t="shared" si="86"/>
        <v>-7.7777777777777777</v>
      </c>
      <c r="AQ33">
        <f t="shared" si="87"/>
        <v>-7.7777777777777777</v>
      </c>
      <c r="AR33">
        <f t="shared" si="88"/>
        <v>-8.8888888888888893</v>
      </c>
      <c r="AS33">
        <f t="shared" si="89"/>
        <v>-9.4444444444444446</v>
      </c>
      <c r="AT33">
        <f t="shared" si="90"/>
        <v>-11.111111111111111</v>
      </c>
      <c r="AU33">
        <f t="shared" si="91"/>
        <v>-12.222222222222221</v>
      </c>
      <c r="AV33">
        <f t="shared" si="92"/>
        <v>-13.333333333333334</v>
      </c>
      <c r="AW33">
        <f t="shared" si="93"/>
        <v>-13.888888888888889</v>
      </c>
      <c r="AX33">
        <f t="shared" si="94"/>
        <v>-14.444444444444445</v>
      </c>
      <c r="AY33">
        <f t="shared" si="95"/>
        <v>-15.555555555555555</v>
      </c>
    </row>
    <row r="34" spans="1:51" x14ac:dyDescent="0.3">
      <c r="A34" t="s">
        <v>161</v>
      </c>
      <c r="B34" s="7">
        <v>2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10</v>
      </c>
      <c r="I34" s="7">
        <v>20</v>
      </c>
      <c r="J34" s="7">
        <v>28</v>
      </c>
      <c r="K34" s="7">
        <v>33</v>
      </c>
      <c r="L34" s="7">
        <v>35</v>
      </c>
      <c r="M34" s="7">
        <v>34</v>
      </c>
      <c r="N34" s="7">
        <v>30</v>
      </c>
      <c r="O34" s="7">
        <v>22</v>
      </c>
      <c r="P34" s="7">
        <v>19</v>
      </c>
      <c r="Q34" s="7">
        <v>17</v>
      </c>
      <c r="R34" s="7">
        <v>15</v>
      </c>
      <c r="S34" s="7">
        <v>14</v>
      </c>
      <c r="T34" s="7">
        <v>12</v>
      </c>
      <c r="U34" s="7">
        <v>10</v>
      </c>
      <c r="V34" s="7">
        <v>9</v>
      </c>
      <c r="W34" s="7">
        <v>7</v>
      </c>
      <c r="X34" s="7">
        <v>6</v>
      </c>
      <c r="Y34" s="7">
        <v>4</v>
      </c>
      <c r="AA34" t="s">
        <v>161</v>
      </c>
      <c r="AB34">
        <f t="shared" si="96"/>
        <v>-16.666666666666668</v>
      </c>
      <c r="AC34">
        <f t="shared" si="73"/>
        <v>-17.222222222222221</v>
      </c>
      <c r="AD34">
        <f t="shared" si="74"/>
        <v>-17.777777777777779</v>
      </c>
      <c r="AE34">
        <f t="shared" si="75"/>
        <v>-17.777777777777779</v>
      </c>
      <c r="AF34">
        <f t="shared" si="76"/>
        <v>-17.777777777777779</v>
      </c>
      <c r="AG34">
        <f t="shared" si="77"/>
        <v>-17.222222222222221</v>
      </c>
      <c r="AH34">
        <f t="shared" si="78"/>
        <v>-12.222222222222221</v>
      </c>
      <c r="AI34">
        <f t="shared" si="79"/>
        <v>-6.666666666666667</v>
      </c>
      <c r="AJ34">
        <f t="shared" si="80"/>
        <v>-2.2222222222222223</v>
      </c>
      <c r="AK34">
        <f t="shared" si="81"/>
        <v>0.55555555555555558</v>
      </c>
      <c r="AL34">
        <f t="shared" si="82"/>
        <v>1.6666666666666667</v>
      </c>
      <c r="AM34">
        <f t="shared" si="83"/>
        <v>1.1111111111111112</v>
      </c>
      <c r="AN34">
        <f t="shared" si="84"/>
        <v>-1.1111111111111112</v>
      </c>
      <c r="AO34">
        <f t="shared" si="85"/>
        <v>-5.5555555555555554</v>
      </c>
      <c r="AP34">
        <f t="shared" si="86"/>
        <v>-7.2222222222222223</v>
      </c>
      <c r="AQ34">
        <f t="shared" si="87"/>
        <v>-8.3333333333333339</v>
      </c>
      <c r="AR34">
        <f t="shared" si="88"/>
        <v>-9.4444444444444446</v>
      </c>
      <c r="AS34">
        <f t="shared" si="89"/>
        <v>-10</v>
      </c>
      <c r="AT34">
        <f t="shared" si="90"/>
        <v>-11.111111111111111</v>
      </c>
      <c r="AU34">
        <f t="shared" si="91"/>
        <v>-12.222222222222221</v>
      </c>
      <c r="AV34">
        <f t="shared" si="92"/>
        <v>-12.777777777777779</v>
      </c>
      <c r="AW34">
        <f t="shared" si="93"/>
        <v>-13.888888888888889</v>
      </c>
      <c r="AX34">
        <f t="shared" si="94"/>
        <v>-14.444444444444445</v>
      </c>
      <c r="AY34">
        <f t="shared" si="95"/>
        <v>-15.555555555555555</v>
      </c>
    </row>
    <row r="35" spans="1:51" x14ac:dyDescent="0.3">
      <c r="A35" t="s">
        <v>174</v>
      </c>
      <c r="B35" s="7">
        <v>2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8</v>
      </c>
      <c r="I35" s="7">
        <v>18</v>
      </c>
      <c r="J35" s="7">
        <v>26</v>
      </c>
      <c r="K35" s="7">
        <v>31</v>
      </c>
      <c r="L35" s="7">
        <v>33</v>
      </c>
      <c r="M35" s="7">
        <v>32</v>
      </c>
      <c r="N35" s="7">
        <v>29</v>
      </c>
      <c r="O35" s="7">
        <v>21</v>
      </c>
      <c r="P35" s="7">
        <v>18</v>
      </c>
      <c r="Q35" s="7">
        <v>16</v>
      </c>
      <c r="R35" s="7">
        <v>14</v>
      </c>
      <c r="S35" s="7">
        <v>13</v>
      </c>
      <c r="T35" s="7">
        <v>11</v>
      </c>
      <c r="U35" s="7">
        <v>9</v>
      </c>
      <c r="V35" s="7">
        <v>8</v>
      </c>
      <c r="W35" s="7">
        <v>6</v>
      </c>
      <c r="X35" s="7">
        <v>5</v>
      </c>
      <c r="Y35" s="7">
        <v>4</v>
      </c>
      <c r="AA35" t="s">
        <v>174</v>
      </c>
      <c r="AB35">
        <f t="shared" si="96"/>
        <v>-16.666666666666668</v>
      </c>
      <c r="AC35">
        <f t="shared" si="73"/>
        <v>-17.222222222222221</v>
      </c>
      <c r="AD35">
        <f t="shared" si="74"/>
        <v>-17.777777777777779</v>
      </c>
      <c r="AE35">
        <f t="shared" si="75"/>
        <v>-17.777777777777779</v>
      </c>
      <c r="AF35">
        <f t="shared" si="76"/>
        <v>-17.777777777777779</v>
      </c>
      <c r="AG35">
        <f t="shared" si="77"/>
        <v>-17.777777777777779</v>
      </c>
      <c r="AH35">
        <f t="shared" si="78"/>
        <v>-13.333333333333334</v>
      </c>
      <c r="AI35">
        <f t="shared" si="79"/>
        <v>-7.7777777777777777</v>
      </c>
      <c r="AJ35">
        <f t="shared" si="80"/>
        <v>-3.3333333333333335</v>
      </c>
      <c r="AK35">
        <f t="shared" si="81"/>
        <v>-0.55555555555555558</v>
      </c>
      <c r="AL35">
        <f t="shared" si="82"/>
        <v>0.55555555555555558</v>
      </c>
      <c r="AM35">
        <f t="shared" si="83"/>
        <v>0</v>
      </c>
      <c r="AN35">
        <f t="shared" si="84"/>
        <v>-1.6666666666666667</v>
      </c>
      <c r="AO35">
        <f t="shared" si="85"/>
        <v>-6.1111111111111107</v>
      </c>
      <c r="AP35">
        <f t="shared" si="86"/>
        <v>-7.7777777777777777</v>
      </c>
      <c r="AQ35">
        <f t="shared" si="87"/>
        <v>-8.8888888888888893</v>
      </c>
      <c r="AR35">
        <f t="shared" si="88"/>
        <v>-10</v>
      </c>
      <c r="AS35">
        <f t="shared" si="89"/>
        <v>-10.555555555555555</v>
      </c>
      <c r="AT35">
        <f t="shared" si="90"/>
        <v>-11.666666666666666</v>
      </c>
      <c r="AU35">
        <f t="shared" si="91"/>
        <v>-12.777777777777779</v>
      </c>
      <c r="AV35">
        <f t="shared" si="92"/>
        <v>-13.333333333333334</v>
      </c>
      <c r="AW35">
        <f t="shared" si="93"/>
        <v>-14.444444444444445</v>
      </c>
      <c r="AX35">
        <f t="shared" si="94"/>
        <v>-15</v>
      </c>
      <c r="AY35">
        <f t="shared" si="95"/>
        <v>-15.555555555555555</v>
      </c>
    </row>
    <row r="36" spans="1:51" x14ac:dyDescent="0.3">
      <c r="A36" t="s">
        <v>125</v>
      </c>
      <c r="B36" s="7">
        <v>2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6</v>
      </c>
      <c r="I36" s="7">
        <v>12</v>
      </c>
      <c r="J36" s="7">
        <v>17</v>
      </c>
      <c r="K36" s="7">
        <v>20</v>
      </c>
      <c r="L36" s="7">
        <v>22</v>
      </c>
      <c r="M36" s="7">
        <v>22</v>
      </c>
      <c r="N36" s="7">
        <v>20</v>
      </c>
      <c r="O36" s="7">
        <v>18</v>
      </c>
      <c r="P36" s="7">
        <v>17</v>
      </c>
      <c r="Q36" s="7">
        <v>16</v>
      </c>
      <c r="R36" s="7">
        <v>14</v>
      </c>
      <c r="S36" s="7">
        <v>12</v>
      </c>
      <c r="T36" s="7">
        <v>11</v>
      </c>
      <c r="U36" s="7">
        <v>9</v>
      </c>
      <c r="V36" s="7">
        <v>8</v>
      </c>
      <c r="W36" s="7">
        <v>6</v>
      </c>
      <c r="X36" s="7">
        <v>5</v>
      </c>
      <c r="Y36" s="7">
        <v>4</v>
      </c>
      <c r="AA36" t="s">
        <v>125</v>
      </c>
      <c r="AB36">
        <f t="shared" si="96"/>
        <v>-16.666666666666668</v>
      </c>
      <c r="AC36">
        <f t="shared" si="73"/>
        <v>-17.222222222222221</v>
      </c>
      <c r="AD36">
        <f t="shared" si="74"/>
        <v>-17.777777777777779</v>
      </c>
      <c r="AE36">
        <f t="shared" si="75"/>
        <v>-17.777777777777779</v>
      </c>
      <c r="AF36">
        <f t="shared" si="76"/>
        <v>-17.777777777777779</v>
      </c>
      <c r="AG36">
        <f t="shared" si="77"/>
        <v>-17.777777777777779</v>
      </c>
      <c r="AH36">
        <f t="shared" si="78"/>
        <v>-14.444444444444445</v>
      </c>
      <c r="AI36">
        <f t="shared" si="79"/>
        <v>-11.111111111111111</v>
      </c>
      <c r="AJ36">
        <f t="shared" si="80"/>
        <v>-8.3333333333333339</v>
      </c>
      <c r="AK36">
        <f t="shared" si="81"/>
        <v>-6.666666666666667</v>
      </c>
      <c r="AL36">
        <f t="shared" si="82"/>
        <v>-5.5555555555555554</v>
      </c>
      <c r="AM36">
        <f t="shared" si="83"/>
        <v>-5.5555555555555554</v>
      </c>
      <c r="AN36">
        <f t="shared" si="84"/>
        <v>-6.666666666666667</v>
      </c>
      <c r="AO36">
        <f t="shared" si="85"/>
        <v>-7.7777777777777777</v>
      </c>
      <c r="AP36">
        <f t="shared" si="86"/>
        <v>-8.3333333333333339</v>
      </c>
      <c r="AQ36">
        <f t="shared" si="87"/>
        <v>-8.8888888888888893</v>
      </c>
      <c r="AR36">
        <f t="shared" si="88"/>
        <v>-10</v>
      </c>
      <c r="AS36">
        <f t="shared" si="89"/>
        <v>-11.111111111111111</v>
      </c>
      <c r="AT36">
        <f t="shared" si="90"/>
        <v>-11.666666666666666</v>
      </c>
      <c r="AU36">
        <f t="shared" si="91"/>
        <v>-12.777777777777779</v>
      </c>
      <c r="AV36">
        <f t="shared" si="92"/>
        <v>-13.333333333333334</v>
      </c>
      <c r="AW36">
        <f t="shared" si="93"/>
        <v>-14.444444444444445</v>
      </c>
      <c r="AX36">
        <f t="shared" si="94"/>
        <v>-15</v>
      </c>
      <c r="AY36">
        <f t="shared" si="95"/>
        <v>-15.555555555555555</v>
      </c>
    </row>
    <row r="37" spans="1:51" x14ac:dyDescent="0.3">
      <c r="A37" t="s">
        <v>175</v>
      </c>
      <c r="B37" s="7">
        <v>6</v>
      </c>
      <c r="C37" s="7">
        <v>5</v>
      </c>
      <c r="D37" s="7">
        <v>4</v>
      </c>
      <c r="E37" s="7">
        <v>3</v>
      </c>
      <c r="F37" s="7">
        <v>2</v>
      </c>
      <c r="G37" s="7">
        <v>2</v>
      </c>
      <c r="H37" s="7">
        <v>6</v>
      </c>
      <c r="I37" s="7">
        <v>10</v>
      </c>
      <c r="J37" s="7">
        <v>14</v>
      </c>
      <c r="K37" s="7">
        <v>17</v>
      </c>
      <c r="L37" s="7">
        <v>20</v>
      </c>
      <c r="M37" s="7">
        <v>22</v>
      </c>
      <c r="N37" s="7">
        <v>23</v>
      </c>
      <c r="O37" s="7">
        <v>23</v>
      </c>
      <c r="P37" s="7">
        <v>22</v>
      </c>
      <c r="Q37" s="7">
        <v>21</v>
      </c>
      <c r="R37" s="7">
        <v>19</v>
      </c>
      <c r="S37" s="7">
        <v>17</v>
      </c>
      <c r="T37" s="7">
        <v>16</v>
      </c>
      <c r="U37" s="7">
        <v>14</v>
      </c>
      <c r="V37" s="7">
        <v>13</v>
      </c>
      <c r="W37" s="7">
        <v>11</v>
      </c>
      <c r="X37" s="7">
        <v>9</v>
      </c>
      <c r="Y37" s="7">
        <v>8</v>
      </c>
      <c r="AA37" t="s">
        <v>175</v>
      </c>
      <c r="AB37">
        <f t="shared" si="96"/>
        <v>-14.444444444444445</v>
      </c>
      <c r="AC37">
        <f t="shared" si="73"/>
        <v>-15</v>
      </c>
      <c r="AD37">
        <f t="shared" si="74"/>
        <v>-15.555555555555555</v>
      </c>
      <c r="AE37">
        <f t="shared" si="75"/>
        <v>-16.111111111111111</v>
      </c>
      <c r="AF37">
        <f t="shared" si="76"/>
        <v>-16.666666666666668</v>
      </c>
      <c r="AG37">
        <f t="shared" si="77"/>
        <v>-16.666666666666668</v>
      </c>
      <c r="AH37">
        <f t="shared" si="78"/>
        <v>-14.444444444444445</v>
      </c>
      <c r="AI37">
        <f t="shared" si="79"/>
        <v>-12.222222222222221</v>
      </c>
      <c r="AJ37">
        <f t="shared" si="80"/>
        <v>-10</v>
      </c>
      <c r="AK37">
        <f t="shared" si="81"/>
        <v>-8.3333333333333339</v>
      </c>
      <c r="AL37">
        <f t="shared" si="82"/>
        <v>-6.666666666666667</v>
      </c>
      <c r="AM37">
        <f t="shared" si="83"/>
        <v>-5.5555555555555554</v>
      </c>
      <c r="AN37">
        <f t="shared" si="84"/>
        <v>-5</v>
      </c>
      <c r="AO37">
        <f t="shared" si="85"/>
        <v>-5</v>
      </c>
      <c r="AP37">
        <f t="shared" si="86"/>
        <v>-5.5555555555555554</v>
      </c>
      <c r="AQ37">
        <f t="shared" si="87"/>
        <v>-6.1111111111111107</v>
      </c>
      <c r="AR37">
        <f t="shared" si="88"/>
        <v>-7.2222222222222223</v>
      </c>
      <c r="AS37">
        <f t="shared" si="89"/>
        <v>-8.3333333333333339</v>
      </c>
      <c r="AT37">
        <f t="shared" si="90"/>
        <v>-8.8888888888888893</v>
      </c>
      <c r="AU37">
        <f t="shared" si="91"/>
        <v>-10</v>
      </c>
      <c r="AV37">
        <f t="shared" si="92"/>
        <v>-10.555555555555555</v>
      </c>
      <c r="AW37">
        <f t="shared" si="93"/>
        <v>-11.666666666666666</v>
      </c>
      <c r="AX37">
        <f t="shared" si="94"/>
        <v>-12.777777777777779</v>
      </c>
      <c r="AY37">
        <f t="shared" si="95"/>
        <v>-13.333333333333334</v>
      </c>
    </row>
    <row r="38" spans="1:51" x14ac:dyDescent="0.3">
      <c r="A38" t="s">
        <v>160</v>
      </c>
      <c r="B38" s="7">
        <v>9</v>
      </c>
      <c r="C38" s="7">
        <v>8</v>
      </c>
      <c r="D38" s="7">
        <v>7</v>
      </c>
      <c r="E38" s="7">
        <v>6</v>
      </c>
      <c r="F38" s="7">
        <v>5</v>
      </c>
      <c r="G38" s="7">
        <v>4</v>
      </c>
      <c r="H38" s="7">
        <v>5</v>
      </c>
      <c r="I38" s="7">
        <v>7</v>
      </c>
      <c r="J38" s="7">
        <v>10</v>
      </c>
      <c r="K38" s="7">
        <v>13</v>
      </c>
      <c r="L38" s="7">
        <v>17</v>
      </c>
      <c r="M38" s="7">
        <v>19</v>
      </c>
      <c r="N38" s="7">
        <v>20</v>
      </c>
      <c r="O38" s="7">
        <v>20</v>
      </c>
      <c r="P38" s="7">
        <v>20</v>
      </c>
      <c r="Q38" s="7">
        <v>19</v>
      </c>
      <c r="R38" s="7">
        <v>18</v>
      </c>
      <c r="S38" s="7">
        <v>16</v>
      </c>
      <c r="T38" s="7">
        <v>15</v>
      </c>
      <c r="U38" s="7">
        <v>13</v>
      </c>
      <c r="V38" s="7">
        <v>12</v>
      </c>
      <c r="W38" s="7">
        <v>10</v>
      </c>
      <c r="X38" s="7">
        <v>9</v>
      </c>
      <c r="Y38" s="7">
        <v>7</v>
      </c>
      <c r="AA38" t="s">
        <v>160</v>
      </c>
      <c r="AB38">
        <f t="shared" si="96"/>
        <v>-12.777777777777779</v>
      </c>
      <c r="AC38">
        <f t="shared" si="73"/>
        <v>-13.333333333333334</v>
      </c>
      <c r="AD38">
        <f t="shared" si="74"/>
        <v>-13.888888888888889</v>
      </c>
      <c r="AE38">
        <f t="shared" si="75"/>
        <v>-14.444444444444445</v>
      </c>
      <c r="AF38">
        <f t="shared" si="76"/>
        <v>-15</v>
      </c>
      <c r="AG38">
        <f t="shared" si="77"/>
        <v>-15.555555555555555</v>
      </c>
      <c r="AH38">
        <f t="shared" si="78"/>
        <v>-15</v>
      </c>
      <c r="AI38">
        <f t="shared" si="79"/>
        <v>-13.888888888888889</v>
      </c>
      <c r="AJ38">
        <f t="shared" si="80"/>
        <v>-12.222222222222221</v>
      </c>
      <c r="AK38">
        <f t="shared" si="81"/>
        <v>-10.555555555555555</v>
      </c>
      <c r="AL38">
        <f t="shared" si="82"/>
        <v>-8.3333333333333339</v>
      </c>
      <c r="AM38">
        <f t="shared" si="83"/>
        <v>-7.2222222222222223</v>
      </c>
      <c r="AN38">
        <f t="shared" si="84"/>
        <v>-6.666666666666667</v>
      </c>
      <c r="AO38">
        <f t="shared" si="85"/>
        <v>-6.666666666666667</v>
      </c>
      <c r="AP38">
        <f t="shared" si="86"/>
        <v>-6.666666666666667</v>
      </c>
      <c r="AQ38">
        <f t="shared" si="87"/>
        <v>-7.2222222222222223</v>
      </c>
      <c r="AR38">
        <f t="shared" si="88"/>
        <v>-7.7777777777777777</v>
      </c>
      <c r="AS38">
        <f t="shared" si="89"/>
        <v>-8.8888888888888893</v>
      </c>
      <c r="AT38">
        <f t="shared" si="90"/>
        <v>-9.4444444444444446</v>
      </c>
      <c r="AU38">
        <f t="shared" si="91"/>
        <v>-10.555555555555555</v>
      </c>
      <c r="AV38">
        <f t="shared" si="92"/>
        <v>-11.111111111111111</v>
      </c>
      <c r="AW38">
        <f t="shared" si="93"/>
        <v>-12.222222222222221</v>
      </c>
      <c r="AX38">
        <f t="shared" si="94"/>
        <v>-12.777777777777779</v>
      </c>
      <c r="AY38">
        <f t="shared" si="95"/>
        <v>-13.888888888888889</v>
      </c>
    </row>
    <row r="39" spans="1:51" x14ac:dyDescent="0.3">
      <c r="A39" t="s">
        <v>176</v>
      </c>
      <c r="B39" s="7">
        <v>7</v>
      </c>
      <c r="C39" s="7">
        <v>6</v>
      </c>
      <c r="D39" s="7">
        <v>5</v>
      </c>
      <c r="E39" s="7">
        <v>4</v>
      </c>
      <c r="F39" s="7">
        <v>4</v>
      </c>
      <c r="G39" s="7">
        <v>3</v>
      </c>
      <c r="H39" s="7">
        <v>4</v>
      </c>
      <c r="I39" s="7">
        <v>6</v>
      </c>
      <c r="J39" s="7">
        <v>9</v>
      </c>
      <c r="K39" s="7">
        <v>12</v>
      </c>
      <c r="L39" s="7">
        <v>15</v>
      </c>
      <c r="M39" s="7">
        <v>17</v>
      </c>
      <c r="N39" s="7">
        <v>18</v>
      </c>
      <c r="O39" s="7">
        <v>19</v>
      </c>
      <c r="P39" s="7">
        <v>19</v>
      </c>
      <c r="Q39" s="7">
        <v>19</v>
      </c>
      <c r="R39" s="7">
        <v>18</v>
      </c>
      <c r="S39" s="7">
        <v>17</v>
      </c>
      <c r="T39" s="7">
        <v>16</v>
      </c>
      <c r="U39" s="7">
        <v>14</v>
      </c>
      <c r="V39" s="7">
        <v>13</v>
      </c>
      <c r="W39" s="7">
        <v>11</v>
      </c>
      <c r="X39" s="7">
        <v>9</v>
      </c>
      <c r="Y39" s="7">
        <v>8</v>
      </c>
      <c r="AA39" t="s">
        <v>176</v>
      </c>
      <c r="AB39">
        <f t="shared" si="96"/>
        <v>-13.888888888888889</v>
      </c>
      <c r="AC39">
        <f t="shared" si="73"/>
        <v>-14.444444444444445</v>
      </c>
      <c r="AD39">
        <f t="shared" si="74"/>
        <v>-15</v>
      </c>
      <c r="AE39">
        <f t="shared" si="75"/>
        <v>-15.555555555555555</v>
      </c>
      <c r="AF39">
        <f t="shared" si="76"/>
        <v>-15.555555555555555</v>
      </c>
      <c r="AG39">
        <f t="shared" si="77"/>
        <v>-16.111111111111111</v>
      </c>
      <c r="AH39">
        <f t="shared" si="78"/>
        <v>-15.555555555555555</v>
      </c>
      <c r="AI39">
        <f t="shared" si="79"/>
        <v>-14.444444444444445</v>
      </c>
      <c r="AJ39">
        <f t="shared" si="80"/>
        <v>-12.777777777777779</v>
      </c>
      <c r="AK39">
        <f t="shared" si="81"/>
        <v>-11.111111111111111</v>
      </c>
      <c r="AL39">
        <f t="shared" si="82"/>
        <v>-9.4444444444444446</v>
      </c>
      <c r="AM39">
        <f t="shared" si="83"/>
        <v>-8.3333333333333339</v>
      </c>
      <c r="AN39">
        <f t="shared" si="84"/>
        <v>-7.7777777777777777</v>
      </c>
      <c r="AO39">
        <f t="shared" si="85"/>
        <v>-7.2222222222222223</v>
      </c>
      <c r="AP39">
        <f t="shared" si="86"/>
        <v>-7.2222222222222223</v>
      </c>
      <c r="AQ39">
        <f t="shared" si="87"/>
        <v>-7.2222222222222223</v>
      </c>
      <c r="AR39">
        <f t="shared" si="88"/>
        <v>-7.7777777777777777</v>
      </c>
      <c r="AS39">
        <f t="shared" si="89"/>
        <v>-8.3333333333333339</v>
      </c>
      <c r="AT39">
        <f t="shared" si="90"/>
        <v>-8.8888888888888893</v>
      </c>
      <c r="AU39">
        <f t="shared" si="91"/>
        <v>-10</v>
      </c>
      <c r="AV39">
        <f t="shared" si="92"/>
        <v>-10.555555555555555</v>
      </c>
      <c r="AW39">
        <f t="shared" si="93"/>
        <v>-11.666666666666666</v>
      </c>
      <c r="AX39">
        <f t="shared" si="94"/>
        <v>-12.777777777777779</v>
      </c>
      <c r="AY39">
        <f t="shared" si="95"/>
        <v>-13.333333333333334</v>
      </c>
    </row>
    <row r="41" spans="1:51" x14ac:dyDescent="0.3">
      <c r="A41" s="6" t="s">
        <v>170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  <c r="AA41" s="6" t="s">
        <v>170</v>
      </c>
      <c r="AB41" s="6">
        <v>1</v>
      </c>
      <c r="AC41" s="6">
        <v>2</v>
      </c>
      <c r="AD41" s="6">
        <v>3</v>
      </c>
      <c r="AE41" s="6">
        <v>4</v>
      </c>
      <c r="AF41" s="6">
        <v>5</v>
      </c>
      <c r="AG41" s="6">
        <v>6</v>
      </c>
      <c r="AH41" s="6">
        <v>7</v>
      </c>
      <c r="AI41" s="6">
        <v>8</v>
      </c>
      <c r="AJ41" s="6">
        <v>9</v>
      </c>
      <c r="AK41" s="6">
        <v>10</v>
      </c>
      <c r="AL41" s="6">
        <v>11</v>
      </c>
      <c r="AM41" s="6">
        <v>12</v>
      </c>
      <c r="AN41" s="6">
        <v>13</v>
      </c>
      <c r="AO41" s="6">
        <v>14</v>
      </c>
      <c r="AP41" s="6">
        <v>15</v>
      </c>
      <c r="AQ41" s="6">
        <v>16</v>
      </c>
      <c r="AR41" s="6">
        <v>17</v>
      </c>
      <c r="AS41" s="6">
        <v>18</v>
      </c>
      <c r="AT41" s="6">
        <v>19</v>
      </c>
      <c r="AU41" s="6">
        <v>20</v>
      </c>
      <c r="AV41" s="6">
        <v>21</v>
      </c>
      <c r="AW41" s="6">
        <v>22</v>
      </c>
      <c r="AX41" s="6">
        <v>23</v>
      </c>
      <c r="AY41" s="6">
        <v>24</v>
      </c>
    </row>
    <row r="42" spans="1:51" x14ac:dyDescent="0.3">
      <c r="A42" t="s">
        <v>159</v>
      </c>
      <c r="B42" s="7">
        <v>1</v>
      </c>
      <c r="C42" s="7">
        <v>0</v>
      </c>
      <c r="D42" s="7">
        <v>-1</v>
      </c>
      <c r="E42" s="7">
        <v>-1</v>
      </c>
      <c r="F42" s="7">
        <v>-2</v>
      </c>
      <c r="G42" s="7">
        <v>-1</v>
      </c>
      <c r="H42" s="7">
        <v>4</v>
      </c>
      <c r="I42" s="7">
        <v>6</v>
      </c>
      <c r="J42" s="7">
        <v>6</v>
      </c>
      <c r="K42" s="7">
        <v>7</v>
      </c>
      <c r="L42" s="7">
        <v>9</v>
      </c>
      <c r="M42" s="7">
        <v>12</v>
      </c>
      <c r="N42" s="7">
        <v>14</v>
      </c>
      <c r="O42" s="7">
        <v>15</v>
      </c>
      <c r="P42" s="7">
        <v>16</v>
      </c>
      <c r="Q42" s="7">
        <v>16</v>
      </c>
      <c r="R42" s="7">
        <v>16</v>
      </c>
      <c r="S42" s="7">
        <v>16</v>
      </c>
      <c r="T42" s="7">
        <v>15</v>
      </c>
      <c r="U42" s="7">
        <v>9</v>
      </c>
      <c r="V42" s="7">
        <v>6</v>
      </c>
      <c r="W42" s="7">
        <v>4</v>
      </c>
      <c r="X42" s="7">
        <v>3</v>
      </c>
      <c r="Y42" s="7">
        <v>2</v>
      </c>
      <c r="AA42" t="s">
        <v>159</v>
      </c>
      <c r="AB42">
        <f>(B42-32)*5/9</f>
        <v>-17.222222222222221</v>
      </c>
      <c r="AC42">
        <f t="shared" ref="AC42:AC49" si="97">(C42-32)*5/9</f>
        <v>-17.777777777777779</v>
      </c>
      <c r="AD42">
        <f t="shared" ref="AD42:AD49" si="98">(D42-32)*5/9</f>
        <v>-18.333333333333332</v>
      </c>
      <c r="AE42">
        <f t="shared" ref="AE42:AE49" si="99">(E42-32)*5/9</f>
        <v>-18.333333333333332</v>
      </c>
      <c r="AF42">
        <f t="shared" ref="AF42:AF49" si="100">(F42-32)*5/9</f>
        <v>-18.888888888888889</v>
      </c>
      <c r="AG42">
        <f t="shared" ref="AG42:AG49" si="101">(G42-32)*5/9</f>
        <v>-18.333333333333332</v>
      </c>
      <c r="AH42">
        <f t="shared" ref="AH42:AH49" si="102">(H42-32)*5/9</f>
        <v>-15.555555555555555</v>
      </c>
      <c r="AI42">
        <f t="shared" ref="AI42:AI49" si="103">(I42-32)*5/9</f>
        <v>-14.444444444444445</v>
      </c>
      <c r="AJ42">
        <f t="shared" ref="AJ42:AJ49" si="104">(J42-32)*5/9</f>
        <v>-14.444444444444445</v>
      </c>
      <c r="AK42">
        <f t="shared" ref="AK42:AK49" si="105">(K42-32)*5/9</f>
        <v>-13.888888888888889</v>
      </c>
      <c r="AL42">
        <f t="shared" ref="AL42:AL49" si="106">(L42-32)*5/9</f>
        <v>-12.777777777777779</v>
      </c>
      <c r="AM42">
        <f t="shared" ref="AM42:AM49" si="107">(M42-32)*5/9</f>
        <v>-11.111111111111111</v>
      </c>
      <c r="AN42">
        <f t="shared" ref="AN42:AN49" si="108">(N42-32)*5/9</f>
        <v>-10</v>
      </c>
      <c r="AO42">
        <f t="shared" ref="AO42:AO49" si="109">(O42-32)*5/9</f>
        <v>-9.4444444444444446</v>
      </c>
      <c r="AP42">
        <f t="shared" ref="AP42:AP49" si="110">(P42-32)*5/9</f>
        <v>-8.8888888888888893</v>
      </c>
      <c r="AQ42">
        <f t="shared" ref="AQ42:AQ49" si="111">(Q42-32)*5/9</f>
        <v>-8.8888888888888893</v>
      </c>
      <c r="AR42">
        <f t="shared" ref="AR42:AR49" si="112">(R42-32)*5/9</f>
        <v>-8.8888888888888893</v>
      </c>
      <c r="AS42">
        <f t="shared" ref="AS42:AS49" si="113">(S42-32)*5/9</f>
        <v>-8.8888888888888893</v>
      </c>
      <c r="AT42">
        <f t="shared" ref="AT42:AT49" si="114">(T42-32)*5/9</f>
        <v>-9.4444444444444446</v>
      </c>
      <c r="AU42">
        <f t="shared" ref="AU42:AU49" si="115">(U42-32)*5/9</f>
        <v>-12.777777777777779</v>
      </c>
      <c r="AV42">
        <f t="shared" ref="AV42:AV49" si="116">(V42-32)*5/9</f>
        <v>-14.444444444444445</v>
      </c>
      <c r="AW42">
        <f t="shared" ref="AW42:AW49" si="117">(W42-32)*5/9</f>
        <v>-15.555555555555555</v>
      </c>
      <c r="AX42">
        <f t="shared" ref="AX42:AX49" si="118">(X42-32)*5/9</f>
        <v>-16.111111111111111</v>
      </c>
      <c r="AY42">
        <f t="shared" ref="AY42:AY49" si="119">(Y42-32)*5/9</f>
        <v>-16.666666666666668</v>
      </c>
    </row>
    <row r="43" spans="1:51" x14ac:dyDescent="0.3">
      <c r="A43" t="s">
        <v>173</v>
      </c>
      <c r="B43" s="7">
        <v>1</v>
      </c>
      <c r="C43" s="7">
        <v>0</v>
      </c>
      <c r="D43" s="7">
        <v>-1</v>
      </c>
      <c r="E43" s="7">
        <v>-1</v>
      </c>
      <c r="F43" s="7">
        <v>-2</v>
      </c>
      <c r="G43" s="7">
        <v>-1</v>
      </c>
      <c r="H43" s="7">
        <v>7</v>
      </c>
      <c r="I43" s="7">
        <v>14</v>
      </c>
      <c r="J43" s="7">
        <v>20</v>
      </c>
      <c r="K43" s="7">
        <v>22</v>
      </c>
      <c r="L43" s="7">
        <v>21</v>
      </c>
      <c r="M43" s="7">
        <v>18</v>
      </c>
      <c r="N43" s="7">
        <v>16</v>
      </c>
      <c r="O43" s="7">
        <v>16</v>
      </c>
      <c r="P43" s="7">
        <v>16</v>
      </c>
      <c r="Q43" s="7">
        <v>16</v>
      </c>
      <c r="R43" s="7">
        <v>14</v>
      </c>
      <c r="S43" s="7">
        <v>13</v>
      </c>
      <c r="T43" s="7">
        <v>10</v>
      </c>
      <c r="U43" s="7">
        <v>8</v>
      </c>
      <c r="V43" s="7">
        <v>6</v>
      </c>
      <c r="W43" s="7">
        <v>4</v>
      </c>
      <c r="X43" s="7">
        <v>3</v>
      </c>
      <c r="Y43" s="7">
        <v>2</v>
      </c>
      <c r="AA43" t="s">
        <v>173</v>
      </c>
      <c r="AB43">
        <f t="shared" ref="AB43:AB49" si="120">(B43-32)*5/9</f>
        <v>-17.222222222222221</v>
      </c>
      <c r="AC43">
        <f t="shared" si="97"/>
        <v>-17.777777777777779</v>
      </c>
      <c r="AD43">
        <f t="shared" si="98"/>
        <v>-18.333333333333332</v>
      </c>
      <c r="AE43">
        <f t="shared" si="99"/>
        <v>-18.333333333333332</v>
      </c>
      <c r="AF43">
        <f t="shared" si="100"/>
        <v>-18.888888888888889</v>
      </c>
      <c r="AG43">
        <f t="shared" si="101"/>
        <v>-18.333333333333332</v>
      </c>
      <c r="AH43">
        <f t="shared" si="102"/>
        <v>-13.888888888888889</v>
      </c>
      <c r="AI43">
        <f t="shared" si="103"/>
        <v>-10</v>
      </c>
      <c r="AJ43">
        <f t="shared" si="104"/>
        <v>-6.666666666666667</v>
      </c>
      <c r="AK43">
        <f t="shared" si="105"/>
        <v>-5.5555555555555554</v>
      </c>
      <c r="AL43">
        <f t="shared" si="106"/>
        <v>-6.1111111111111107</v>
      </c>
      <c r="AM43">
        <f t="shared" si="107"/>
        <v>-7.7777777777777777</v>
      </c>
      <c r="AN43">
        <f t="shared" si="108"/>
        <v>-8.8888888888888893</v>
      </c>
      <c r="AO43">
        <f t="shared" si="109"/>
        <v>-8.8888888888888893</v>
      </c>
      <c r="AP43">
        <f t="shared" si="110"/>
        <v>-8.8888888888888893</v>
      </c>
      <c r="AQ43">
        <f t="shared" si="111"/>
        <v>-8.8888888888888893</v>
      </c>
      <c r="AR43">
        <f t="shared" si="112"/>
        <v>-10</v>
      </c>
      <c r="AS43">
        <f t="shared" si="113"/>
        <v>-10.555555555555555</v>
      </c>
      <c r="AT43">
        <f t="shared" si="114"/>
        <v>-12.222222222222221</v>
      </c>
      <c r="AU43">
        <f t="shared" si="115"/>
        <v>-13.333333333333334</v>
      </c>
      <c r="AV43">
        <f t="shared" si="116"/>
        <v>-14.444444444444445</v>
      </c>
      <c r="AW43">
        <f t="shared" si="117"/>
        <v>-15.555555555555555</v>
      </c>
      <c r="AX43">
        <f t="shared" si="118"/>
        <v>-16.111111111111111</v>
      </c>
      <c r="AY43">
        <f t="shared" si="119"/>
        <v>-16.666666666666668</v>
      </c>
    </row>
    <row r="44" spans="1:51" x14ac:dyDescent="0.3">
      <c r="A44" t="s">
        <v>161</v>
      </c>
      <c r="B44" s="7">
        <v>1</v>
      </c>
      <c r="C44" s="7">
        <v>0</v>
      </c>
      <c r="D44" s="7">
        <v>-1</v>
      </c>
      <c r="E44" s="7">
        <v>-1</v>
      </c>
      <c r="F44" s="7">
        <v>-1</v>
      </c>
      <c r="G44" s="7">
        <v>0</v>
      </c>
      <c r="H44" s="7">
        <v>8</v>
      </c>
      <c r="I44" s="7">
        <v>18</v>
      </c>
      <c r="J44" s="7">
        <v>26</v>
      </c>
      <c r="K44" s="7">
        <v>31</v>
      </c>
      <c r="L44" s="7">
        <v>32</v>
      </c>
      <c r="M44" s="7">
        <v>31</v>
      </c>
      <c r="N44" s="7">
        <v>27</v>
      </c>
      <c r="O44" s="7">
        <v>20</v>
      </c>
      <c r="P44" s="7">
        <v>17</v>
      </c>
      <c r="Q44" s="7">
        <v>15</v>
      </c>
      <c r="R44" s="7">
        <v>13</v>
      </c>
      <c r="S44" s="7">
        <v>12</v>
      </c>
      <c r="T44" s="7">
        <v>10</v>
      </c>
      <c r="U44" s="7">
        <v>9</v>
      </c>
      <c r="V44" s="7">
        <v>7</v>
      </c>
      <c r="W44" s="7">
        <v>5</v>
      </c>
      <c r="X44" s="7">
        <v>3</v>
      </c>
      <c r="Y44" s="7">
        <v>2</v>
      </c>
      <c r="AA44" t="s">
        <v>161</v>
      </c>
      <c r="AB44">
        <f t="shared" si="120"/>
        <v>-17.222222222222221</v>
      </c>
      <c r="AC44">
        <f t="shared" si="97"/>
        <v>-17.777777777777779</v>
      </c>
      <c r="AD44">
        <f t="shared" si="98"/>
        <v>-18.333333333333332</v>
      </c>
      <c r="AE44">
        <f t="shared" si="99"/>
        <v>-18.333333333333332</v>
      </c>
      <c r="AF44">
        <f t="shared" si="100"/>
        <v>-18.333333333333332</v>
      </c>
      <c r="AG44">
        <f t="shared" si="101"/>
        <v>-17.777777777777779</v>
      </c>
      <c r="AH44">
        <f t="shared" si="102"/>
        <v>-13.333333333333334</v>
      </c>
      <c r="AI44">
        <f t="shared" si="103"/>
        <v>-7.7777777777777777</v>
      </c>
      <c r="AJ44">
        <f t="shared" si="104"/>
        <v>-3.3333333333333335</v>
      </c>
      <c r="AK44">
        <f t="shared" si="105"/>
        <v>-0.55555555555555558</v>
      </c>
      <c r="AL44">
        <f t="shared" si="106"/>
        <v>0</v>
      </c>
      <c r="AM44">
        <f t="shared" si="107"/>
        <v>-0.55555555555555558</v>
      </c>
      <c r="AN44">
        <f t="shared" si="108"/>
        <v>-2.7777777777777777</v>
      </c>
      <c r="AO44">
        <f t="shared" si="109"/>
        <v>-6.666666666666667</v>
      </c>
      <c r="AP44">
        <f t="shared" si="110"/>
        <v>-8.3333333333333339</v>
      </c>
      <c r="AQ44">
        <f t="shared" si="111"/>
        <v>-9.4444444444444446</v>
      </c>
      <c r="AR44">
        <f t="shared" si="112"/>
        <v>-10.555555555555555</v>
      </c>
      <c r="AS44">
        <f t="shared" si="113"/>
        <v>-11.111111111111111</v>
      </c>
      <c r="AT44">
        <f t="shared" si="114"/>
        <v>-12.222222222222221</v>
      </c>
      <c r="AU44">
        <f t="shared" si="115"/>
        <v>-12.777777777777779</v>
      </c>
      <c r="AV44">
        <f t="shared" si="116"/>
        <v>-13.888888888888889</v>
      </c>
      <c r="AW44">
        <f t="shared" si="117"/>
        <v>-15</v>
      </c>
      <c r="AX44">
        <f t="shared" si="118"/>
        <v>-16.111111111111111</v>
      </c>
      <c r="AY44">
        <f t="shared" si="119"/>
        <v>-16.666666666666668</v>
      </c>
    </row>
    <row r="45" spans="1:51" x14ac:dyDescent="0.3">
      <c r="A45" t="s">
        <v>174</v>
      </c>
      <c r="B45" s="7">
        <v>1</v>
      </c>
      <c r="C45" s="7">
        <v>0</v>
      </c>
      <c r="D45" s="7">
        <v>-1</v>
      </c>
      <c r="E45" s="7">
        <v>-1</v>
      </c>
      <c r="F45" s="7">
        <v>-1</v>
      </c>
      <c r="G45" s="7">
        <v>-1</v>
      </c>
      <c r="H45" s="7">
        <v>7</v>
      </c>
      <c r="I45" s="7">
        <v>16</v>
      </c>
      <c r="J45" s="7">
        <v>24</v>
      </c>
      <c r="K45" s="7">
        <v>29</v>
      </c>
      <c r="L45" s="7">
        <v>31</v>
      </c>
      <c r="M45" s="7">
        <v>30</v>
      </c>
      <c r="N45" s="7">
        <v>26</v>
      </c>
      <c r="O45" s="7">
        <v>19</v>
      </c>
      <c r="P45" s="7">
        <v>16</v>
      </c>
      <c r="Q45" s="7">
        <v>14</v>
      </c>
      <c r="R45" s="7">
        <v>12</v>
      </c>
      <c r="S45" s="7">
        <v>11</v>
      </c>
      <c r="T45" s="7">
        <v>9</v>
      </c>
      <c r="U45" s="7">
        <v>8</v>
      </c>
      <c r="V45" s="7">
        <v>6</v>
      </c>
      <c r="W45" s="7">
        <v>4</v>
      </c>
      <c r="X45" s="7">
        <v>3</v>
      </c>
      <c r="Y45" s="7">
        <v>2</v>
      </c>
      <c r="AA45" t="s">
        <v>174</v>
      </c>
      <c r="AB45">
        <f t="shared" si="120"/>
        <v>-17.222222222222221</v>
      </c>
      <c r="AC45">
        <f t="shared" si="97"/>
        <v>-17.777777777777779</v>
      </c>
      <c r="AD45">
        <f t="shared" si="98"/>
        <v>-18.333333333333332</v>
      </c>
      <c r="AE45">
        <f t="shared" si="99"/>
        <v>-18.333333333333332</v>
      </c>
      <c r="AF45">
        <f t="shared" si="100"/>
        <v>-18.333333333333332</v>
      </c>
      <c r="AG45">
        <f t="shared" si="101"/>
        <v>-18.333333333333332</v>
      </c>
      <c r="AH45">
        <f t="shared" si="102"/>
        <v>-13.888888888888889</v>
      </c>
      <c r="AI45">
        <f t="shared" si="103"/>
        <v>-8.8888888888888893</v>
      </c>
      <c r="AJ45">
        <f t="shared" si="104"/>
        <v>-4.4444444444444446</v>
      </c>
      <c r="AK45">
        <f t="shared" si="105"/>
        <v>-1.6666666666666667</v>
      </c>
      <c r="AL45">
        <f t="shared" si="106"/>
        <v>-0.55555555555555558</v>
      </c>
      <c r="AM45">
        <f t="shared" si="107"/>
        <v>-1.1111111111111112</v>
      </c>
      <c r="AN45">
        <f t="shared" si="108"/>
        <v>-3.3333333333333335</v>
      </c>
      <c r="AO45">
        <f t="shared" si="109"/>
        <v>-7.2222222222222223</v>
      </c>
      <c r="AP45">
        <f t="shared" si="110"/>
        <v>-8.8888888888888893</v>
      </c>
      <c r="AQ45">
        <f t="shared" si="111"/>
        <v>-10</v>
      </c>
      <c r="AR45">
        <f t="shared" si="112"/>
        <v>-11.111111111111111</v>
      </c>
      <c r="AS45">
        <f t="shared" si="113"/>
        <v>-11.666666666666666</v>
      </c>
      <c r="AT45">
        <f t="shared" si="114"/>
        <v>-12.777777777777779</v>
      </c>
      <c r="AU45">
        <f t="shared" si="115"/>
        <v>-13.333333333333334</v>
      </c>
      <c r="AV45">
        <f t="shared" si="116"/>
        <v>-14.444444444444445</v>
      </c>
      <c r="AW45">
        <f t="shared" si="117"/>
        <v>-15.555555555555555</v>
      </c>
      <c r="AX45">
        <f t="shared" si="118"/>
        <v>-16.111111111111111</v>
      </c>
      <c r="AY45">
        <f t="shared" si="119"/>
        <v>-16.666666666666668</v>
      </c>
    </row>
    <row r="46" spans="1:51" x14ac:dyDescent="0.3">
      <c r="A46" t="s">
        <v>125</v>
      </c>
      <c r="B46" s="7">
        <v>1</v>
      </c>
      <c r="C46" s="7">
        <v>0</v>
      </c>
      <c r="D46" s="7">
        <v>-1</v>
      </c>
      <c r="E46" s="7">
        <v>-1</v>
      </c>
      <c r="F46" s="7">
        <v>-1</v>
      </c>
      <c r="G46" s="7">
        <v>-1</v>
      </c>
      <c r="H46" s="7">
        <v>5</v>
      </c>
      <c r="I46" s="7">
        <v>10</v>
      </c>
      <c r="J46" s="7">
        <v>15</v>
      </c>
      <c r="K46" s="7">
        <v>18</v>
      </c>
      <c r="L46" s="7">
        <v>20</v>
      </c>
      <c r="M46" s="7">
        <v>20</v>
      </c>
      <c r="N46" s="7">
        <v>18</v>
      </c>
      <c r="O46" s="7">
        <v>16</v>
      </c>
      <c r="P46" s="7">
        <v>15</v>
      </c>
      <c r="Q46" s="7">
        <v>14</v>
      </c>
      <c r="R46" s="7">
        <v>12</v>
      </c>
      <c r="S46" s="7">
        <v>10</v>
      </c>
      <c r="T46" s="7">
        <v>9</v>
      </c>
      <c r="U46" s="7">
        <v>8</v>
      </c>
      <c r="V46" s="7">
        <v>6</v>
      </c>
      <c r="W46" s="7">
        <v>4</v>
      </c>
      <c r="X46" s="7">
        <v>3</v>
      </c>
      <c r="Y46" s="7">
        <v>2</v>
      </c>
      <c r="AA46" t="s">
        <v>125</v>
      </c>
      <c r="AB46">
        <f t="shared" si="120"/>
        <v>-17.222222222222221</v>
      </c>
      <c r="AC46">
        <f t="shared" si="97"/>
        <v>-17.777777777777779</v>
      </c>
      <c r="AD46">
        <f t="shared" si="98"/>
        <v>-18.333333333333332</v>
      </c>
      <c r="AE46">
        <f t="shared" si="99"/>
        <v>-18.333333333333332</v>
      </c>
      <c r="AF46">
        <f t="shared" si="100"/>
        <v>-18.333333333333332</v>
      </c>
      <c r="AG46">
        <f t="shared" si="101"/>
        <v>-18.333333333333332</v>
      </c>
      <c r="AH46">
        <f t="shared" si="102"/>
        <v>-15</v>
      </c>
      <c r="AI46">
        <f t="shared" si="103"/>
        <v>-12.222222222222221</v>
      </c>
      <c r="AJ46">
        <f t="shared" si="104"/>
        <v>-9.4444444444444446</v>
      </c>
      <c r="AK46">
        <f t="shared" si="105"/>
        <v>-7.7777777777777777</v>
      </c>
      <c r="AL46">
        <f t="shared" si="106"/>
        <v>-6.666666666666667</v>
      </c>
      <c r="AM46">
        <f t="shared" si="107"/>
        <v>-6.666666666666667</v>
      </c>
      <c r="AN46">
        <f t="shared" si="108"/>
        <v>-7.7777777777777777</v>
      </c>
      <c r="AO46">
        <f t="shared" si="109"/>
        <v>-8.8888888888888893</v>
      </c>
      <c r="AP46">
        <f t="shared" si="110"/>
        <v>-9.4444444444444446</v>
      </c>
      <c r="AQ46">
        <f t="shared" si="111"/>
        <v>-10</v>
      </c>
      <c r="AR46">
        <f t="shared" si="112"/>
        <v>-11.111111111111111</v>
      </c>
      <c r="AS46">
        <f t="shared" si="113"/>
        <v>-12.222222222222221</v>
      </c>
      <c r="AT46">
        <f t="shared" si="114"/>
        <v>-12.777777777777779</v>
      </c>
      <c r="AU46">
        <f t="shared" si="115"/>
        <v>-13.333333333333334</v>
      </c>
      <c r="AV46">
        <f t="shared" si="116"/>
        <v>-14.444444444444445</v>
      </c>
      <c r="AW46">
        <f t="shared" si="117"/>
        <v>-15.555555555555555</v>
      </c>
      <c r="AX46">
        <f t="shared" si="118"/>
        <v>-16.111111111111111</v>
      </c>
      <c r="AY46">
        <f t="shared" si="119"/>
        <v>-16.666666666666668</v>
      </c>
    </row>
    <row r="47" spans="1:51" x14ac:dyDescent="0.3">
      <c r="A47" t="s">
        <v>175</v>
      </c>
      <c r="B47" s="7">
        <v>5</v>
      </c>
      <c r="C47" s="7">
        <v>4</v>
      </c>
      <c r="D47" s="7">
        <v>3</v>
      </c>
      <c r="E47" s="7">
        <v>2</v>
      </c>
      <c r="F47" s="7">
        <v>2</v>
      </c>
      <c r="G47" s="7">
        <v>1</v>
      </c>
      <c r="H47" s="7">
        <v>5</v>
      </c>
      <c r="I47" s="7">
        <v>8</v>
      </c>
      <c r="J47" s="7">
        <v>12</v>
      </c>
      <c r="K47" s="7">
        <v>15</v>
      </c>
      <c r="L47" s="7">
        <v>18</v>
      </c>
      <c r="M47" s="7">
        <v>20</v>
      </c>
      <c r="N47" s="7">
        <v>21</v>
      </c>
      <c r="O47" s="7">
        <v>21</v>
      </c>
      <c r="P47" s="7">
        <v>20</v>
      </c>
      <c r="Q47" s="7">
        <v>19</v>
      </c>
      <c r="R47" s="7">
        <v>17</v>
      </c>
      <c r="S47" s="7">
        <v>15</v>
      </c>
      <c r="T47" s="7">
        <v>14</v>
      </c>
      <c r="U47" s="7">
        <v>13</v>
      </c>
      <c r="V47" s="7">
        <v>11</v>
      </c>
      <c r="W47" s="7">
        <v>9</v>
      </c>
      <c r="X47" s="7">
        <v>7</v>
      </c>
      <c r="Y47" s="7">
        <v>6</v>
      </c>
      <c r="AA47" t="s">
        <v>175</v>
      </c>
      <c r="AB47">
        <f t="shared" si="120"/>
        <v>-15</v>
      </c>
      <c r="AC47">
        <f t="shared" si="97"/>
        <v>-15.555555555555555</v>
      </c>
      <c r="AD47">
        <f t="shared" si="98"/>
        <v>-16.111111111111111</v>
      </c>
      <c r="AE47">
        <f t="shared" si="99"/>
        <v>-16.666666666666668</v>
      </c>
      <c r="AF47">
        <f t="shared" si="100"/>
        <v>-16.666666666666668</v>
      </c>
      <c r="AG47">
        <f t="shared" si="101"/>
        <v>-17.222222222222221</v>
      </c>
      <c r="AH47">
        <f t="shared" si="102"/>
        <v>-15</v>
      </c>
      <c r="AI47">
        <f t="shared" si="103"/>
        <v>-13.333333333333334</v>
      </c>
      <c r="AJ47">
        <f t="shared" si="104"/>
        <v>-11.111111111111111</v>
      </c>
      <c r="AK47">
        <f t="shared" si="105"/>
        <v>-9.4444444444444446</v>
      </c>
      <c r="AL47">
        <f t="shared" si="106"/>
        <v>-7.7777777777777777</v>
      </c>
      <c r="AM47">
        <f t="shared" si="107"/>
        <v>-6.666666666666667</v>
      </c>
      <c r="AN47">
        <f t="shared" si="108"/>
        <v>-6.1111111111111107</v>
      </c>
      <c r="AO47">
        <f t="shared" si="109"/>
        <v>-6.1111111111111107</v>
      </c>
      <c r="AP47">
        <f t="shared" si="110"/>
        <v>-6.666666666666667</v>
      </c>
      <c r="AQ47">
        <f t="shared" si="111"/>
        <v>-7.2222222222222223</v>
      </c>
      <c r="AR47">
        <f t="shared" si="112"/>
        <v>-8.3333333333333339</v>
      </c>
      <c r="AS47">
        <f t="shared" si="113"/>
        <v>-9.4444444444444446</v>
      </c>
      <c r="AT47">
        <f t="shared" si="114"/>
        <v>-10</v>
      </c>
      <c r="AU47">
        <f t="shared" si="115"/>
        <v>-10.555555555555555</v>
      </c>
      <c r="AV47">
        <f t="shared" si="116"/>
        <v>-11.666666666666666</v>
      </c>
      <c r="AW47">
        <f t="shared" si="117"/>
        <v>-12.777777777777779</v>
      </c>
      <c r="AX47">
        <f t="shared" si="118"/>
        <v>-13.888888888888889</v>
      </c>
      <c r="AY47">
        <f t="shared" si="119"/>
        <v>-14.444444444444445</v>
      </c>
    </row>
    <row r="48" spans="1:51" x14ac:dyDescent="0.3">
      <c r="A48" t="s">
        <v>160</v>
      </c>
      <c r="B48" s="7">
        <v>8</v>
      </c>
      <c r="C48" s="7">
        <v>7</v>
      </c>
      <c r="D48" s="7">
        <v>6</v>
      </c>
      <c r="E48" s="7">
        <v>5</v>
      </c>
      <c r="F48" s="7">
        <v>4</v>
      </c>
      <c r="G48" s="7">
        <v>3</v>
      </c>
      <c r="H48" s="7">
        <v>4</v>
      </c>
      <c r="I48" s="7">
        <v>6</v>
      </c>
      <c r="J48" s="7">
        <v>9</v>
      </c>
      <c r="K48" s="7">
        <v>12</v>
      </c>
      <c r="L48" s="7">
        <v>16</v>
      </c>
      <c r="M48" s="7">
        <v>18</v>
      </c>
      <c r="N48" s="7">
        <v>19</v>
      </c>
      <c r="O48" s="7">
        <v>19</v>
      </c>
      <c r="P48" s="7">
        <v>19</v>
      </c>
      <c r="Q48" s="7">
        <v>18</v>
      </c>
      <c r="R48" s="7">
        <v>17</v>
      </c>
      <c r="S48" s="7">
        <v>15</v>
      </c>
      <c r="T48" s="7">
        <v>14</v>
      </c>
      <c r="U48" s="7">
        <v>13</v>
      </c>
      <c r="V48" s="7">
        <v>12</v>
      </c>
      <c r="W48" s="7">
        <v>10</v>
      </c>
      <c r="X48" s="7">
        <v>8</v>
      </c>
      <c r="Y48" s="7">
        <v>7</v>
      </c>
      <c r="AA48" t="s">
        <v>160</v>
      </c>
      <c r="AB48">
        <f t="shared" si="120"/>
        <v>-13.333333333333334</v>
      </c>
      <c r="AC48">
        <f t="shared" si="97"/>
        <v>-13.888888888888889</v>
      </c>
      <c r="AD48">
        <f t="shared" si="98"/>
        <v>-14.444444444444445</v>
      </c>
      <c r="AE48">
        <f t="shared" si="99"/>
        <v>-15</v>
      </c>
      <c r="AF48">
        <f t="shared" si="100"/>
        <v>-15.555555555555555</v>
      </c>
      <c r="AG48">
        <f t="shared" si="101"/>
        <v>-16.111111111111111</v>
      </c>
      <c r="AH48">
        <f t="shared" si="102"/>
        <v>-15.555555555555555</v>
      </c>
      <c r="AI48">
        <f t="shared" si="103"/>
        <v>-14.444444444444445</v>
      </c>
      <c r="AJ48">
        <f t="shared" si="104"/>
        <v>-12.777777777777779</v>
      </c>
      <c r="AK48">
        <f t="shared" si="105"/>
        <v>-11.111111111111111</v>
      </c>
      <c r="AL48">
        <f t="shared" si="106"/>
        <v>-8.8888888888888893</v>
      </c>
      <c r="AM48">
        <f t="shared" si="107"/>
        <v>-7.7777777777777777</v>
      </c>
      <c r="AN48">
        <f t="shared" si="108"/>
        <v>-7.2222222222222223</v>
      </c>
      <c r="AO48">
        <f t="shared" si="109"/>
        <v>-7.2222222222222223</v>
      </c>
      <c r="AP48">
        <f t="shared" si="110"/>
        <v>-7.2222222222222223</v>
      </c>
      <c r="AQ48">
        <f t="shared" si="111"/>
        <v>-7.7777777777777777</v>
      </c>
      <c r="AR48">
        <f t="shared" si="112"/>
        <v>-8.3333333333333339</v>
      </c>
      <c r="AS48">
        <f t="shared" si="113"/>
        <v>-9.4444444444444446</v>
      </c>
      <c r="AT48">
        <f t="shared" si="114"/>
        <v>-10</v>
      </c>
      <c r="AU48">
        <f t="shared" si="115"/>
        <v>-10.555555555555555</v>
      </c>
      <c r="AV48">
        <f t="shared" si="116"/>
        <v>-11.111111111111111</v>
      </c>
      <c r="AW48">
        <f t="shared" si="117"/>
        <v>-12.222222222222221</v>
      </c>
      <c r="AX48">
        <f t="shared" si="118"/>
        <v>-13.333333333333334</v>
      </c>
      <c r="AY48">
        <f t="shared" si="119"/>
        <v>-13.888888888888889</v>
      </c>
    </row>
    <row r="49" spans="1:51" x14ac:dyDescent="0.3">
      <c r="A49" t="s">
        <v>176</v>
      </c>
      <c r="B49" s="7">
        <v>6</v>
      </c>
      <c r="C49" s="7">
        <v>5</v>
      </c>
      <c r="D49" s="7">
        <v>4</v>
      </c>
      <c r="E49" s="7">
        <v>3</v>
      </c>
      <c r="F49" s="7">
        <v>3</v>
      </c>
      <c r="G49" s="7">
        <v>2</v>
      </c>
      <c r="H49" s="7">
        <v>3</v>
      </c>
      <c r="I49" s="7">
        <v>5</v>
      </c>
      <c r="J49" s="7">
        <v>8</v>
      </c>
      <c r="K49" s="7">
        <v>11</v>
      </c>
      <c r="L49" s="7">
        <v>14</v>
      </c>
      <c r="M49" s="7">
        <v>16</v>
      </c>
      <c r="N49" s="7">
        <v>17</v>
      </c>
      <c r="O49" s="7">
        <v>18</v>
      </c>
      <c r="P49" s="7">
        <v>18</v>
      </c>
      <c r="Q49" s="7">
        <v>18</v>
      </c>
      <c r="R49" s="7">
        <v>17</v>
      </c>
      <c r="S49" s="7">
        <v>16</v>
      </c>
      <c r="T49" s="7">
        <v>15</v>
      </c>
      <c r="U49" s="7">
        <v>13</v>
      </c>
      <c r="V49" s="7">
        <v>12</v>
      </c>
      <c r="W49" s="7">
        <v>10</v>
      </c>
      <c r="X49" s="7">
        <v>8</v>
      </c>
      <c r="Y49" s="7">
        <v>7</v>
      </c>
      <c r="AA49" t="s">
        <v>176</v>
      </c>
      <c r="AB49">
        <f t="shared" si="120"/>
        <v>-14.444444444444445</v>
      </c>
      <c r="AC49">
        <f t="shared" si="97"/>
        <v>-15</v>
      </c>
      <c r="AD49">
        <f t="shared" si="98"/>
        <v>-15.555555555555555</v>
      </c>
      <c r="AE49">
        <f t="shared" si="99"/>
        <v>-16.111111111111111</v>
      </c>
      <c r="AF49">
        <f t="shared" si="100"/>
        <v>-16.111111111111111</v>
      </c>
      <c r="AG49">
        <f t="shared" si="101"/>
        <v>-16.666666666666668</v>
      </c>
      <c r="AH49">
        <f t="shared" si="102"/>
        <v>-16.111111111111111</v>
      </c>
      <c r="AI49">
        <f t="shared" si="103"/>
        <v>-15</v>
      </c>
      <c r="AJ49">
        <f t="shared" si="104"/>
        <v>-13.333333333333334</v>
      </c>
      <c r="AK49">
        <f t="shared" si="105"/>
        <v>-11.666666666666666</v>
      </c>
      <c r="AL49">
        <f t="shared" si="106"/>
        <v>-10</v>
      </c>
      <c r="AM49">
        <f t="shared" si="107"/>
        <v>-8.8888888888888893</v>
      </c>
      <c r="AN49">
        <f t="shared" si="108"/>
        <v>-8.3333333333333339</v>
      </c>
      <c r="AO49">
        <f t="shared" si="109"/>
        <v>-7.7777777777777777</v>
      </c>
      <c r="AP49">
        <f t="shared" si="110"/>
        <v>-7.7777777777777777</v>
      </c>
      <c r="AQ49">
        <f t="shared" si="111"/>
        <v>-7.7777777777777777</v>
      </c>
      <c r="AR49">
        <f t="shared" si="112"/>
        <v>-8.3333333333333339</v>
      </c>
      <c r="AS49">
        <f t="shared" si="113"/>
        <v>-8.8888888888888893</v>
      </c>
      <c r="AT49">
        <f t="shared" si="114"/>
        <v>-9.4444444444444446</v>
      </c>
      <c r="AU49">
        <f t="shared" si="115"/>
        <v>-10.555555555555555</v>
      </c>
      <c r="AV49">
        <f t="shared" si="116"/>
        <v>-11.111111111111111</v>
      </c>
      <c r="AW49">
        <f t="shared" si="117"/>
        <v>-12.222222222222221</v>
      </c>
      <c r="AX49">
        <f t="shared" si="118"/>
        <v>-13.333333333333334</v>
      </c>
      <c r="AY49">
        <f t="shared" si="119"/>
        <v>-13.888888888888889</v>
      </c>
    </row>
    <row r="51" spans="1:51" x14ac:dyDescent="0.3">
      <c r="A51" t="s">
        <v>81</v>
      </c>
      <c r="B51" t="s">
        <v>159</v>
      </c>
      <c r="C51" t="s">
        <v>161</v>
      </c>
      <c r="D51" t="s">
        <v>125</v>
      </c>
      <c r="E51" t="s">
        <v>160</v>
      </c>
    </row>
    <row r="52" spans="1:51" x14ac:dyDescent="0.3">
      <c r="A52">
        <v>1</v>
      </c>
      <c r="B52">
        <f>INDEX($B$42:$Y$49,MATCH(B51,$A$42:$A$49,0),15)</f>
        <v>16</v>
      </c>
      <c r="C52">
        <f t="shared" ref="C52:E52" si="121">INDEX($B$42:$Y$49,MATCH(C51,$A$42:$A$49,0),15)</f>
        <v>17</v>
      </c>
      <c r="D52">
        <f t="shared" si="121"/>
        <v>15</v>
      </c>
      <c r="E52">
        <f t="shared" si="121"/>
        <v>19</v>
      </c>
    </row>
    <row r="53" spans="1:51" x14ac:dyDescent="0.3">
      <c r="A53">
        <v>2</v>
      </c>
      <c r="B53">
        <f>INDEX($B$32:$Y$39,MATCH(B51,$A$32:$A$39,0),15)</f>
        <v>18</v>
      </c>
      <c r="C53">
        <f t="shared" ref="C53:E53" si="122">INDEX($B$32:$Y$39,MATCH(C51,$A$32:$A$39,0),15)</f>
        <v>19</v>
      </c>
      <c r="D53">
        <f t="shared" si="122"/>
        <v>17</v>
      </c>
      <c r="E53">
        <f t="shared" si="122"/>
        <v>20</v>
      </c>
    </row>
    <row r="54" spans="1:51" x14ac:dyDescent="0.3">
      <c r="A54">
        <v>3</v>
      </c>
      <c r="B54">
        <f>INDEX($B$22:$Y$29,MATCH(B51,$A$22:$A$29,0),15)</f>
        <v>19</v>
      </c>
      <c r="C54">
        <f t="shared" ref="C54:E54" si="123">INDEX($B$22:$Y$29,MATCH(C51,$A$22:$A$29,0),15)</f>
        <v>20</v>
      </c>
      <c r="D54">
        <f t="shared" si="123"/>
        <v>18</v>
      </c>
      <c r="E54">
        <f t="shared" si="123"/>
        <v>21</v>
      </c>
    </row>
    <row r="55" spans="1:51" x14ac:dyDescent="0.3">
      <c r="A55">
        <v>4</v>
      </c>
      <c r="B55">
        <f>INDEX($B$12:$Y$19,MATCH(B51,$A$12:$A$19,0),15)</f>
        <v>11</v>
      </c>
      <c r="C55">
        <f t="shared" ref="C55:E55" si="124">INDEX($B$12:$Y$19,MATCH(C51,$A$12:$A$19,0),15)</f>
        <v>24</v>
      </c>
      <c r="D55">
        <f t="shared" si="124"/>
        <v>19</v>
      </c>
      <c r="E55">
        <f t="shared" si="124"/>
        <v>12</v>
      </c>
    </row>
    <row r="56" spans="1:51" x14ac:dyDescent="0.3">
      <c r="A56">
        <v>5</v>
      </c>
      <c r="B56">
        <f>INDEX($B$2:$Y$9,MATCH(B51,$A$2:$A$9,0),15)</f>
        <v>9</v>
      </c>
      <c r="C56">
        <f t="shared" ref="C56:E56" si="125">INDEX($B$2:$Y$9,MATCH(C51,$A$2:$A$9,0),15)</f>
        <v>21</v>
      </c>
      <c r="D56">
        <f t="shared" si="125"/>
        <v>17</v>
      </c>
      <c r="E56">
        <f t="shared" si="125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WEATHER</vt:lpstr>
      <vt:lpstr>SCHEDULE</vt:lpstr>
      <vt:lpstr>MATERIAL</vt:lpstr>
      <vt:lpstr>INPUT</vt:lpstr>
      <vt:lpstr>CALC</vt:lpstr>
      <vt:lpstr>CLTD ROOF GLASS</vt:lpstr>
      <vt:lpstr>CLTD WALL</vt:lpstr>
      <vt:lpstr>SCL CLF</vt:lpstr>
      <vt:lpstr>CLTD ROOF GLASS (2)</vt:lpstr>
      <vt:lpstr>CLTD WALL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Hamdani</dc:creator>
  <cp:lastModifiedBy>Rizal Hamdani</cp:lastModifiedBy>
  <dcterms:created xsi:type="dcterms:W3CDTF">2025-02-25T06:03:21Z</dcterms:created>
  <dcterms:modified xsi:type="dcterms:W3CDTF">2025-05-14T17:34:11Z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2025-03-20T10:34:26Z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df8cd643-423f-4ad9-aeaf-6698324d830d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