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UKelections2017Jorda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C26" i="1" s="1"/>
  <c r="B27" i="1"/>
  <c r="D27" i="1" s="1"/>
  <c r="B28" i="1"/>
  <c r="B29" i="1"/>
  <c r="H29" i="1" s="1"/>
  <c r="B30" i="1"/>
  <c r="G30" i="1" s="1"/>
  <c r="C25" i="1"/>
  <c r="B13" i="1"/>
  <c r="H28" i="1"/>
  <c r="C27" i="1" l="1"/>
  <c r="D26" i="1"/>
  <c r="E26" i="1"/>
  <c r="F25" i="1"/>
  <c r="D25" i="1"/>
  <c r="E27" i="1"/>
  <c r="H26" i="1"/>
  <c r="B31" i="1"/>
  <c r="H27" i="1"/>
  <c r="C29" i="1"/>
  <c r="C28" i="1"/>
  <c r="E25" i="1"/>
  <c r="G29" i="1"/>
  <c r="G28" i="1"/>
  <c r="F29" i="1"/>
  <c r="G27" i="1"/>
  <c r="H25" i="1"/>
  <c r="E30" i="1"/>
  <c r="F28" i="1"/>
  <c r="G26" i="1"/>
  <c r="F30" i="1"/>
  <c r="E29" i="1"/>
  <c r="F27" i="1"/>
  <c r="G25" i="1"/>
  <c r="D29" i="1"/>
  <c r="D30" i="1"/>
  <c r="E28" i="1"/>
  <c r="F26" i="1"/>
  <c r="H30" i="1"/>
  <c r="C30" i="1"/>
  <c r="D28" i="1"/>
  <c r="F31" i="1" l="1"/>
  <c r="E34" i="1" s="1"/>
  <c r="G31" i="1"/>
  <c r="F34" i="1" s="1"/>
  <c r="E31" i="1"/>
  <c r="D34" i="1" s="1"/>
  <c r="H31" i="1"/>
  <c r="G34" i="1" s="1"/>
  <c r="C31" i="1"/>
  <c r="D31" i="1"/>
  <c r="C34" i="1" s="1"/>
  <c r="B34" i="1" l="1"/>
</calcChain>
</file>

<file path=xl/sharedStrings.xml><?xml version="1.0" encoding="utf-8"?>
<sst xmlns="http://schemas.openxmlformats.org/spreadsheetml/2006/main" count="47" uniqueCount="23">
  <si>
    <t>Conservative</t>
  </si>
  <si>
    <t>Labour</t>
  </si>
  <si>
    <t>LibDem</t>
  </si>
  <si>
    <t>UKIP</t>
  </si>
  <si>
    <t>Green</t>
  </si>
  <si>
    <t>Other</t>
  </si>
  <si>
    <t>18-24</t>
  </si>
  <si>
    <t>25-34</t>
  </si>
  <si>
    <t>35-44</t>
  </si>
  <si>
    <t>45-54</t>
  </si>
  <si>
    <t>55-64</t>
  </si>
  <si>
    <t>65+</t>
  </si>
  <si>
    <t>Twitter Users in UK</t>
  </si>
  <si>
    <t>%</t>
  </si>
  <si>
    <t>Age range</t>
  </si>
  <si>
    <t>Number of twitter users</t>
  </si>
  <si>
    <t># Twitter Users in UK (Million)</t>
  </si>
  <si>
    <t>Total</t>
  </si>
  <si>
    <t>Under 18</t>
  </si>
  <si>
    <t>.</t>
  </si>
  <si>
    <t>Age Range</t>
  </si>
  <si>
    <t>Percentage of people who vote for each party</t>
  </si>
  <si>
    <t>Percentage that will vote: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</si>
</sst>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B13" totalsRowCount="1" dataDxfId="40">
  <autoFilter ref="A5:B12"/>
  <tableColumns count="2">
    <tableColumn id="1" name="Twitter Users in UK" dataDxfId="42" totalsRowDxfId="21"/>
    <tableColumn id="2" name="%" totalsRowFunction="custom" dataDxfId="41" totalsRowDxfId="20">
      <totalsRowFormula>SUM(Table1[%])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:A3" totalsRowShown="0" dataDxfId="18">
  <autoFilter ref="A2:A3"/>
  <tableColumns count="1">
    <tableColumn id="1" name="# Twitter Users in UK (Million)" dataDxfId="19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4:H31" totalsRowCount="1" headerRowDxfId="22" dataDxfId="23">
  <autoFilter ref="A24:H30"/>
  <tableColumns count="8">
    <tableColumn id="1" name="Age range" totalsRowLabel="Total" dataDxfId="31" totalsRowDxfId="16"/>
    <tableColumn id="2" name="Number of twitter users" totalsRowFunction="custom" dataDxfId="30" totalsRowDxfId="15">
      <calculatedColumnFormula>SUM((B7/100)*$A$3)</calculatedColumnFormula>
      <totalsRowFormula>SUM(B25:B30)</totalsRowFormula>
    </tableColumn>
    <tableColumn id="3" name="Conservative" totalsRowFunction="custom" dataDxfId="29" totalsRowDxfId="14">
      <calculatedColumnFormula>SUM(B25*B17/100)</calculatedColumnFormula>
      <totalsRowFormula>SUM(C25:C30)</totalsRowFormula>
    </tableColumn>
    <tableColumn id="4" name="Labour" totalsRowFunction="custom" dataDxfId="28" totalsRowDxfId="13">
      <calculatedColumnFormula>SUM(B25*C17/100)</calculatedColumnFormula>
      <totalsRowFormula>SUM(D25:D30)</totalsRowFormula>
    </tableColumn>
    <tableColumn id="5" name="LibDem" totalsRowFunction="custom" dataDxfId="27" totalsRowDxfId="12">
      <calculatedColumnFormula>SUM(B25*D17/100)</calculatedColumnFormula>
      <totalsRowFormula>SUM(E25:E30)</totalsRowFormula>
    </tableColumn>
    <tableColumn id="6" name="UKIP" totalsRowFunction="custom" dataDxfId="26" totalsRowDxfId="11">
      <calculatedColumnFormula>SUM(B25*E17/100)</calculatedColumnFormula>
      <totalsRowFormula>SUM(F25:F30)</totalsRowFormula>
    </tableColumn>
    <tableColumn id="7" name="Green" totalsRowFunction="custom" dataDxfId="25" totalsRowDxfId="10">
      <calculatedColumnFormula>SUM(B25*F17/100)</calculatedColumnFormula>
      <totalsRowFormula>SUM(G25:G30)</totalsRowFormula>
    </tableColumn>
    <tableColumn id="8" name="Other" totalsRowFunction="custom" dataDxfId="24" totalsRowDxfId="9">
      <calculatedColumnFormula>SUM(B25*G17/100)</calculatedColumnFormula>
      <totalsRowFormula>SUM(H25:H30)</totalsRow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6:G22" totalsRowShown="0" dataDxfId="32">
  <autoFilter ref="A16:G22"/>
  <tableColumns count="7">
    <tableColumn id="1" name="Age Range" dataDxfId="39"/>
    <tableColumn id="2" name="Conservative" dataDxfId="38"/>
    <tableColumn id="3" name="Labour" dataDxfId="37"/>
    <tableColumn id="4" name="LibDem" dataDxfId="36"/>
    <tableColumn id="5" name="UKIP" dataDxfId="35"/>
    <tableColumn id="6" name="Green" dataDxfId="34"/>
    <tableColumn id="7" name="Other" dataDxfId="33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33:G34" totalsRowShown="0" headerRowDxfId="1" dataDxfId="0" headerRowBorderDxfId="17">
  <autoFilter ref="A33:G34"/>
  <tableColumns count="7">
    <tableColumn id="1" name="." dataDxfId="8"/>
    <tableColumn id="2" name="Conservative" dataDxfId="7">
      <calculatedColumnFormula>(Table7[[#Totals],[Conservative]]/$B$31)</calculatedColumnFormula>
    </tableColumn>
    <tableColumn id="3" name="Labour" dataDxfId="6">
      <calculatedColumnFormula>(Table7[[#Totals],[Labour]]/$B$31)</calculatedColumnFormula>
    </tableColumn>
    <tableColumn id="4" name="LibDem" dataDxfId="5">
      <calculatedColumnFormula>(Table7[[#Totals],[LibDem]]/$B$31)</calculatedColumnFormula>
    </tableColumn>
    <tableColumn id="5" name="UKIP" dataDxfId="4">
      <calculatedColumnFormula>(Table7[[#Totals],[UKIP]]/$B$31)</calculatedColumnFormula>
    </tableColumn>
    <tableColumn id="6" name="Green" dataDxfId="3">
      <calculatedColumnFormula>(Table7[[#Totals],[Green]]/$B$31)</calculatedColumnFormula>
    </tableColumn>
    <tableColumn id="7" name="Other" dataDxfId="2">
      <calculatedColumnFormula>(Table7[[#Totals],[Other]]/$B$31)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I33" sqref="I33"/>
    </sheetView>
  </sheetViews>
  <sheetFormatPr defaultRowHeight="15" x14ac:dyDescent="0.25"/>
  <cols>
    <col min="1" max="1" width="25" customWidth="1"/>
    <col min="2" max="2" width="27.28515625" bestFit="1" customWidth="1"/>
    <col min="3" max="3" width="17.140625" bestFit="1" customWidth="1"/>
    <col min="4" max="5" width="12.28515625" bestFit="1" customWidth="1"/>
    <col min="6" max="7" width="12" bestFit="1" customWidth="1"/>
    <col min="8" max="8" width="10.7109375" bestFit="1" customWidth="1"/>
    <col min="9" max="9" width="12.5703125" bestFit="1" customWidth="1"/>
    <col min="10" max="10" width="7.140625" bestFit="1" customWidth="1"/>
    <col min="11" max="11" width="11" customWidth="1"/>
    <col min="12" max="12" width="15" customWidth="1"/>
    <col min="13" max="13" width="11" customWidth="1"/>
  </cols>
  <sheetData>
    <row r="1" spans="1:7" ht="28.5" x14ac:dyDescent="0.45">
      <c r="A1" s="2">
        <v>2015</v>
      </c>
    </row>
    <row r="2" spans="1:7" x14ac:dyDescent="0.25">
      <c r="A2" t="s">
        <v>16</v>
      </c>
    </row>
    <row r="3" spans="1:7" x14ac:dyDescent="0.25">
      <c r="A3" s="5">
        <v>14800000</v>
      </c>
    </row>
    <row r="5" spans="1:7" x14ac:dyDescent="0.25">
      <c r="A5" s="1" t="s">
        <v>12</v>
      </c>
      <c r="B5" s="1" t="s">
        <v>13</v>
      </c>
    </row>
    <row r="6" spans="1:7" x14ac:dyDescent="0.25">
      <c r="A6" s="1" t="s">
        <v>18</v>
      </c>
      <c r="B6" s="1">
        <v>13.5</v>
      </c>
    </row>
    <row r="7" spans="1:7" x14ac:dyDescent="0.25">
      <c r="A7" s="1" t="s">
        <v>6</v>
      </c>
      <c r="B7" s="1">
        <v>23.9</v>
      </c>
    </row>
    <row r="8" spans="1:7" x14ac:dyDescent="0.25">
      <c r="A8" s="1" t="s">
        <v>7</v>
      </c>
      <c r="B8" s="1">
        <v>25</v>
      </c>
    </row>
    <row r="9" spans="1:7" x14ac:dyDescent="0.25">
      <c r="A9" s="1" t="s">
        <v>8</v>
      </c>
      <c r="B9" s="1">
        <v>18.8</v>
      </c>
    </row>
    <row r="10" spans="1:7" x14ac:dyDescent="0.25">
      <c r="A10" s="1" t="s">
        <v>9</v>
      </c>
      <c r="B10" s="1">
        <v>10.7</v>
      </c>
    </row>
    <row r="11" spans="1:7" x14ac:dyDescent="0.25">
      <c r="A11" s="1" t="s">
        <v>10</v>
      </c>
      <c r="B11" s="1">
        <v>5.0999999999999996</v>
      </c>
    </row>
    <row r="12" spans="1:7" x14ac:dyDescent="0.25">
      <c r="A12" s="1" t="s">
        <v>11</v>
      </c>
      <c r="B12" s="1">
        <v>3</v>
      </c>
    </row>
    <row r="13" spans="1:7" x14ac:dyDescent="0.25">
      <c r="A13" s="1"/>
      <c r="B13" s="1">
        <f>SUM(Table1[%])</f>
        <v>100</v>
      </c>
    </row>
    <row r="15" spans="1:7" x14ac:dyDescent="0.25">
      <c r="B15" s="6" t="s">
        <v>21</v>
      </c>
      <c r="C15" s="6"/>
      <c r="D15" s="6"/>
      <c r="E15" s="6"/>
      <c r="F15" s="6"/>
      <c r="G15" s="6"/>
    </row>
    <row r="16" spans="1:7" x14ac:dyDescent="0.25">
      <c r="A16" s="1" t="s">
        <v>20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1:8" x14ac:dyDescent="0.25">
      <c r="A17" s="1" t="s">
        <v>6</v>
      </c>
      <c r="B17" s="1">
        <v>27</v>
      </c>
      <c r="C17" s="1">
        <v>43</v>
      </c>
      <c r="D17" s="1">
        <v>5</v>
      </c>
      <c r="E17" s="1">
        <v>8</v>
      </c>
      <c r="F17" s="1">
        <v>8</v>
      </c>
      <c r="G17" s="1">
        <v>9</v>
      </c>
    </row>
    <row r="18" spans="1:8" x14ac:dyDescent="0.25">
      <c r="A18" s="1" t="s">
        <v>7</v>
      </c>
      <c r="B18" s="1">
        <v>33</v>
      </c>
      <c r="C18" s="1">
        <v>36</v>
      </c>
      <c r="D18" s="1">
        <v>7</v>
      </c>
      <c r="E18" s="1">
        <v>10</v>
      </c>
      <c r="F18" s="1">
        <v>7</v>
      </c>
      <c r="G18" s="1">
        <v>7</v>
      </c>
    </row>
    <row r="19" spans="1:8" x14ac:dyDescent="0.25">
      <c r="A19" s="1" t="s">
        <v>8</v>
      </c>
      <c r="B19" s="1">
        <v>35</v>
      </c>
      <c r="C19" s="1">
        <v>35</v>
      </c>
      <c r="D19" s="1">
        <v>10</v>
      </c>
      <c r="E19" s="1">
        <v>10</v>
      </c>
      <c r="F19" s="1">
        <v>4</v>
      </c>
      <c r="G19" s="1">
        <v>6</v>
      </c>
    </row>
    <row r="20" spans="1:8" x14ac:dyDescent="0.25">
      <c r="A20" s="1" t="s">
        <v>9</v>
      </c>
      <c r="B20" s="1">
        <v>36</v>
      </c>
      <c r="C20" s="1">
        <v>33</v>
      </c>
      <c r="D20" s="1">
        <v>8</v>
      </c>
      <c r="E20" s="1">
        <v>14</v>
      </c>
      <c r="F20" s="1">
        <v>4</v>
      </c>
      <c r="G20" s="1">
        <v>5</v>
      </c>
    </row>
    <row r="21" spans="1:8" x14ac:dyDescent="0.25">
      <c r="A21" s="1" t="s">
        <v>10</v>
      </c>
      <c r="B21" s="1">
        <v>37</v>
      </c>
      <c r="C21" s="1">
        <v>31</v>
      </c>
      <c r="D21" s="1">
        <v>9</v>
      </c>
      <c r="E21" s="1">
        <v>14</v>
      </c>
      <c r="F21" s="1">
        <v>2</v>
      </c>
      <c r="G21" s="1">
        <v>7</v>
      </c>
    </row>
    <row r="22" spans="1:8" x14ac:dyDescent="0.25">
      <c r="A22" s="1" t="s">
        <v>11</v>
      </c>
      <c r="B22" s="1">
        <v>47</v>
      </c>
      <c r="C22" s="1">
        <v>23</v>
      </c>
      <c r="D22" s="1">
        <v>8</v>
      </c>
      <c r="E22" s="1">
        <v>17</v>
      </c>
      <c r="F22" s="1">
        <v>2</v>
      </c>
      <c r="G22" s="1">
        <v>3</v>
      </c>
    </row>
    <row r="24" spans="1:8" ht="15.75" thickBot="1" x14ac:dyDescent="0.3">
      <c r="A24" s="1" t="s">
        <v>14</v>
      </c>
      <c r="B24" s="3" t="s">
        <v>15</v>
      </c>
      <c r="C24" s="3" t="s">
        <v>0</v>
      </c>
      <c r="D24" s="3" t="s">
        <v>1</v>
      </c>
      <c r="E24" s="3" t="s">
        <v>2</v>
      </c>
      <c r="F24" s="3" t="s">
        <v>3</v>
      </c>
      <c r="G24" s="3" t="s">
        <v>4</v>
      </c>
      <c r="H24" s="4" t="s">
        <v>5</v>
      </c>
    </row>
    <row r="25" spans="1:8" ht="15.75" thickTop="1" x14ac:dyDescent="0.25">
      <c r="A25" s="1" t="s">
        <v>6</v>
      </c>
      <c r="B25" s="1">
        <f>SUM((B7/100)*$A$3)</f>
        <v>3537200</v>
      </c>
      <c r="C25" s="1">
        <f>SUM(B25*B17/100)</f>
        <v>955044</v>
      </c>
      <c r="D25" s="1">
        <f>SUM(B25*C17/100)</f>
        <v>1520996</v>
      </c>
      <c r="E25" s="1">
        <f>SUM(B25*D17/100)</f>
        <v>176860</v>
      </c>
      <c r="F25" s="1">
        <f>SUM(B25*E17/100)</f>
        <v>282976</v>
      </c>
      <c r="G25" s="1">
        <f>SUM(B25*F17/100)</f>
        <v>282976</v>
      </c>
      <c r="H25" s="1">
        <f>SUM(B25*G17/100)</f>
        <v>318348</v>
      </c>
    </row>
    <row r="26" spans="1:8" x14ac:dyDescent="0.25">
      <c r="A26" s="1" t="s">
        <v>7</v>
      </c>
      <c r="B26" s="1">
        <f>SUM((B8/100)*$A$3)</f>
        <v>3700000</v>
      </c>
      <c r="C26" s="1">
        <f>SUM(B26*B18/100)</f>
        <v>1221000</v>
      </c>
      <c r="D26" s="1">
        <f>SUM(B26*C18/100)</f>
        <v>1332000</v>
      </c>
      <c r="E26" s="1">
        <f>SUM(B26*D18/100)</f>
        <v>259000</v>
      </c>
      <c r="F26" s="1">
        <f>SUM(B26*E18/100)</f>
        <v>370000</v>
      </c>
      <c r="G26" s="1">
        <f>SUM(B26*F18/100)</f>
        <v>259000</v>
      </c>
      <c r="H26" s="1">
        <f>SUM(B26*G18/100)</f>
        <v>259000</v>
      </c>
    </row>
    <row r="27" spans="1:8" x14ac:dyDescent="0.25">
      <c r="A27" s="1" t="s">
        <v>8</v>
      </c>
      <c r="B27" s="1">
        <f>SUM((B9/100)*$A$3)</f>
        <v>2782400</v>
      </c>
      <c r="C27" s="1">
        <f>SUM(B27*B19/100)</f>
        <v>973840</v>
      </c>
      <c r="D27" s="1">
        <f>SUM(B27*C19/100)</f>
        <v>973840</v>
      </c>
      <c r="E27" s="1">
        <f>SUM(B27*D19/100)</f>
        <v>278240</v>
      </c>
      <c r="F27" s="1">
        <f>SUM(B27*E19/100)</f>
        <v>278240</v>
      </c>
      <c r="G27" s="1">
        <f>SUM(B27*F19/100)</f>
        <v>111296</v>
      </c>
      <c r="H27" s="1">
        <f>SUM(B27*G19/100)</f>
        <v>166944</v>
      </c>
    </row>
    <row r="28" spans="1:8" x14ac:dyDescent="0.25">
      <c r="A28" s="1" t="s">
        <v>9</v>
      </c>
      <c r="B28" s="1">
        <f>SUM((B10/100)*$A$3)</f>
        <v>1583600</v>
      </c>
      <c r="C28" s="1">
        <f>SUM(B28*B20/100)</f>
        <v>570096</v>
      </c>
      <c r="D28" s="1">
        <f>SUM(B28*C20/100)</f>
        <v>522588</v>
      </c>
      <c r="E28" s="1">
        <f>SUM(B28*D20/100)</f>
        <v>126688</v>
      </c>
      <c r="F28" s="1">
        <f>SUM(B28*E20/100)</f>
        <v>221704</v>
      </c>
      <c r="G28" s="1">
        <f>SUM(B28*F20/100)</f>
        <v>63344</v>
      </c>
      <c r="H28" s="1">
        <f>SUM(B28*G20/100)</f>
        <v>79180</v>
      </c>
    </row>
    <row r="29" spans="1:8" x14ac:dyDescent="0.25">
      <c r="A29" s="1" t="s">
        <v>10</v>
      </c>
      <c r="B29" s="1">
        <f>SUM((B11/100)*$A$3)</f>
        <v>754800</v>
      </c>
      <c r="C29" s="1">
        <f>SUM(B29*B21/100)</f>
        <v>279276</v>
      </c>
      <c r="D29" s="1">
        <f>SUM(B29*C21/100)</f>
        <v>233988</v>
      </c>
      <c r="E29" s="1">
        <f>SUM(B29*D21/100)</f>
        <v>67932</v>
      </c>
      <c r="F29" s="1">
        <f>SUM(B29*E21/100)</f>
        <v>105672</v>
      </c>
      <c r="G29" s="1">
        <f>SUM(B29*F21/100)</f>
        <v>15096</v>
      </c>
      <c r="H29" s="1">
        <f>SUM(B29*G21/100)</f>
        <v>52836</v>
      </c>
    </row>
    <row r="30" spans="1:8" x14ac:dyDescent="0.25">
      <c r="A30" s="1" t="s">
        <v>11</v>
      </c>
      <c r="B30" s="1">
        <f>SUM((B12/100)*$A$3)</f>
        <v>444000</v>
      </c>
      <c r="C30" s="1">
        <f>SUM(B30*B22/100)</f>
        <v>208680</v>
      </c>
      <c r="D30" s="1">
        <f>SUM(B30*C22/100)</f>
        <v>102120</v>
      </c>
      <c r="E30" s="1">
        <f>SUM(B30*D22/100)</f>
        <v>35520</v>
      </c>
      <c r="F30" s="1">
        <f>SUM(B30*E22/100)</f>
        <v>75480</v>
      </c>
      <c r="G30" s="1">
        <f>SUM(B30*F22/100)</f>
        <v>8880</v>
      </c>
      <c r="H30" s="1">
        <f>SUM(B30*G22/100)</f>
        <v>13320</v>
      </c>
    </row>
    <row r="31" spans="1:8" x14ac:dyDescent="0.25">
      <c r="A31" s="1" t="s">
        <v>17</v>
      </c>
      <c r="B31" s="1">
        <f>SUM(B25:B30)</f>
        <v>12802000</v>
      </c>
      <c r="C31" s="1">
        <f>SUM(C25:C30)</f>
        <v>4207936</v>
      </c>
      <c r="D31" s="1">
        <f>SUM(D25:D30)</f>
        <v>4685532</v>
      </c>
      <c r="E31" s="1">
        <f t="shared" ref="E31:H31" si="0">SUM(E25:E30)</f>
        <v>944240</v>
      </c>
      <c r="F31" s="1">
        <f t="shared" si="0"/>
        <v>1334072</v>
      </c>
      <c r="G31" s="1">
        <f t="shared" si="0"/>
        <v>740592</v>
      </c>
      <c r="H31" s="1">
        <f t="shared" si="0"/>
        <v>889628</v>
      </c>
    </row>
    <row r="33" spans="1:7" ht="15.75" thickBot="1" x14ac:dyDescent="0.3">
      <c r="A33" s="7" t="s">
        <v>19</v>
      </c>
      <c r="B33" s="7" t="s">
        <v>0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</row>
    <row r="34" spans="1:7" ht="15.75" thickTop="1" x14ac:dyDescent="0.25">
      <c r="A34" s="1" t="s">
        <v>22</v>
      </c>
      <c r="B34" s="1">
        <f>(Table7[[#Totals],[Conservative]]/$B$31)</f>
        <v>0.32869364161849712</v>
      </c>
      <c r="C34" s="1">
        <f>(Table7[[#Totals],[Labour]]/$B$31)</f>
        <v>0.36599999999999999</v>
      </c>
      <c r="D34" s="1">
        <f>(Table7[[#Totals],[LibDem]]/$B$31)</f>
        <v>7.3757225433526016E-2</v>
      </c>
      <c r="E34" s="1">
        <f>(Table7[[#Totals],[UKIP]]/$B$31)</f>
        <v>0.10420809248554913</v>
      </c>
      <c r="F34" s="1">
        <f>(Table7[[#Totals],[Green]]/$B$31)</f>
        <v>5.784971098265896E-2</v>
      </c>
      <c r="G34" s="1">
        <f>(Table7[[#Totals],[Other]]/$B$31)</f>
        <v>6.9491329479768785E-2</v>
      </c>
    </row>
  </sheetData>
  <mergeCells count="1">
    <mergeCell ref="B15:G15"/>
  </mergeCells>
  <pageMargins left="0.7" right="0.7" top="0.75" bottom="0.75" header="0.3" footer="0.3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Sammy</cp:lastModifiedBy>
  <cp:lastPrinted>2017-05-31T14:06:53Z</cp:lastPrinted>
  <dcterms:created xsi:type="dcterms:W3CDTF">2017-05-31T10:42:06Z</dcterms:created>
  <dcterms:modified xsi:type="dcterms:W3CDTF">2017-05-31T14:12:52Z</dcterms:modified>
</cp:coreProperties>
</file>