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8_{E241312F-99CF-DD40-8D49-340F9A3408AB}" xr6:coauthVersionLast="47" xr6:coauthVersionMax="47" xr10:uidLastSave="{00000000-0000-0000-0000-000000000000}"/>
  <bookViews>
    <workbookView xWindow="3880" yWindow="2200" windowWidth="28040" windowHeight="17440" xr2:uid="{B2053032-91B1-A04E-B698-67FCAA71F1A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E23" i="1"/>
  <c r="E13" i="1"/>
  <c r="E29" i="1" l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1" i="1"/>
  <c r="E14" i="1"/>
  <c r="E12" i="1"/>
  <c r="E10" i="1"/>
</calcChain>
</file>

<file path=xl/sharedStrings.xml><?xml version="1.0" encoding="utf-8"?>
<sst xmlns="http://schemas.openxmlformats.org/spreadsheetml/2006/main" count="18" uniqueCount="6">
  <si>
    <t>Flowrate [L/min]</t>
  </si>
  <si>
    <t>Water cut [%]</t>
  </si>
  <si>
    <t>Gas Flowrate [%]</t>
  </si>
  <si>
    <t>Extraction Rate [%]</t>
  </si>
  <si>
    <t>Logg time 120 seconds</t>
  </si>
  <si>
    <t>Did not reached 90%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</si>
</sst>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C02-FEBB-E744-86EB-A6A0CE2A8805}">
  <dimension ref="C8:O29"/>
  <sheetViews>
    <sheetView tabSelected="1" topLeftCell="B1" workbookViewId="0">
      <selection activeCell="M12" sqref="M12:N14"/>
    </sheetView>
  </sheetViews>
  <sheetFormatPr defaultColWidth="11" defaultRowHeight="15.95"/>
  <cols>
    <col min="3" max="3" width="15.125" bestFit="1" customWidth="1"/>
    <col min="4" max="4" width="12.625" bestFit="1" customWidth="1"/>
    <col min="5" max="5" width="15.5" bestFit="1" customWidth="1"/>
    <col min="6" max="6" width="17.125" bestFit="1" customWidth="1"/>
    <col min="7" max="7" width="15.125" bestFit="1" customWidth="1"/>
    <col min="8" max="8" width="12.625" bestFit="1" customWidth="1"/>
    <col min="9" max="9" width="15.5" bestFit="1" customWidth="1"/>
    <col min="10" max="10" width="17.125" bestFit="1" customWidth="1"/>
    <col min="11" max="11" width="15.125" bestFit="1" customWidth="1"/>
    <col min="12" max="12" width="12.625" bestFit="1" customWidth="1"/>
    <col min="13" max="13" width="15.5" bestFit="1" customWidth="1"/>
    <col min="14" max="14" width="17.125" bestFit="1" customWidth="1"/>
  </cols>
  <sheetData>
    <row r="8" spans="3:15" ht="17.100000000000001" thickBot="1"/>
    <row r="9" spans="3:15" ht="17.100000000000001" thickBot="1">
      <c r="C9" s="11" t="s">
        <v>0</v>
      </c>
      <c r="D9" s="12" t="s">
        <v>1</v>
      </c>
      <c r="E9" s="12" t="s">
        <v>2</v>
      </c>
      <c r="F9" s="13" t="s">
        <v>3</v>
      </c>
      <c r="G9" s="11" t="s">
        <v>0</v>
      </c>
      <c r="H9" s="12" t="s">
        <v>1</v>
      </c>
      <c r="I9" s="12" t="s">
        <v>2</v>
      </c>
      <c r="J9" s="13" t="s">
        <v>3</v>
      </c>
      <c r="K9" s="14" t="s">
        <v>0</v>
      </c>
      <c r="L9" s="15" t="s">
        <v>1</v>
      </c>
      <c r="M9" s="15" t="s">
        <v>2</v>
      </c>
      <c r="N9" s="16" t="s">
        <v>3</v>
      </c>
      <c r="O9" s="9" t="s">
        <v>4</v>
      </c>
    </row>
    <row r="10" spans="3:15">
      <c r="C10" s="21">
        <v>300</v>
      </c>
      <c r="D10" s="19">
        <v>30</v>
      </c>
      <c r="E10" s="5">
        <f>ROUNDUP($C$10*0.006666,1)</f>
        <v>2</v>
      </c>
      <c r="F10" s="6">
        <v>90</v>
      </c>
      <c r="G10" s="21">
        <v>500</v>
      </c>
      <c r="H10" s="19">
        <v>30</v>
      </c>
      <c r="I10" s="5">
        <f>ROUNDUP($G$10*0.006666,1)</f>
        <v>3.4</v>
      </c>
      <c r="J10" s="6">
        <v>90</v>
      </c>
      <c r="K10" s="21">
        <v>700</v>
      </c>
      <c r="L10" s="19">
        <v>30</v>
      </c>
      <c r="M10" s="17">
        <f>ROUNDUP($K$10*0.006666,1)</f>
        <v>4.6999999999999993</v>
      </c>
      <c r="N10" s="18">
        <v>90</v>
      </c>
    </row>
    <row r="11" spans="3:15">
      <c r="C11" s="21"/>
      <c r="D11" s="19"/>
      <c r="E11" s="5">
        <f>ROUNDUP($C$10*0.0166666,1)</f>
        <v>5</v>
      </c>
      <c r="F11" s="6">
        <v>90</v>
      </c>
      <c r="G11" s="21"/>
      <c r="H11" s="19"/>
      <c r="I11" s="5">
        <f>ROUNDUP($G$10*0.0166666,1)</f>
        <v>8.4</v>
      </c>
      <c r="J11" s="6">
        <v>90</v>
      </c>
      <c r="K11" s="21"/>
      <c r="L11" s="19"/>
      <c r="M11" s="17">
        <f>ROUNDUP($K$10*0.0166666,1)</f>
        <v>11.7</v>
      </c>
      <c r="N11" s="18">
        <v>90</v>
      </c>
    </row>
    <row r="12" spans="3:15">
      <c r="C12" s="21"/>
      <c r="D12" s="19"/>
      <c r="E12" s="5">
        <f>ROUNDUP($C$10*0.0333,1)</f>
        <v>10</v>
      </c>
      <c r="F12" s="6">
        <v>90</v>
      </c>
      <c r="G12" s="21"/>
      <c r="H12" s="19"/>
      <c r="I12" s="5">
        <f>ROUNDUP($G$10*0.0333,1)</f>
        <v>16.700000000000003</v>
      </c>
      <c r="J12" s="6">
        <v>90</v>
      </c>
      <c r="K12" s="21"/>
      <c r="L12" s="19"/>
      <c r="M12" s="17">
        <f>ROUNDUP($K$10*0.0333,1)</f>
        <v>23.400000000000002</v>
      </c>
      <c r="N12" s="18">
        <v>90</v>
      </c>
    </row>
    <row r="13" spans="3:15">
      <c r="C13" s="21"/>
      <c r="D13" s="19"/>
      <c r="E13" s="5">
        <f>ROUNDUP($C$10*0.0666666,1)</f>
        <v>20</v>
      </c>
      <c r="F13" s="6">
        <v>90</v>
      </c>
      <c r="G13" s="21"/>
      <c r="H13" s="19"/>
      <c r="I13" s="5">
        <f>ROUNDUP($G$10*0.0666666,1)</f>
        <v>33.4</v>
      </c>
      <c r="J13" s="6">
        <v>90</v>
      </c>
      <c r="K13" s="21"/>
      <c r="L13" s="19"/>
      <c r="M13" s="17">
        <f>ROUNDUP($K$10*0.0666666,1)</f>
        <v>46.7</v>
      </c>
      <c r="N13" s="18">
        <v>90</v>
      </c>
    </row>
    <row r="14" spans="3:15">
      <c r="C14" s="21"/>
      <c r="D14" s="19"/>
      <c r="E14" s="5">
        <f>ROUNDUP($C$10*0.1,1)</f>
        <v>30</v>
      </c>
      <c r="F14" s="6">
        <v>90</v>
      </c>
      <c r="G14" s="21"/>
      <c r="H14" s="19"/>
      <c r="I14" s="5">
        <f>ROUNDUP($G$10*0.1,1)</f>
        <v>50</v>
      </c>
      <c r="J14" s="6">
        <v>90</v>
      </c>
      <c r="K14" s="21"/>
      <c r="L14" s="19"/>
      <c r="M14" s="17">
        <f>ROUNDUP($K$10*0.1,1)</f>
        <v>70</v>
      </c>
      <c r="N14" s="18">
        <v>90</v>
      </c>
    </row>
    <row r="15" spans="3:15">
      <c r="C15" s="21"/>
      <c r="D15" s="19">
        <v>50</v>
      </c>
      <c r="E15" s="5">
        <f>ROUNDUP($C$10*0.006666,1)</f>
        <v>2</v>
      </c>
      <c r="F15" s="6">
        <v>90</v>
      </c>
      <c r="G15" s="21"/>
      <c r="H15" s="19">
        <v>50</v>
      </c>
      <c r="I15" s="5">
        <f>ROUNDUP($G$10*0.006666,1)</f>
        <v>3.4</v>
      </c>
      <c r="J15" s="6">
        <v>90</v>
      </c>
      <c r="K15" s="21"/>
      <c r="L15" s="19">
        <v>50</v>
      </c>
      <c r="M15" s="17">
        <f>ROUNDUP($K$10*0.006666,1)</f>
        <v>4.6999999999999993</v>
      </c>
      <c r="N15" s="18">
        <v>90</v>
      </c>
    </row>
    <row r="16" spans="3:15">
      <c r="C16" s="21"/>
      <c r="D16" s="19"/>
      <c r="E16" s="5">
        <f>ROUNDUP($C$10*0.0166666,1)</f>
        <v>5</v>
      </c>
      <c r="F16" s="6">
        <v>90</v>
      </c>
      <c r="G16" s="21"/>
      <c r="H16" s="19"/>
      <c r="I16" s="5">
        <f>ROUNDUP($G$10*0.0166666,1)</f>
        <v>8.4</v>
      </c>
      <c r="J16" s="6">
        <v>90</v>
      </c>
      <c r="K16" s="21"/>
      <c r="L16" s="19"/>
      <c r="M16" s="17">
        <f>ROUNDUP($K$10*0.0166666,1)</f>
        <v>11.7</v>
      </c>
      <c r="N16" s="18">
        <v>90</v>
      </c>
    </row>
    <row r="17" spans="3:15">
      <c r="C17" s="21"/>
      <c r="D17" s="19"/>
      <c r="E17" s="5">
        <f>ROUNDUP($C$10*0.0333,1)</f>
        <v>10</v>
      </c>
      <c r="F17" s="6">
        <v>90</v>
      </c>
      <c r="G17" s="21"/>
      <c r="H17" s="19"/>
      <c r="I17" s="5">
        <f>ROUNDUP($G$10*0.0333,1)</f>
        <v>16.700000000000003</v>
      </c>
      <c r="J17" s="6">
        <v>90</v>
      </c>
      <c r="K17" s="21"/>
      <c r="L17" s="19"/>
      <c r="M17" s="17">
        <f>ROUNDUP($K$10*0.0333,1)</f>
        <v>23.400000000000002</v>
      </c>
      <c r="N17" s="18">
        <v>90</v>
      </c>
    </row>
    <row r="18" spans="3:15">
      <c r="C18" s="21"/>
      <c r="D18" s="19"/>
      <c r="E18" s="5">
        <f>ROUNDUP($C$10*0.0666666,1)</f>
        <v>20</v>
      </c>
      <c r="F18" s="6">
        <v>90</v>
      </c>
      <c r="G18" s="21"/>
      <c r="H18" s="19"/>
      <c r="I18" s="5">
        <f>ROUNDUP($G$10*0.0666666,1)</f>
        <v>33.4</v>
      </c>
      <c r="J18" s="6">
        <v>90</v>
      </c>
      <c r="K18" s="21"/>
      <c r="L18" s="19"/>
      <c r="M18" s="17">
        <f>ROUNDUP($K$10*0.0666666,1)</f>
        <v>46.7</v>
      </c>
      <c r="N18" s="18">
        <v>90</v>
      </c>
    </row>
    <row r="19" spans="3:15">
      <c r="C19" s="21"/>
      <c r="D19" s="19"/>
      <c r="E19" s="5">
        <f>ROUNDUP($C$10*0.1,1)</f>
        <v>30</v>
      </c>
      <c r="F19" s="6">
        <v>90</v>
      </c>
      <c r="G19" s="21"/>
      <c r="H19" s="19"/>
      <c r="I19" s="5">
        <f>ROUNDUP($G$10*0.1,1)</f>
        <v>50</v>
      </c>
      <c r="J19" s="6">
        <v>90</v>
      </c>
      <c r="K19" s="21"/>
      <c r="L19" s="19"/>
      <c r="M19" s="17">
        <f>ROUNDUP($K$10*0.1,1)</f>
        <v>70</v>
      </c>
      <c r="N19" s="18">
        <v>90</v>
      </c>
    </row>
    <row r="20" spans="3:15">
      <c r="C20" s="21"/>
      <c r="D20" s="19">
        <v>70</v>
      </c>
      <c r="E20" s="5">
        <f>ROUNDUP($C$10*0.006666,1)</f>
        <v>2</v>
      </c>
      <c r="F20" s="6">
        <v>90</v>
      </c>
      <c r="G20" s="21"/>
      <c r="H20" s="19">
        <v>70</v>
      </c>
      <c r="I20" s="5">
        <f>ROUNDUP($G$10*0.006666,1)</f>
        <v>3.4</v>
      </c>
      <c r="J20" s="6">
        <v>90</v>
      </c>
      <c r="K20" s="21"/>
      <c r="L20" s="19">
        <v>70</v>
      </c>
      <c r="M20" s="17">
        <f>ROUNDUP($K$10*0.006666,1)</f>
        <v>4.6999999999999993</v>
      </c>
      <c r="N20" s="18">
        <v>90</v>
      </c>
    </row>
    <row r="21" spans="3:15">
      <c r="C21" s="21"/>
      <c r="D21" s="19"/>
      <c r="E21" s="5">
        <f>ROUNDUP($C$10*0.0166666,1)</f>
        <v>5</v>
      </c>
      <c r="F21" s="6">
        <v>90</v>
      </c>
      <c r="G21" s="21"/>
      <c r="H21" s="19"/>
      <c r="I21" s="5">
        <f>ROUNDUP($G$10*0.0166666,1)</f>
        <v>8.4</v>
      </c>
      <c r="J21" s="6">
        <v>90</v>
      </c>
      <c r="K21" s="21"/>
      <c r="L21" s="19"/>
      <c r="M21" s="17">
        <f>ROUNDUP($K$10*0.0166666,1)</f>
        <v>11.7</v>
      </c>
      <c r="N21" s="18">
        <v>90</v>
      </c>
    </row>
    <row r="22" spans="3:15">
      <c r="C22" s="21"/>
      <c r="D22" s="19"/>
      <c r="E22" s="5">
        <f>ROUNDUP($C$10*0.0333,1)</f>
        <v>10</v>
      </c>
      <c r="F22" s="6">
        <v>90</v>
      </c>
      <c r="G22" s="21"/>
      <c r="H22" s="19"/>
      <c r="I22" s="5">
        <f>ROUNDUP($G$10*0.0333,1)</f>
        <v>16.700000000000003</v>
      </c>
      <c r="J22" s="6">
        <v>90</v>
      </c>
      <c r="K22" s="21"/>
      <c r="L22" s="19"/>
      <c r="M22" s="17">
        <f>ROUNDUP($K$10*0.0333,1)</f>
        <v>23.400000000000002</v>
      </c>
      <c r="N22" s="18">
        <v>90</v>
      </c>
    </row>
    <row r="23" spans="3:15">
      <c r="C23" s="21"/>
      <c r="D23" s="19"/>
      <c r="E23" s="5">
        <f>ROUNDUP($C$10*0.0666666,1)</f>
        <v>20</v>
      </c>
      <c r="F23" s="6">
        <v>90</v>
      </c>
      <c r="G23" s="21"/>
      <c r="H23" s="19"/>
      <c r="I23" s="5">
        <f>ROUNDUP($G$10*0.0666666,1)</f>
        <v>33.4</v>
      </c>
      <c r="J23" s="6">
        <v>90</v>
      </c>
      <c r="K23" s="21"/>
      <c r="L23" s="19"/>
      <c r="M23" s="17">
        <f>ROUNDUP($K$10*0.0666666,1)</f>
        <v>46.7</v>
      </c>
      <c r="N23" s="18">
        <v>90</v>
      </c>
    </row>
    <row r="24" spans="3:15">
      <c r="C24" s="21"/>
      <c r="D24" s="19"/>
      <c r="E24" s="5">
        <f>ROUNDUP($C$10*0.1,1)</f>
        <v>30</v>
      </c>
      <c r="F24" s="6">
        <v>90</v>
      </c>
      <c r="G24" s="21"/>
      <c r="H24" s="19"/>
      <c r="I24" s="5">
        <f>ROUNDUP($G$10*0.1,1)</f>
        <v>50</v>
      </c>
      <c r="J24" s="6">
        <v>90</v>
      </c>
      <c r="K24" s="21"/>
      <c r="L24" s="19"/>
      <c r="M24" s="17">
        <f>ROUNDUP($K$10*0.1,1)</f>
        <v>70</v>
      </c>
      <c r="N24" s="18">
        <v>90</v>
      </c>
    </row>
    <row r="25" spans="3:15">
      <c r="C25" s="21"/>
      <c r="D25" s="19">
        <v>90</v>
      </c>
      <c r="E25" s="5">
        <f>ROUNDUP($C$10*0.006666,1)</f>
        <v>2</v>
      </c>
      <c r="F25" s="6">
        <v>90</v>
      </c>
      <c r="G25" s="21"/>
      <c r="H25" s="19">
        <v>90</v>
      </c>
      <c r="I25" s="5">
        <f>ROUNDUP($G$10*0.006666,1)</f>
        <v>3.4</v>
      </c>
      <c r="J25" s="6">
        <v>90</v>
      </c>
      <c r="K25" s="21"/>
      <c r="L25" s="19"/>
      <c r="M25" s="1"/>
      <c r="N25" s="2"/>
      <c r="O25" s="10" t="s">
        <v>5</v>
      </c>
    </row>
    <row r="26" spans="3:15">
      <c r="C26" s="21"/>
      <c r="D26" s="19"/>
      <c r="E26" s="5">
        <f>ROUNDUP($C$10*0.0166666,1)</f>
        <v>5</v>
      </c>
      <c r="F26" s="6">
        <v>90</v>
      </c>
      <c r="G26" s="21"/>
      <c r="H26" s="19"/>
      <c r="I26" s="5">
        <f>ROUNDUP($G$10*0.0166666,1)</f>
        <v>8.4</v>
      </c>
      <c r="J26" s="6">
        <v>90</v>
      </c>
      <c r="K26" s="21"/>
      <c r="L26" s="19"/>
      <c r="M26" s="1"/>
      <c r="N26" s="2"/>
      <c r="O26" s="10" t="s">
        <v>5</v>
      </c>
    </row>
    <row r="27" spans="3:15">
      <c r="C27" s="21"/>
      <c r="D27" s="19"/>
      <c r="E27" s="5">
        <f>ROUNDUP($C$10*0.0333,1)</f>
        <v>10</v>
      </c>
      <c r="F27" s="6">
        <v>90</v>
      </c>
      <c r="G27" s="21"/>
      <c r="H27" s="19"/>
      <c r="I27" s="5">
        <f>ROUNDUP($G$10*0.0333,1)</f>
        <v>16.700000000000003</v>
      </c>
      <c r="J27" s="6">
        <v>90</v>
      </c>
      <c r="K27" s="21"/>
      <c r="L27" s="19"/>
      <c r="M27" s="1"/>
      <c r="N27" s="2"/>
      <c r="O27" s="10" t="s">
        <v>5</v>
      </c>
    </row>
    <row r="28" spans="3:15">
      <c r="C28" s="21"/>
      <c r="D28" s="19"/>
      <c r="E28" s="5">
        <f>ROUNDUP($C$10*0.0666666,1)</f>
        <v>20</v>
      </c>
      <c r="F28" s="6">
        <v>90</v>
      </c>
      <c r="G28" s="21"/>
      <c r="H28" s="19"/>
      <c r="I28" s="5">
        <f>ROUNDUP($G$10*0.0666666,1)</f>
        <v>33.4</v>
      </c>
      <c r="J28" s="6">
        <v>90</v>
      </c>
      <c r="K28" s="21"/>
      <c r="L28" s="19"/>
      <c r="M28" s="1"/>
      <c r="N28" s="2"/>
      <c r="O28" s="10" t="s">
        <v>5</v>
      </c>
    </row>
    <row r="29" spans="3:15" ht="17.100000000000001" thickBot="1">
      <c r="C29" s="22"/>
      <c r="D29" s="20"/>
      <c r="E29" s="7">
        <f>ROUNDUP($C$10*0.1,1)</f>
        <v>30</v>
      </c>
      <c r="F29" s="8">
        <v>90</v>
      </c>
      <c r="G29" s="22"/>
      <c r="H29" s="20"/>
      <c r="I29" s="7">
        <f>ROUNDUP($G$10*0.1,1)</f>
        <v>50</v>
      </c>
      <c r="J29" s="8">
        <v>90</v>
      </c>
      <c r="K29" s="22"/>
      <c r="L29" s="20"/>
      <c r="M29" s="3"/>
      <c r="N29" s="4"/>
      <c r="O29" s="10" t="s">
        <v>5</v>
      </c>
    </row>
  </sheetData>
  <mergeCells count="15">
    <mergeCell ref="C10:C29"/>
    <mergeCell ref="G10:G29"/>
    <mergeCell ref="L10:L14"/>
    <mergeCell ref="L15:L19"/>
    <mergeCell ref="L20:L24"/>
    <mergeCell ref="L25:L29"/>
    <mergeCell ref="D10:D14"/>
    <mergeCell ref="D15:D19"/>
    <mergeCell ref="D20:D24"/>
    <mergeCell ref="D25:D29"/>
    <mergeCell ref="H10:H14"/>
    <mergeCell ref="H15:H19"/>
    <mergeCell ref="H20:H24"/>
    <mergeCell ref="H25:H29"/>
    <mergeCell ref="K10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Hamidreza Asaadian</cp:lastModifiedBy>
  <cp:revision/>
  <dcterms:created xsi:type="dcterms:W3CDTF">2022-10-12T10:57:12Z</dcterms:created>
  <dcterms:modified xsi:type="dcterms:W3CDTF">2024-10-13T18:52:39Z</dcterms:modified>
  <cp:category/>
  <cp:contentStatus/>
</cp:coreProperties>
</file>