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showInkAnnotation="0"/>
  <xr:revisionPtr revIDLastSave="37" documentId="14_{C59CF2EF-3562-49E5-B93F-C6082E80D0D6}" xr6:coauthVersionLast="47" xr6:coauthVersionMax="47" xr10:uidLastSave="{98126CD2-8BE0-457D-94B3-0CF2FDA46272}"/>
  <bookViews>
    <workbookView xWindow="11424" yWindow="0" windowWidth="11712" windowHeight="15096" tabRatio="970" firstSheet="1" activeTab="3" xr2:uid="{00000000-000D-0000-FFFF-FFFF00000000}"/>
  </bookViews>
  <sheets>
    <sheet name="Advertising Order Form" sheetId="2" r:id="rId1"/>
    <sheet name="Advertising Rate Information" sheetId="1" r:id="rId2"/>
    <sheet name="Sales Data" sheetId="3" r:id="rId3"/>
    <sheet name="Designers" sheetId="4" r:id="rId4"/>
    <sheet name="Stores" sheetId="5" r:id="rId5"/>
  </sheets>
  <definedNames>
    <definedName name="Code">'Advertising Rate Information'!$A$5:$A$11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2" i="4"/>
  <c r="F2" i="5"/>
  <c r="F13" i="2"/>
  <c r="F9" i="2"/>
  <c r="F10" i="2"/>
  <c r="F11" i="2"/>
  <c r="F12" i="2"/>
  <c r="B12" i="2"/>
  <c r="B11" i="2"/>
  <c r="B10" i="2"/>
  <c r="B9" i="2"/>
  <c r="M6" i="3" l="1"/>
  <c r="E10" i="2"/>
  <c r="E11" i="2"/>
  <c r="E9" i="2"/>
  <c r="J8" i="3"/>
  <c r="F7" i="3"/>
  <c r="I5" i="3"/>
  <c r="E9" i="3"/>
  <c r="D9" i="3"/>
  <c r="C9" i="3"/>
  <c r="B9" i="3"/>
  <c r="K8" i="3"/>
  <c r="I8" i="3"/>
  <c r="H8" i="3"/>
  <c r="F8" i="3"/>
  <c r="K7" i="3"/>
  <c r="J7" i="3"/>
  <c r="I7" i="3"/>
  <c r="H7" i="3"/>
  <c r="K6" i="3"/>
  <c r="J6" i="3"/>
  <c r="I6" i="3"/>
  <c r="H6" i="3"/>
  <c r="F6" i="3"/>
  <c r="K5" i="3"/>
  <c r="J5" i="3"/>
  <c r="H5" i="3"/>
  <c r="F5" i="3"/>
  <c r="K4" i="3"/>
  <c r="J4" i="3"/>
  <c r="I4" i="3"/>
  <c r="H4" i="3"/>
  <c r="F4" i="3"/>
  <c r="L8" i="3" l="1"/>
  <c r="I9" i="3"/>
  <c r="H9" i="3"/>
  <c r="F9" i="3"/>
  <c r="G8" i="3" s="1"/>
  <c r="K9" i="3"/>
  <c r="L6" i="3"/>
  <c r="L4" i="3"/>
  <c r="L7" i="3"/>
  <c r="L5" i="3"/>
  <c r="J9" i="3"/>
  <c r="G5" i="3" l="1"/>
  <c r="G6" i="3"/>
  <c r="G7" i="3"/>
  <c r="G4" i="3"/>
  <c r="L9" i="3"/>
  <c r="M4" i="3" s="1"/>
  <c r="M5" i="3" l="1"/>
  <c r="M7" i="3"/>
  <c r="M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<sst xmlns="http://schemas.openxmlformats.org/spreadsheetml/2006/main" count="170" uniqueCount="130">
  <si>
    <t>Description</t>
  </si>
  <si>
    <t>Unit Price</t>
  </si>
  <si>
    <t>Order Date</t>
  </si>
  <si>
    <t>Item</t>
  </si>
  <si>
    <t>Quantity</t>
  </si>
  <si>
    <t>Order Amount</t>
  </si>
  <si>
    <t>Advertising Order Form</t>
  </si>
  <si>
    <t>Advertising Rate List</t>
  </si>
  <si>
    <t>Code</t>
  </si>
  <si>
    <t>A-NW</t>
  </si>
  <si>
    <t>A-MG</t>
  </si>
  <si>
    <t>D-R</t>
  </si>
  <si>
    <t>D-TV</t>
  </si>
  <si>
    <t>D-IN</t>
  </si>
  <si>
    <t>D-PH</t>
  </si>
  <si>
    <t>B-BB</t>
  </si>
  <si>
    <t>Type</t>
  </si>
  <si>
    <t xml:space="preserve"> Name</t>
  </si>
  <si>
    <t xml:space="preserve"> Number</t>
  </si>
  <si>
    <t>New York Travel Magazine, one-page ad</t>
  </si>
  <si>
    <t>New York Travel Magazine, two-page ad</t>
  </si>
  <si>
    <t>AvantClothes.com</t>
  </si>
  <si>
    <t>Travel Tours Magazine</t>
  </si>
  <si>
    <t>Southwest Tourist Magazine</t>
  </si>
  <si>
    <t>Global News Newspaper, Travel Section</t>
  </si>
  <si>
    <t>A-1 Services</t>
  </si>
  <si>
    <t>RS-1988</t>
  </si>
  <si>
    <t>Jesse Jewelers</t>
  </si>
  <si>
    <t>Houston Billboard</t>
  </si>
  <si>
    <t>Last Year: New York-Accessories Sales</t>
  </si>
  <si>
    <t>Projected: New York-Accessories Sales</t>
  </si>
  <si>
    <t>Product</t>
  </si>
  <si>
    <t>1st Qtr</t>
  </si>
  <si>
    <t>2nd Qtr</t>
  </si>
  <si>
    <t>3rd Qtr</t>
  </si>
  <si>
    <t>4th Qtr</t>
  </si>
  <si>
    <t>Total</t>
  </si>
  <si>
    <t>%</t>
  </si>
  <si>
    <t>Key Chains</t>
  </si>
  <si>
    <t>Belts</t>
  </si>
  <si>
    <t>Scarves</t>
  </si>
  <si>
    <t>Wallets</t>
  </si>
  <si>
    <t>Business Card Cases</t>
  </si>
  <si>
    <t>Assumptions</t>
  </si>
  <si>
    <t>Growth</t>
  </si>
  <si>
    <t>Specialty</t>
  </si>
  <si>
    <t>Column Position</t>
  </si>
  <si>
    <t>Designer Name</t>
  </si>
  <si>
    <t>Jewelry Designers</t>
  </si>
  <si>
    <t>Date Added
 to Product Line</t>
  </si>
  <si>
    <t>Contract Length</t>
  </si>
  <si>
    <t>Alexander, Rebekah</t>
  </si>
  <si>
    <t>Stud earrings</t>
  </si>
  <si>
    <t>2 years</t>
  </si>
  <si>
    <t>Alvarez, Eliza</t>
  </si>
  <si>
    <t>4 years</t>
  </si>
  <si>
    <t>Bradley, Christine</t>
  </si>
  <si>
    <t>Hoop earrings</t>
  </si>
  <si>
    <t>Campbell, Daria</t>
  </si>
  <si>
    <t>Tennis bracelets</t>
  </si>
  <si>
    <t>5 years</t>
  </si>
  <si>
    <t>Caputo, Stephanie</t>
  </si>
  <si>
    <t>Gold chain necklaces</t>
  </si>
  <si>
    <t>DiAntonio, Avelina</t>
  </si>
  <si>
    <t>Dangle earrings</t>
  </si>
  <si>
    <t>3 years</t>
  </si>
  <si>
    <t>Furfy, Jana</t>
  </si>
  <si>
    <t>Engagement rings</t>
  </si>
  <si>
    <t>Hernandez, Anna</t>
  </si>
  <si>
    <t>Sports bracelets</t>
  </si>
  <si>
    <t>Kakaulian, Anastasia</t>
  </si>
  <si>
    <t>Gemstone rings</t>
  </si>
  <si>
    <t>McElaney, Cleta</t>
  </si>
  <si>
    <t>Barbell earrings</t>
  </si>
  <si>
    <t>1 year</t>
  </si>
  <si>
    <t>Morris, Atonye</t>
  </si>
  <si>
    <t>Pearl necklaces</t>
  </si>
  <si>
    <t>Nguyen, Cong</t>
  </si>
  <si>
    <t>Cuff links</t>
  </si>
  <si>
    <t>Parkhill, James</t>
  </si>
  <si>
    <t>Huggy earrings</t>
  </si>
  <si>
    <t>Poon, Laurence</t>
  </si>
  <si>
    <t>Flag pins</t>
  </si>
  <si>
    <t>Reid, Carla</t>
  </si>
  <si>
    <t>Charm bracelets</t>
  </si>
  <si>
    <t>Rose, Edward</t>
  </si>
  <si>
    <t>Gemstone brooches</t>
  </si>
  <si>
    <t>6 years</t>
  </si>
  <si>
    <t>Soltan, Reza</t>
  </si>
  <si>
    <t>Jade rings</t>
  </si>
  <si>
    <t>Stavish, Joseph</t>
  </si>
  <si>
    <t>Tiaras</t>
  </si>
  <si>
    <t>Telfer, Larry</t>
  </si>
  <si>
    <t>Pearl bracelets</t>
  </si>
  <si>
    <t>Thomas, Carlis</t>
  </si>
  <si>
    <t>Pendant necklaces</t>
  </si>
  <si>
    <t>Vohra, Ashwin</t>
  </si>
  <si>
    <t>Pearl earrings</t>
  </si>
  <si>
    <t>Wall, WenLi</t>
  </si>
  <si>
    <t>Diamond earrings</t>
  </si>
  <si>
    <t>City</t>
  </si>
  <si>
    <t>Store Manager</t>
  </si>
  <si>
    <t>Store ID</t>
  </si>
  <si>
    <t>What is the Store ID?</t>
  </si>
  <si>
    <t>Houston</t>
  </si>
  <si>
    <t>Stuart Hartke</t>
  </si>
  <si>
    <t>JJ-Houston-49</t>
  </si>
  <si>
    <t>Seattle</t>
  </si>
  <si>
    <t>Los Angeles</t>
  </si>
  <si>
    <t>Marla Fernando</t>
  </si>
  <si>
    <t>JJ-LosAngeles-74</t>
  </si>
  <si>
    <t>Miami</t>
  </si>
  <si>
    <t>Andrew Farmer</t>
  </si>
  <si>
    <t>JJ-Miami-21</t>
  </si>
  <si>
    <t>Montreal</t>
  </si>
  <si>
    <t>Colette Forbes</t>
  </si>
  <si>
    <t>JJ-Montreal-35</t>
  </si>
  <si>
    <t>New York</t>
  </si>
  <si>
    <t>Dana McIntyre</t>
  </si>
  <si>
    <t>JJ-NewYork-18</t>
  </si>
  <si>
    <t>Edward Escutia</t>
  </si>
  <si>
    <t>JJ-Seattle-82</t>
  </si>
  <si>
    <t>Toronto</t>
  </si>
  <si>
    <t>Jenn Garza</t>
  </si>
  <si>
    <t>JJ-Toronto-46</t>
  </si>
  <si>
    <t>Turquoise jewelry</t>
  </si>
  <si>
    <t>Regional</t>
  </si>
  <si>
    <t>Billboard</t>
  </si>
  <si>
    <t>Internet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</si>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</sst>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m\ d\,\ yyyy;@"/>
    <numFmt numFmtId="167" formatCode="_(&quot;$&quot;* #,##0_);_(&quot;$&quot;* \(#,##0\);_(&quot;$&quot;* &quot;-&quot;??_);_(@_)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alifornian FB"/>
      <family val="1"/>
    </font>
    <font>
      <sz val="14"/>
      <color indexed="60"/>
      <name val="Californian FB"/>
      <family val="1"/>
    </font>
    <font>
      <b/>
      <sz val="20"/>
      <color indexed="60"/>
      <name val="Californian FB"/>
      <family val="1"/>
    </font>
    <font>
      <sz val="12"/>
      <name val="Californian FB"/>
      <family val="1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1"/>
      <charset val="2"/>
    </font>
    <font>
      <b/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ck">
        <color theme="4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4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0">
    <xf numFmtId="0" fontId="0" fillId="0" borderId="0"/>
    <xf numFmtId="0" fontId="10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6" fillId="0" borderId="3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" fillId="3" borderId="0" applyNumberFormat="0" applyBorder="0" applyAlignment="0" applyProtection="0"/>
    <xf numFmtId="0" fontId="13" fillId="0" borderId="0"/>
    <xf numFmtId="0" fontId="15" fillId="0" borderId="0"/>
    <xf numFmtId="42" fontId="13" fillId="0" borderId="0" applyFont="0" applyFill="0" applyBorder="0" applyAlignment="0" applyProtection="0"/>
    <xf numFmtId="0" fontId="11" fillId="0" borderId="2" applyNumberFormat="0" applyFill="0" applyAlignment="0" applyProtection="0"/>
    <xf numFmtId="0" fontId="24" fillId="0" borderId="0"/>
    <xf numFmtId="0" fontId="24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4" applyNumberFormat="0" applyFill="0" applyAlignment="0" applyProtection="0"/>
    <xf numFmtId="44" fontId="26" fillId="0" borderId="0" applyFont="0" applyFill="0" applyBorder="0" applyAlignment="0" applyProtection="0"/>
  </cellStyleXfs>
  <cellXfs count="74">
    <xf numFmtId="0" fontId="0" fillId="0" borderId="0" xfId="0"/>
    <xf numFmtId="42" fontId="14" fillId="0" borderId="4" xfId="38" applyNumberFormat="1"/>
    <xf numFmtId="0" fontId="4" fillId="2" borderId="0" xfId="3" applyBorder="1" applyAlignment="1">
      <alignment horizontal="center"/>
    </xf>
    <xf numFmtId="0" fontId="6" fillId="0" borderId="0" xfId="0" applyFont="1"/>
    <xf numFmtId="0" fontId="3" fillId="0" borderId="0" xfId="5"/>
    <xf numFmtId="0" fontId="3" fillId="5" borderId="6" xfId="5" applyFill="1" applyBorder="1"/>
    <xf numFmtId="166" fontId="3" fillId="5" borderId="9" xfId="5" applyNumberFormat="1" applyFill="1" applyBorder="1"/>
    <xf numFmtId="0" fontId="3" fillId="5" borderId="9" xfId="5" applyFill="1" applyBorder="1"/>
    <xf numFmtId="166" fontId="3" fillId="6" borderId="9" xfId="5" applyNumberFormat="1" applyFill="1" applyBorder="1"/>
    <xf numFmtId="166" fontId="3" fillId="6" borderId="13" xfId="5" applyNumberFormat="1" applyFill="1" applyBorder="1"/>
    <xf numFmtId="0" fontId="3" fillId="6" borderId="13" xfId="5" applyFill="1" applyBorder="1"/>
    <xf numFmtId="0" fontId="3" fillId="6" borderId="8" xfId="5" applyFill="1" applyBorder="1" applyAlignment="1">
      <alignment horizontal="center"/>
    </xf>
    <xf numFmtId="0" fontId="11" fillId="0" borderId="0" xfId="2"/>
    <xf numFmtId="164" fontId="4" fillId="0" borderId="0" xfId="7" applyNumberFormat="1" applyFill="1" applyBorder="1"/>
    <xf numFmtId="164" fontId="4" fillId="0" borderId="0" xfId="7" applyNumberFormat="1" applyFill="1"/>
    <xf numFmtId="9" fontId="4" fillId="0" borderId="0" xfId="7" applyNumberFormat="1" applyFill="1"/>
    <xf numFmtId="44" fontId="4" fillId="0" borderId="0" xfId="11" applyNumberFormat="1" applyFont="1" applyFill="1" applyBorder="1" applyAlignment="1"/>
    <xf numFmtId="164" fontId="4" fillId="0" borderId="0" xfId="7" applyNumberFormat="1" applyFill="1" applyBorder="1" applyAlignment="1"/>
    <xf numFmtId="43" fontId="14" fillId="0" borderId="4" xfId="12" applyNumberFormat="1" applyFont="1" applyFill="1" applyBorder="1" applyAlignment="1"/>
    <xf numFmtId="164" fontId="14" fillId="0" borderId="4" xfId="12" applyNumberFormat="1" applyFont="1" applyFill="1" applyBorder="1" applyAlignment="1"/>
    <xf numFmtId="0" fontId="4" fillId="0" borderId="0" xfId="11" applyNumberFormat="1" applyFont="1" applyFill="1"/>
    <xf numFmtId="164" fontId="14" fillId="0" borderId="4" xfId="12" applyNumberFormat="1" applyFont="1" applyFill="1" applyBorder="1"/>
    <xf numFmtId="0" fontId="4" fillId="0" borderId="0" xfId="7" applyFill="1"/>
    <xf numFmtId="0" fontId="15" fillId="0" borderId="0" xfId="10" applyAlignment="1">
      <alignment horizontal="center"/>
    </xf>
    <xf numFmtId="0" fontId="9" fillId="0" borderId="0" xfId="10" applyFont="1"/>
    <xf numFmtId="0" fontId="8" fillId="0" borderId="0" xfId="10" applyFont="1"/>
    <xf numFmtId="0" fontId="7" fillId="0" borderId="0" xfId="10" applyFont="1"/>
    <xf numFmtId="0" fontId="12" fillId="0" borderId="0" xfId="10" applyFont="1"/>
    <xf numFmtId="0" fontId="21" fillId="4" borderId="0" xfId="9" applyFont="1" applyFill="1"/>
    <xf numFmtId="0" fontId="21" fillId="4" borderId="14" xfId="9" applyFont="1" applyFill="1" applyBorder="1"/>
    <xf numFmtId="0" fontId="22" fillId="0" borderId="0" xfId="9" applyFont="1"/>
    <xf numFmtId="0" fontId="2" fillId="7" borderId="15" xfId="9" applyFont="1" applyFill="1" applyBorder="1"/>
    <xf numFmtId="0" fontId="2" fillId="7" borderId="16" xfId="9" applyFont="1" applyFill="1" applyBorder="1"/>
    <xf numFmtId="0" fontId="23" fillId="3" borderId="0" xfId="8" applyFont="1"/>
    <xf numFmtId="0" fontId="2" fillId="5" borderId="17" xfId="9" applyFont="1" applyFill="1" applyBorder="1"/>
    <xf numFmtId="0" fontId="2" fillId="5" borderId="18" xfId="9" applyFont="1" applyFill="1" applyBorder="1"/>
    <xf numFmtId="0" fontId="2" fillId="7" borderId="17" xfId="9" applyFont="1" applyFill="1" applyBorder="1"/>
    <xf numFmtId="0" fontId="2" fillId="7" borderId="18" xfId="9" applyFont="1" applyFill="1" applyBorder="1"/>
    <xf numFmtId="0" fontId="1" fillId="6" borderId="9" xfId="5" applyFont="1" applyFill="1" applyBorder="1"/>
    <xf numFmtId="0" fontId="12" fillId="0" borderId="0" xfId="10" applyFont="1" applyAlignment="1">
      <alignment horizontal="center"/>
    </xf>
    <xf numFmtId="42" fontId="12" fillId="0" borderId="0" xfId="11" applyFont="1"/>
    <xf numFmtId="42" fontId="12" fillId="0" borderId="0" xfId="11" applyFont="1" applyBorder="1"/>
    <xf numFmtId="16" fontId="12" fillId="0" borderId="0" xfId="10" applyNumberFormat="1" applyFont="1" applyAlignment="1">
      <alignment horizontal="left"/>
    </xf>
    <xf numFmtId="0" fontId="11" fillId="0" borderId="2" xfId="12"/>
    <xf numFmtId="0" fontId="11" fillId="0" borderId="2" xfId="12" applyFill="1" applyAlignment="1">
      <alignment horizontal="left"/>
    </xf>
    <xf numFmtId="0" fontId="11" fillId="0" borderId="2" xfId="12" applyFill="1" applyAlignment="1">
      <alignment horizontal="right"/>
    </xf>
    <xf numFmtId="0" fontId="11" fillId="0" borderId="2" xfId="12" applyFill="1" applyAlignment="1">
      <alignment horizontal="center"/>
    </xf>
    <xf numFmtId="0" fontId="13" fillId="0" borderId="0" xfId="13" applyFont="1"/>
    <xf numFmtId="10" fontId="24" fillId="0" borderId="0" xfId="13" applyNumberFormat="1"/>
    <xf numFmtId="0" fontId="4" fillId="2" borderId="0" xfId="3" applyBorder="1" applyAlignment="1">
      <alignment horizontal="left" indent="2"/>
    </xf>
    <xf numFmtId="43" fontId="4" fillId="2" borderId="0" xfId="3" applyNumberFormat="1" applyBorder="1" applyAlignment="1"/>
    <xf numFmtId="165" fontId="4" fillId="2" borderId="0" xfId="3" applyNumberFormat="1" applyBorder="1"/>
    <xf numFmtId="44" fontId="4" fillId="2" borderId="0" xfId="3" applyNumberFormat="1" applyBorder="1" applyAlignment="1"/>
    <xf numFmtId="0" fontId="0" fillId="0" borderId="0" xfId="5" applyFont="1"/>
    <xf numFmtId="0" fontId="17" fillId="0" borderId="0" xfId="5" applyFont="1"/>
    <xf numFmtId="0" fontId="18" fillId="4" borderId="5" xfId="3" applyFont="1" applyFill="1" applyBorder="1" applyAlignment="1">
      <alignment horizontal="center" vertical="center" wrapText="1"/>
    </xf>
    <xf numFmtId="0" fontId="18" fillId="4" borderId="10" xfId="3" applyFont="1" applyFill="1" applyBorder="1" applyAlignment="1">
      <alignment horizontal="center" vertical="center" wrapText="1"/>
    </xf>
    <xf numFmtId="0" fontId="18" fillId="4" borderId="11" xfId="3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/>
    </xf>
    <xf numFmtId="0" fontId="3" fillId="6" borderId="6" xfId="0" applyFont="1" applyFill="1" applyBorder="1"/>
    <xf numFmtId="0" fontId="3" fillId="6" borderId="9" xfId="2" applyNumberFormat="1" applyFont="1" applyFill="1" applyBorder="1" applyAlignment="1"/>
    <xf numFmtId="0" fontId="3" fillId="6" borderId="12" xfId="2" applyNumberFormat="1" applyFont="1" applyFill="1" applyBorder="1" applyAlignment="1">
      <alignment horizontal="center"/>
    </xf>
    <xf numFmtId="0" fontId="3" fillId="6" borderId="7" xfId="2" applyNumberFormat="1" applyFont="1" applyFill="1" applyBorder="1" applyAlignment="1"/>
    <xf numFmtId="0" fontId="20" fillId="0" borderId="0" xfId="5" applyFont="1"/>
    <xf numFmtId="0" fontId="11" fillId="0" borderId="0" xfId="5" applyFont="1"/>
    <xf numFmtId="43" fontId="4" fillId="0" borderId="0" xfId="5" applyNumberFormat="1" applyFont="1"/>
    <xf numFmtId="164" fontId="4" fillId="0" borderId="0" xfId="5" applyNumberFormat="1" applyFont="1"/>
    <xf numFmtId="9" fontId="4" fillId="0" borderId="0" xfId="5" applyNumberFormat="1" applyFont="1"/>
    <xf numFmtId="167" fontId="12" fillId="0" borderId="0" xfId="39" applyNumberFormat="1" applyFont="1" applyBorder="1"/>
    <xf numFmtId="0" fontId="19" fillId="0" borderId="1" xfId="6" applyBorder="1" applyAlignment="1">
      <alignment horizontal="center"/>
    </xf>
    <xf numFmtId="0" fontId="10" fillId="0" borderId="1" xfId="1" applyAlignment="1">
      <alignment horizontal="center"/>
    </xf>
    <xf numFmtId="0" fontId="16" fillId="0" borderId="3" xfId="4" applyFill="1" applyAlignment="1">
      <alignment horizontal="center"/>
    </xf>
    <xf numFmtId="0" fontId="4" fillId="2" borderId="0" xfId="3" applyBorder="1" applyAlignment="1">
      <alignment horizontal="center"/>
    </xf>
    <xf numFmtId="0" fontId="18" fillId="0" borderId="0" xfId="9" applyFont="1" applyAlignment="1">
      <alignment horizontal="center"/>
    </xf>
  </cellXfs>
  <cellStyles count="40">
    <cellStyle name="20% - Accent1" xfId="3" builtinId="30"/>
    <cellStyle name="20% - Accent5" xfId="8" builtinId="46"/>
    <cellStyle name="7y585kLr41SNmaPuB4p11+L1yDh0ujj/kNckxfNpqXieUqgonWxyMUB+WoRPSmyZp5uZQlcZtJpONq5B61j4YbB+nJQE5gtm-~6plJZYNNIUVX+6aLFMG43w==" xfId="22" xr:uid="{597ADC2F-7665-4F16-96AD-27347D7AAFEA}"/>
    <cellStyle name="87db07HM8KJxWO/sdKG3l3b4Fy3QwAs0W77n6M8+r6UWqRCOuFmK8F30RZ5sR8kcxriegaXct5PD6sbofMDqP49ZqvhIQje4-~ziiqsyNkl3F006GTwZI0XQ==" xfId="21" xr:uid="{597ADC2F-7665-4F16-96AD-27347D7AAFEA}"/>
    <cellStyle name="AHBGRGpW9AdXF70fcbAZyiAfRx4BMTjckd22y6u4eC6IYZg0cOEyxGgXRrkMENnOS+heUal53/3coyITb3vl/9g9i7S/xg4E-~quMEC9Yp2Zk8zyHN5+NcTQ==" xfId="14" xr:uid="{00000000-0005-0000-0000-00000E000000}"/>
    <cellStyle name="aZOt5u46WxmzCaQYnZbGdwzXgJ7s2NNcCXNcSCLrudbU85pjsPitxe+l8ygypSuzhRc/azVCpd/vH5sbJMXZecGthyfO+Lbf-~QlttGUjmZNA2UuQNWC0Wkw==" xfId="28" xr:uid="{597ADC2F-7665-4F16-96AD-27347D7AAFEA}"/>
    <cellStyle name="B+6eH+c80wgq8OChWL9YiiMtYivMyUwWjNorhJ0AuVQ683uvoJkAS/Jl28+bQmXQd0B0cnrGWAwyNfB0bu/TFb3AKa9gUqnb-~QDLlDg8j7ITeygqMUY08cg==" xfId="27" xr:uid="{597ADC2F-7665-4F16-96AD-27347D7AAFEA}"/>
    <cellStyle name="Currency" xfId="39" builtinId="4"/>
    <cellStyle name="Custom Style 1" xfId="10" xr:uid="{00000000-0005-0000-0000-000008000000}"/>
    <cellStyle name="Custom Style 2" xfId="11" xr:uid="{00000000-0005-0000-0000-000006000000}"/>
    <cellStyle name="Custom Style 3" xfId="7" xr:uid="{00000000-0005-0000-0000-00001C000000}"/>
    <cellStyle name="Custom Style 4" xfId="12" xr:uid="{00000000-0005-0000-0000-00001B000000}"/>
    <cellStyle name="Custom Style 5" xfId="13" xr:uid="{00000000-0005-0000-0000-00001C000000}"/>
    <cellStyle name="DxY3e0jIRBEu6V7yVinBJeIgxiCHdv/kTF6kdQbG8BN9ODaunbK9n/wksJCazADfn9yLOUSSEIjBWA+tSvkPcXn0HUGDuPgt-~dTPBuMPuDJ7rVLDjU4JfbA==" xfId="16" xr:uid="{597ADC2F-7665-4F16-96AD-27347D7AAFEA}"/>
    <cellStyle name="fD4g/e2Kd2qNApJJ2qC7B0ShB7dZsthAEHFc7WWJUfTtLmYyEUNFpv3zMBT+8uYWO7NYlPSSP7Z6GEP7oBTuEMYt00VRkKuq-~1bzFw44PM5BDpkPHmOj9jQ==" xfId="30" xr:uid="{597ADC2F-7665-4F16-96AD-27347D7AAFEA}"/>
    <cellStyle name="FuHHnlc8+SF2tcRYdthtIGxQ5giWk/FqSzl7ePN+0WS4sGbJZdlDgmh7vHLBoWehsMuhdKFfo3PlcAjWiFS25M+6OAiwakZ4-~H7+Cp8B0U3EjarC58wCoIg==" xfId="23" xr:uid="{597ADC2F-7665-4F16-96AD-27347D7AAFEA}"/>
    <cellStyle name="gBREEpJTX4um7Ipl+4LsAG22Rw3ZErqnn8FdP2jATpoO+T8PVNGjaVvrTRlbHCIzJh9peNoiKJaM45pFhYkUCdz2Tol+xnhH-~D4JobQXLNkvInn4mm5pYLQ==" xfId="15" xr:uid="{00000000-0005-0000-0000-00000F000000}"/>
    <cellStyle name="gVscOsjPfwL8ZUgzaNt7yEs3RM8NroczTUZ6ZUF49QQt+BraK1V3gnebnu7JaNAcbYzQvCuz4ZLu6cYfOmrwgFsrkNKY4QRC-~vrp6irSD9nyrcLoIELmn6g==" xfId="26" xr:uid="{597ADC2F-7665-4F16-96AD-27347D7AAFEA}"/>
    <cellStyle name="Heading 1" xfId="1" builtinId="16"/>
    <cellStyle name="Heading 2" xfId="4" builtinId="17"/>
    <cellStyle name="Heading 4" xfId="2" builtinId="19"/>
    <cellStyle name="JSaFgPOSmPXU3x91PB3BY0dFp1RuujylQGw5xDV3Kh23fDGVJCDaJS7dBGqQOkPNTt7ox+s3ITTLbpIVze9++S68E7kCYtAf-~YSe0tJTN7Zb6+R+K04Zh2A==" xfId="24" xr:uid="{597ADC2F-7665-4F16-96AD-27347D7AAFEA}"/>
    <cellStyle name="KO5fnzoBWYXDd3qj/shvw952L5zWNEtdTOEOmYB4D5Mza/eewLsDPOZyge4GYmXHrQjnQGALh1OSV2pIMP07MtusUkaT1drL-~oMpKgrqRSG/7hD4zHHDe8A==" xfId="18" xr:uid="{00000000-0005-0000-0000-000012000000}"/>
    <cellStyle name="Kyu8ExduImVRFQY1n52yGwxE9Ma+IE+6AgcoJpffa4yjV8zef2ZpA9x/8cGqaYO48NUF0a9JFdj2E+5EuKKuIcrxIxDbWUcV-~QSO6Mw+Xe7wYS3uBpa0+Yw==" xfId="25" xr:uid="{597ADC2F-7665-4F16-96AD-27347D7AAFEA}"/>
    <cellStyle name="LiBk1p/GNSwHN+RwVwkxKrMicPvmNGl6orYZmj/mTgkhh2XYOnVt3TeeYv3JDIEh0gvnqv+fxHUhsqFYiLlwZarf2ulf4GVO-~DKE0hq9vR3XIIorxkxJqnA==" xfId="35" xr:uid="{00000000-0005-0000-0000-000006000000}"/>
    <cellStyle name="lruBVRqPp/GdshYXZeE1XLQmCgC4nu9pKeaiH76Tw2fO256qM336DxBUno5PcNOvTd8ZNO1hO96Vnn1xxALVFpbX8KDCdIgv-~ORBRSUyKGOTOJPc0wFireA==" xfId="37" xr:uid="{00000000-0005-0000-0000-000006000000}"/>
    <cellStyle name="NJVwBl516+O9r62e+7ehV7HURdBb/cYvnpyTGB8UdRL2ge/maJCPkigNN322LHAkGdjUHULQ6iN6LkpQRU1NuYzJklqP0Lgd-~xN6CNBi6FFfCSnZvUXO+JA==" xfId="19" xr:uid="{00000000-0005-0000-0000-000013000000}"/>
    <cellStyle name="Normal" xfId="0" builtinId="0"/>
    <cellStyle name="Normal 2" xfId="5" xr:uid="{597ADC2F-7665-4F16-96AD-27347D7AAFEA}"/>
    <cellStyle name="Normal 3" xfId="9" xr:uid="{FAE2ECAC-528D-4499-8D78-6907811CA16F}"/>
    <cellStyle name="onHdFlnJlqQ2khgE/51sCojCfnv47tu5hcjcjuXso5ARVPSmPNqSERSynd/NzThwGWSoyL8Vjvmn0V9S5HReSN4rHJLhkopF-~r6qqLdcHgexnl1cRuLjsEg==" xfId="31" xr:uid="{597ADC2F-7665-4F16-96AD-27347D7AAFEA}"/>
    <cellStyle name="Os/owubKZkT7zEHulvD+SYLrrmvrauOX4C+IlML1oOTKKfzrrdAo7wZAdX9zUj3wX9UtORzanh6oKOwGNZs0ak6B7epRqAIy-~aWPrWHPkaokS6eID4EBo0g==" xfId="36" xr:uid="{00000000-0005-0000-0000-000006000000}"/>
    <cellStyle name="pkk5JLpyaGbciM0MkAriHox/zPRq5VYpiKXPYFKt1bdcfQO3oKEArMXe4Fy7RYuxTEeQKH9jOK+Ouq2FOfNI08Mq4/IJiIMb-~7OQzgWHw1TmrzJbXY8CA3g==" xfId="20" xr:uid="{597ADC2F-7665-4F16-96AD-27347D7AAFEA}"/>
    <cellStyle name="qcriAmYTh6BDl/1ydl/XgWtCMpBPH/IsBWdjFYuWHbIHOAhQWIiqh7gEkDwIlfD4l4l3Zn2kddNX6JkRfvYoZGakA/e73kkx-~IlktoNu+YmmP2LY6U6uE4Q==" xfId="32" xr:uid="{00000000-0005-0000-0000-000008000000}"/>
    <cellStyle name="Title" xfId="6" builtinId="15"/>
    <cellStyle name="Total" xfId="38" builtinId="25"/>
    <cellStyle name="vvfhkqutkyofzYKRu41qYHDp0L1LoWGH7Kr05IBvOaqNgtFF1eOU7aHSgzwpPHd99cURhdtXUKSY5qqbtnvHI/tGxBU2YJhu-~DvQ5ZPMr/HJ8pDEyd23Ygg==" xfId="17" xr:uid="{00000000-0005-0000-0000-000011000000}"/>
    <cellStyle name="WvWo7Sk8fcwzntJU6rGKdHgisiqxisAuOPqpU8tuypPilSH1PyDEJlWwXj5yz+LWA3/ukr+DsMjNdWbAjuZAUThTS7vVDyLB-~IWVDDPRycvEXJnNjXMPfFQ==" xfId="33" xr:uid="{00000000-0005-0000-0000-000021000000}"/>
    <cellStyle name="zK5PfPmr8tW5xlNXgqefL82lm9ntu2BalLDlhirLS9Kq3BihmPmF7mYvzpTNphkeIJx3r1tRpmrXqElfVtkRwGcja67kjqTx-~Zmk+IEvLF3kgZdERnB93yQ==" xfId="34" xr:uid="{00000000-0005-0000-0000-000022000000}"/>
    <cellStyle name="ZmU23ynp6q0cQt1IVJtiiOTFvCdO/tJ75vHlGGfo4WckLQvtJMA5oGAURObCNOPCMYme5Gqhq9olZmAlENnzNTxGUG/f3s6y-~Fo37s4qFEWDU4WYKzoLkWQ==" xfId="29" xr:uid="{597ADC2F-7665-4F16-96AD-27347D7AAF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4" sqref="F14"/>
    </sheetView>
  </sheetViews>
  <sheetFormatPr defaultColWidth="9.21875" defaultRowHeight="13.2"/>
  <cols>
    <col min="1" max="1" width="10.77734375" style="3" customWidth="1"/>
    <col min="2" max="2" width="26.44140625" style="3" customWidth="1"/>
    <col min="3" max="3" width="10.77734375" style="3" customWidth="1"/>
    <col min="4" max="4" width="9.77734375" style="3" customWidth="1"/>
    <col min="5" max="5" width="11.5546875" style="3" customWidth="1"/>
    <col min="6" max="6" width="15.77734375" style="3" customWidth="1"/>
    <col min="7" max="16384" width="9.21875" style="3"/>
  </cols>
  <sheetData>
    <row r="1" spans="1:8" ht="24" thickBot="1">
      <c r="A1" s="69" t="s">
        <v>27</v>
      </c>
      <c r="B1" s="69"/>
      <c r="C1" s="69"/>
      <c r="D1" s="69"/>
      <c r="E1" s="69"/>
      <c r="F1" s="69"/>
    </row>
    <row r="2" spans="1:8" ht="21" thickTop="1" thickBot="1">
      <c r="A2" s="70" t="s">
        <v>6</v>
      </c>
      <c r="B2" s="70"/>
      <c r="C2" s="70"/>
      <c r="D2" s="70"/>
      <c r="E2" s="70"/>
      <c r="F2" s="70"/>
    </row>
    <row r="3" spans="1:8" ht="15" thickTop="1">
      <c r="A3" s="27"/>
      <c r="B3" s="27"/>
      <c r="C3" s="27"/>
      <c r="D3" s="27"/>
      <c r="E3" s="27"/>
      <c r="F3" s="27"/>
      <c r="G3" s="27"/>
      <c r="H3" s="27"/>
    </row>
    <row r="4" spans="1:8" ht="14.4">
      <c r="A4" s="64" t="s">
        <v>17</v>
      </c>
      <c r="B4" s="12"/>
      <c r="C4" s="27" t="s">
        <v>25</v>
      </c>
      <c r="D4" s="27"/>
      <c r="E4" s="27"/>
      <c r="F4" s="27"/>
      <c r="G4" s="27"/>
      <c r="H4" s="27"/>
    </row>
    <row r="5" spans="1:8" ht="14.4">
      <c r="A5" s="64" t="s">
        <v>18</v>
      </c>
      <c r="B5" s="12"/>
      <c r="C5" s="27" t="s">
        <v>26</v>
      </c>
      <c r="D5" s="27"/>
      <c r="E5" s="27"/>
      <c r="F5" s="27"/>
      <c r="G5" s="27"/>
      <c r="H5" s="27"/>
    </row>
    <row r="6" spans="1:8" ht="14.4">
      <c r="A6" s="64" t="s">
        <v>2</v>
      </c>
      <c r="B6" s="12"/>
      <c r="C6" s="42">
        <v>45367</v>
      </c>
      <c r="D6" s="27"/>
      <c r="E6" s="27"/>
      <c r="F6" s="27"/>
      <c r="G6" s="27"/>
      <c r="H6" s="27"/>
    </row>
    <row r="7" spans="1:8" ht="14.4">
      <c r="A7" s="27"/>
      <c r="B7" s="27"/>
      <c r="C7" s="27"/>
      <c r="D7" s="27"/>
      <c r="E7" s="27"/>
      <c r="F7" s="27"/>
      <c r="G7" s="27"/>
      <c r="H7" s="27"/>
    </row>
    <row r="8" spans="1:8" ht="14.4">
      <c r="A8" s="64" t="s">
        <v>3</v>
      </c>
      <c r="B8" s="64" t="s">
        <v>0</v>
      </c>
      <c r="C8" s="64" t="s">
        <v>4</v>
      </c>
      <c r="D8" s="64" t="s">
        <v>16</v>
      </c>
      <c r="E8" s="64" t="s">
        <v>1</v>
      </c>
      <c r="F8" s="64" t="s">
        <v>5</v>
      </c>
      <c r="G8" s="27"/>
      <c r="H8" s="27"/>
    </row>
    <row r="9" spans="1:8" ht="15" thickBot="1">
      <c r="A9" s="27" t="s">
        <v>14</v>
      </c>
      <c r="B9" s="27" t="str">
        <f>VLOOKUP(A9,'Advertising Rate Information'!A$4:$C11,2)</f>
        <v>Southwest Tourist Magazine</v>
      </c>
      <c r="C9" s="39">
        <v>4</v>
      </c>
      <c r="D9" s="27" t="s">
        <v>126</v>
      </c>
      <c r="E9" s="41">
        <f>VLOOKUP(A9,'Advertising Rate Information'!A5:C11,3)</f>
        <v>2889</v>
      </c>
      <c r="F9" s="1">
        <f>C9*E9</f>
        <v>11556</v>
      </c>
      <c r="G9" s="27"/>
      <c r="H9" s="27"/>
    </row>
    <row r="10" spans="1:8" ht="15.6" thickTop="1" thickBot="1">
      <c r="A10" s="27" t="s">
        <v>11</v>
      </c>
      <c r="B10" s="27" t="str">
        <f>VLOOKUP(A10,'Advertising Rate Information'!A$4:$C11,2)</f>
        <v>Travel Tours Magazine</v>
      </c>
      <c r="C10" s="39">
        <v>6</v>
      </c>
      <c r="D10" s="27" t="s">
        <v>129</v>
      </c>
      <c r="E10" s="41">
        <f>VLOOKUP(A10,'Advertising Rate Information'!A6:C12,3)</f>
        <v>2751</v>
      </c>
      <c r="F10" s="1">
        <f>C10*E10</f>
        <v>16506</v>
      </c>
      <c r="G10" s="27"/>
      <c r="H10" s="27"/>
    </row>
    <row r="11" spans="1:8" ht="15.6" thickTop="1" thickBot="1">
      <c r="A11" s="27" t="s">
        <v>13</v>
      </c>
      <c r="B11" s="27" t="str">
        <f>VLOOKUP(A11,'Advertising Rate Information'!A$4:$C11,2)</f>
        <v>AvantClothes.com</v>
      </c>
      <c r="C11" s="39">
        <v>15</v>
      </c>
      <c r="D11" s="27" t="s">
        <v>128</v>
      </c>
      <c r="E11" s="41">
        <f>VLOOKUP(A11,'Advertising Rate Information'!A7:C13,3)</f>
        <v>1713</v>
      </c>
      <c r="F11" s="1">
        <f>C11*E11</f>
        <v>25695</v>
      </c>
      <c r="G11" s="27"/>
      <c r="H11" s="27"/>
    </row>
    <row r="12" spans="1:8" ht="15.6" thickTop="1" thickBot="1">
      <c r="A12" s="27" t="s">
        <v>15</v>
      </c>
      <c r="B12" s="27" t="str">
        <f>VLOOKUP(A12,'Advertising Rate Information'!A$4:$C11,2)</f>
        <v>Houston Billboard</v>
      </c>
      <c r="C12" s="39">
        <v>7</v>
      </c>
      <c r="D12" s="27" t="s">
        <v>127</v>
      </c>
      <c r="E12" s="68">
        <v>1450</v>
      </c>
      <c r="F12" s="1">
        <f>C12*E12</f>
        <v>10150</v>
      </c>
      <c r="G12" s="27"/>
      <c r="H12" s="27"/>
    </row>
    <row r="13" spans="1:8" ht="15.6" thickTop="1" thickBot="1">
      <c r="A13" s="27"/>
      <c r="B13" s="27"/>
      <c r="C13" s="27"/>
      <c r="D13" s="27"/>
      <c r="E13" s="41"/>
      <c r="F13" s="1">
        <f>SUM(F9:F12)</f>
        <v>63907</v>
      </c>
      <c r="G13" s="27"/>
      <c r="H13" s="27"/>
    </row>
    <row r="14" spans="1:8" ht="15" thickTop="1">
      <c r="A14" s="27"/>
      <c r="B14" s="27"/>
      <c r="C14" s="27"/>
      <c r="D14" s="27"/>
      <c r="E14" s="27"/>
      <c r="F14" s="27"/>
      <c r="G14" s="27"/>
      <c r="H14" s="27"/>
    </row>
  </sheetData>
  <mergeCells count="2">
    <mergeCell ref="A1:F1"/>
    <mergeCell ref="A2:F2"/>
  </mergeCells>
  <phoneticPr fontId="5" type="noConversion"/>
  <dataValidations count="1">
    <dataValidation type="list" allowBlank="1" showInputMessage="1" showErrorMessage="1" sqref="A9:A12" xr:uid="{18A749A1-DAC6-4FF9-B7BE-00DFC4E5DC6D}">
      <formula1>Code</formula1>
    </dataValidation>
  </dataValidations>
  <printOptions horizontalCentered="1"/>
  <pageMargins left="0.7" right="0.7" top="0.75" bottom="0.75" header="0.3" footer="0.3"/>
  <pageSetup orientation="portrait" r:id="rId1"/>
  <headerFooter>
    <oddFooter>&amp;L&amp;F&amp;R&amp;A</oddFooter>
  </headerFooter>
  <cellWatches>
    <cellWatch r="A3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3.2"/>
  <cols>
    <col min="1" max="1" width="12.44140625" customWidth="1"/>
    <col min="2" max="2" width="37.21875" customWidth="1"/>
    <col min="3" max="3" width="10.77734375" customWidth="1"/>
  </cols>
  <sheetData>
    <row r="1" spans="1:6" ht="25.8" thickBot="1">
      <c r="A1" s="69" t="s">
        <v>27</v>
      </c>
      <c r="B1" s="69"/>
      <c r="C1" s="69"/>
      <c r="D1" s="25"/>
      <c r="E1" s="25"/>
      <c r="F1" s="25"/>
    </row>
    <row r="2" spans="1:6" ht="21" thickTop="1" thickBot="1">
      <c r="A2" s="70" t="s">
        <v>7</v>
      </c>
      <c r="B2" s="70"/>
      <c r="C2" s="70"/>
      <c r="D2" s="26"/>
      <c r="E2" s="26"/>
      <c r="F2" s="26"/>
    </row>
    <row r="3" spans="1:6" ht="16.2" thickTop="1">
      <c r="A3" s="24"/>
      <c r="B3" s="24"/>
      <c r="C3" s="24"/>
    </row>
    <row r="4" spans="1:6" ht="15" thickBot="1">
      <c r="A4" s="43" t="s">
        <v>8</v>
      </c>
      <c r="B4" s="43" t="s">
        <v>0</v>
      </c>
      <c r="C4" s="43" t="s">
        <v>1</v>
      </c>
      <c r="D4" s="23"/>
    </row>
    <row r="5" spans="1:6" ht="14.4">
      <c r="A5" s="27" t="s">
        <v>10</v>
      </c>
      <c r="B5" s="27" t="s">
        <v>19</v>
      </c>
      <c r="C5" s="40">
        <v>1528</v>
      </c>
    </row>
    <row r="6" spans="1:6" ht="14.4">
      <c r="A6" s="27" t="s">
        <v>9</v>
      </c>
      <c r="B6" s="27" t="s">
        <v>20</v>
      </c>
      <c r="C6" s="40">
        <v>2746</v>
      </c>
    </row>
    <row r="7" spans="1:6" ht="14.4">
      <c r="A7" s="27" t="s">
        <v>15</v>
      </c>
      <c r="B7" s="27" t="s">
        <v>28</v>
      </c>
      <c r="C7" s="40">
        <v>1450</v>
      </c>
    </row>
    <row r="8" spans="1:6" ht="14.4">
      <c r="A8" s="27" t="s">
        <v>13</v>
      </c>
      <c r="B8" s="27" t="s">
        <v>21</v>
      </c>
      <c r="C8" s="40">
        <v>1713</v>
      </c>
    </row>
    <row r="9" spans="1:6" ht="14.4">
      <c r="A9" s="27" t="s">
        <v>14</v>
      </c>
      <c r="B9" s="27" t="s">
        <v>23</v>
      </c>
      <c r="C9" s="40">
        <v>2889</v>
      </c>
    </row>
    <row r="10" spans="1:6" ht="14.4">
      <c r="A10" s="27" t="s">
        <v>11</v>
      </c>
      <c r="B10" s="27" t="s">
        <v>22</v>
      </c>
      <c r="C10" s="40">
        <v>2751</v>
      </c>
    </row>
    <row r="11" spans="1:6" ht="14.4">
      <c r="A11" s="27" t="s">
        <v>12</v>
      </c>
      <c r="B11" s="27" t="s">
        <v>24</v>
      </c>
      <c r="C11" s="40">
        <v>5352</v>
      </c>
    </row>
  </sheetData>
  <sortState xmlns:xlrd2="http://schemas.microsoft.com/office/spreadsheetml/2017/richdata2" ref="A5:C11">
    <sortCondition ref="A5:A11"/>
  </sortState>
  <mergeCells count="2">
    <mergeCell ref="A1:C1"/>
    <mergeCell ref="A2:C2"/>
  </mergeCells>
  <phoneticPr fontId="5" type="noConversion"/>
  <printOptions horizontalCentered="1"/>
  <pageMargins left="0.7" right="0.7" top="0.75" bottom="0.75" header="0.3" footer="0.3"/>
  <pageSetup orientation="portrait" r:id="rId1"/>
  <headerFooter>
    <oddFooter>&amp;L&amp;F&amp;R&amp;A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zoomScaleNormal="100" workbookViewId="0">
      <selection sqref="A1:M1"/>
    </sheetView>
  </sheetViews>
  <sheetFormatPr defaultRowHeight="13.2"/>
  <cols>
    <col min="1" max="1" width="20.77734375" customWidth="1"/>
    <col min="2" max="13" width="9.21875" customWidth="1"/>
  </cols>
  <sheetData>
    <row r="1" spans="1:13" ht="24" thickBot="1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8.600000000000001" thickTop="1" thickBot="1">
      <c r="A2" s="71" t="s">
        <v>29</v>
      </c>
      <c r="B2" s="71"/>
      <c r="C2" s="71"/>
      <c r="D2" s="71"/>
      <c r="E2" s="71"/>
      <c r="F2" s="71"/>
      <c r="G2" s="71"/>
      <c r="H2" s="71" t="s">
        <v>30</v>
      </c>
      <c r="I2" s="71"/>
      <c r="J2" s="71"/>
      <c r="K2" s="71"/>
      <c r="L2" s="71"/>
      <c r="M2" s="71"/>
    </row>
    <row r="3" spans="1:13" ht="15.6" thickTop="1" thickBot="1">
      <c r="A3" s="44" t="s">
        <v>31</v>
      </c>
      <c r="B3" s="45" t="s">
        <v>32</v>
      </c>
      <c r="C3" s="45" t="s">
        <v>33</v>
      </c>
      <c r="D3" s="45" t="s">
        <v>34</v>
      </c>
      <c r="E3" s="45" t="s">
        <v>35</v>
      </c>
      <c r="F3" s="45" t="s">
        <v>36</v>
      </c>
      <c r="G3" s="46" t="s">
        <v>37</v>
      </c>
      <c r="H3" s="45" t="s">
        <v>32</v>
      </c>
      <c r="I3" s="45" t="s">
        <v>33</v>
      </c>
      <c r="J3" s="45" t="s">
        <v>34</v>
      </c>
      <c r="K3" s="45" t="s">
        <v>35</v>
      </c>
      <c r="L3" s="45" t="s">
        <v>36</v>
      </c>
      <c r="M3" s="46" t="s">
        <v>37</v>
      </c>
    </row>
    <row r="4" spans="1:13" ht="14.4">
      <c r="A4" s="65" t="s">
        <v>38</v>
      </c>
      <c r="B4" s="66">
        <v>1548</v>
      </c>
      <c r="C4" s="66">
        <v>1638</v>
      </c>
      <c r="D4" s="66">
        <v>1530</v>
      </c>
      <c r="E4" s="66">
        <v>1755</v>
      </c>
      <c r="F4" s="66">
        <f>SUM(B4:E4)</f>
        <v>6471</v>
      </c>
      <c r="G4" s="67">
        <f>F4/$F$9</f>
        <v>0.20397163120567377</v>
      </c>
      <c r="H4" s="13">
        <f>B4*(1+$B$14)</f>
        <v>1764.7200000000003</v>
      </c>
      <c r="I4" s="14">
        <f>C4*(1+$B$14)</f>
        <v>1867.3200000000002</v>
      </c>
      <c r="J4" s="14">
        <f>D4*(1+$B$14)</f>
        <v>1744.2000000000003</v>
      </c>
      <c r="K4" s="14">
        <f>E4*(1+$B$14)</f>
        <v>2000.7000000000003</v>
      </c>
      <c r="L4" s="14">
        <f>SUM(H4:K4)</f>
        <v>7376.9400000000005</v>
      </c>
      <c r="M4" s="15">
        <f>L4/$L$9</f>
        <v>0.19987661034473508</v>
      </c>
    </row>
    <row r="5" spans="1:13" ht="14.4">
      <c r="A5" s="65" t="s">
        <v>39</v>
      </c>
      <c r="B5" s="66">
        <v>1089</v>
      </c>
      <c r="C5" s="66">
        <v>1026</v>
      </c>
      <c r="D5" s="66">
        <v>1350</v>
      </c>
      <c r="E5" s="66">
        <v>1638</v>
      </c>
      <c r="F5" s="66">
        <f>SUM(B5:E5)</f>
        <v>5103</v>
      </c>
      <c r="G5" s="67">
        <f>F5/$F$9</f>
        <v>0.16085106382978723</v>
      </c>
      <c r="H5" s="13">
        <f>B5*(1+$B$15)</f>
        <v>1361.25</v>
      </c>
      <c r="I5" s="14">
        <f>C5*(1+$B$15)</f>
        <v>1282.5</v>
      </c>
      <c r="J5" s="14">
        <f>D5*(1+$B$15)</f>
        <v>1687.5</v>
      </c>
      <c r="K5" s="14">
        <f>E5*(1+$B$15)</f>
        <v>2047.5</v>
      </c>
      <c r="L5" s="14">
        <f>SUM(H5:K5)</f>
        <v>6378.75</v>
      </c>
      <c r="M5" s="15">
        <f>L5/$L$9</f>
        <v>0.17283086594664981</v>
      </c>
    </row>
    <row r="6" spans="1:13" ht="14.4">
      <c r="A6" s="65" t="s">
        <v>40</v>
      </c>
      <c r="B6" s="66">
        <v>1755</v>
      </c>
      <c r="C6" s="66">
        <v>1440</v>
      </c>
      <c r="D6" s="66">
        <v>1692</v>
      </c>
      <c r="E6" s="66">
        <v>1845</v>
      </c>
      <c r="F6" s="66">
        <f>SUM(B6:E6)</f>
        <v>6732</v>
      </c>
      <c r="G6" s="67">
        <f>F6/$F$9</f>
        <v>0.21219858156028368</v>
      </c>
      <c r="H6" s="13">
        <f>B6*(1+$B$16)</f>
        <v>1842.75</v>
      </c>
      <c r="I6" s="14">
        <f>C6*(1+$B$16)</f>
        <v>1512</v>
      </c>
      <c r="J6" s="14">
        <f>D6*(1+$B$16)</f>
        <v>1776.6000000000001</v>
      </c>
      <c r="K6" s="14">
        <f>E6*(1+$B$16)</f>
        <v>1937.25</v>
      </c>
      <c r="L6" s="14">
        <f>SUM(H6:K6)</f>
        <v>7068.6</v>
      </c>
      <c r="M6" s="15">
        <f>L6/$L$9</f>
        <v>0.19152220404162085</v>
      </c>
    </row>
    <row r="7" spans="1:13" ht="14.4">
      <c r="A7" s="65" t="s">
        <v>41</v>
      </c>
      <c r="B7" s="66">
        <v>1935</v>
      </c>
      <c r="C7" s="66">
        <v>1755</v>
      </c>
      <c r="D7" s="66">
        <v>1805</v>
      </c>
      <c r="E7" s="66">
        <v>1705</v>
      </c>
      <c r="F7" s="66">
        <f>SUM(B7:E7)</f>
        <v>7200</v>
      </c>
      <c r="G7" s="67">
        <f>F7/$F$9</f>
        <v>0.22695035460992907</v>
      </c>
      <c r="H7" s="13">
        <f>B7*(1+$B$17)</f>
        <v>2283.2999999999997</v>
      </c>
      <c r="I7" s="14">
        <f>C7*(1+$B$17)</f>
        <v>2070.9</v>
      </c>
      <c r="J7" s="14">
        <f>D7*(1+$B$17)</f>
        <v>2129.9</v>
      </c>
      <c r="K7" s="14">
        <f>E7*(1+$B$17)</f>
        <v>2011.8999999999999</v>
      </c>
      <c r="L7" s="14">
        <f>SUM(H7:K7)</f>
        <v>8496</v>
      </c>
      <c r="M7" s="15">
        <f>L7/$L$9</f>
        <v>0.23019730152188703</v>
      </c>
    </row>
    <row r="8" spans="1:13" ht="14.4">
      <c r="A8" s="16" t="s">
        <v>42</v>
      </c>
      <c r="B8" s="66">
        <v>1350</v>
      </c>
      <c r="C8" s="66">
        <v>1170</v>
      </c>
      <c r="D8" s="66">
        <v>1674</v>
      </c>
      <c r="E8" s="66">
        <v>2025</v>
      </c>
      <c r="F8" s="66">
        <f>SUM(B8:E8)</f>
        <v>6219</v>
      </c>
      <c r="G8" s="67">
        <f>F8/$F$9</f>
        <v>0.19602836879432625</v>
      </c>
      <c r="H8" s="17">
        <f>B8*(1+$B$18)</f>
        <v>1647</v>
      </c>
      <c r="I8" s="17">
        <f>C8*(1+$B$18)</f>
        <v>1427.3999999999999</v>
      </c>
      <c r="J8" s="17">
        <f>D8*(1+$B$18)</f>
        <v>2042.28</v>
      </c>
      <c r="K8" s="17">
        <f>E8*(1+$B$18)</f>
        <v>2470.5</v>
      </c>
      <c r="L8" s="14">
        <f>SUM(H8:K8)</f>
        <v>7587.1799999999994</v>
      </c>
      <c r="M8" s="15">
        <f>L8/$L$9</f>
        <v>0.2055730181451072</v>
      </c>
    </row>
    <row r="9" spans="1:13" ht="15" thickBot="1">
      <c r="A9" s="18" t="s">
        <v>36</v>
      </c>
      <c r="B9" s="19">
        <f>SUM(B4:B8)</f>
        <v>7677</v>
      </c>
      <c r="C9" s="19">
        <f>SUM(C4:C8)</f>
        <v>7029</v>
      </c>
      <c r="D9" s="19">
        <f>SUM(D4:D8)</f>
        <v>8051</v>
      </c>
      <c r="E9" s="19">
        <f>SUM(E4:E8)</f>
        <v>8968</v>
      </c>
      <c r="F9" s="19">
        <f>SUM(F4:F8)</f>
        <v>31725</v>
      </c>
      <c r="G9" s="20"/>
      <c r="H9" s="19">
        <f>SUM(H4:H8)</f>
        <v>8899.02</v>
      </c>
      <c r="I9" s="19">
        <f>SUM(I4:I8)</f>
        <v>8160.119999999999</v>
      </c>
      <c r="J9" s="19">
        <f>SUM(J4:J8)</f>
        <v>9380.4800000000014</v>
      </c>
      <c r="K9" s="19">
        <f>SUM(K4:K8)</f>
        <v>10467.85</v>
      </c>
      <c r="L9" s="21">
        <f>SUM(L4:L8)</f>
        <v>36907.47</v>
      </c>
      <c r="M9" s="22"/>
    </row>
    <row r="10" spans="1:13" ht="13.8" thickTop="1"/>
    <row r="12" spans="1:13" ht="14.4">
      <c r="A12" s="72" t="s">
        <v>43</v>
      </c>
      <c r="B12" s="72"/>
    </row>
    <row r="13" spans="1:13" ht="14.4">
      <c r="A13" s="49" t="s">
        <v>3</v>
      </c>
      <c r="B13" s="2" t="s">
        <v>44</v>
      </c>
    </row>
    <row r="14" spans="1:13" ht="14.4">
      <c r="A14" s="50" t="s">
        <v>38</v>
      </c>
      <c r="B14" s="51">
        <v>0.14000000000000001</v>
      </c>
    </row>
    <row r="15" spans="1:13" ht="14.4">
      <c r="A15" s="50" t="s">
        <v>39</v>
      </c>
      <c r="B15" s="51">
        <v>0.25</v>
      </c>
    </row>
    <row r="16" spans="1:13" ht="14.4">
      <c r="A16" s="50" t="s">
        <v>40</v>
      </c>
      <c r="B16" s="51">
        <v>0.05</v>
      </c>
    </row>
    <row r="17" spans="1:2" ht="14.4">
      <c r="A17" s="50" t="s">
        <v>41</v>
      </c>
      <c r="B17" s="51">
        <v>0.18</v>
      </c>
    </row>
    <row r="18" spans="1:2" ht="14.4">
      <c r="A18" s="52" t="s">
        <v>42</v>
      </c>
      <c r="B18" s="51">
        <v>0.22</v>
      </c>
    </row>
    <row r="21" spans="1:2">
      <c r="B21" s="47"/>
    </row>
    <row r="22" spans="1:2">
      <c r="B22" s="48"/>
    </row>
  </sheetData>
  <mergeCells count="4">
    <mergeCell ref="A1:M1"/>
    <mergeCell ref="A2:G2"/>
    <mergeCell ref="H2:M2"/>
    <mergeCell ref="A12:B12"/>
  </mergeCells>
  <printOptions horizontalCentered="1"/>
  <pageMargins left="0.7" right="0.7" top="0.75" bottom="0.75" header="0.3" footer="0.3"/>
  <pageSetup scale="85" orientation="landscape" r:id="rId1"/>
  <headerFoot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3178-8B0C-4448-ACDB-E12764A909A7}">
  <dimension ref="A1:F27"/>
  <sheetViews>
    <sheetView tabSelected="1" workbookViewId="0">
      <selection activeCell="B2" sqref="B2"/>
    </sheetView>
  </sheetViews>
  <sheetFormatPr defaultColWidth="9.21875" defaultRowHeight="14.4"/>
  <cols>
    <col min="1" max="4" width="22.77734375" style="4" customWidth="1"/>
    <col min="5" max="16384" width="9.21875" style="4"/>
  </cols>
  <sheetData>
    <row r="1" spans="1:6">
      <c r="A1" s="64" t="s">
        <v>45</v>
      </c>
      <c r="B1" s="53"/>
      <c r="C1" s="54"/>
    </row>
    <row r="2" spans="1:6">
      <c r="A2" s="64" t="s">
        <v>46</v>
      </c>
      <c r="B2" s="4">
        <f>MATCH(C12,C6:C27,0)</f>
        <v>7</v>
      </c>
      <c r="C2" s="54"/>
    </row>
    <row r="3" spans="1:6">
      <c r="A3" s="64" t="s">
        <v>47</v>
      </c>
      <c r="B3" s="4" t="str" cm="1">
        <f t="array" ref="B3">INDEX(A1:A100, MATCH(TRUE, A1:A100=A12,0))</f>
        <v>Furfy, Jana</v>
      </c>
    </row>
    <row r="4" spans="1:6" ht="20.399999999999999" thickBot="1">
      <c r="A4" s="70" t="s">
        <v>48</v>
      </c>
      <c r="B4" s="70"/>
      <c r="C4" s="70"/>
      <c r="D4" s="70"/>
    </row>
    <row r="5" spans="1:6" ht="29.4" thickTop="1">
      <c r="A5" s="55" t="s">
        <v>47</v>
      </c>
      <c r="B5" s="56" t="s">
        <v>49</v>
      </c>
      <c r="C5" s="56" t="s">
        <v>45</v>
      </c>
      <c r="D5" s="57" t="s">
        <v>50</v>
      </c>
    </row>
    <row r="6" spans="1:6">
      <c r="A6" s="5" t="s">
        <v>51</v>
      </c>
      <c r="B6" s="6">
        <v>43164</v>
      </c>
      <c r="C6" s="7" t="s">
        <v>52</v>
      </c>
      <c r="D6" s="58" t="s">
        <v>53</v>
      </c>
    </row>
    <row r="7" spans="1:6">
      <c r="A7" s="59" t="s">
        <v>54</v>
      </c>
      <c r="B7" s="8">
        <v>43503</v>
      </c>
      <c r="C7" s="38" t="s">
        <v>125</v>
      </c>
      <c r="D7" s="61" t="s">
        <v>55</v>
      </c>
    </row>
    <row r="8" spans="1:6">
      <c r="A8" s="5" t="s">
        <v>56</v>
      </c>
      <c r="B8" s="6">
        <v>43639</v>
      </c>
      <c r="C8" s="7" t="s">
        <v>57</v>
      </c>
      <c r="D8" s="58" t="s">
        <v>53</v>
      </c>
    </row>
    <row r="9" spans="1:6">
      <c r="A9" s="59" t="s">
        <v>58</v>
      </c>
      <c r="B9" s="8">
        <v>43206</v>
      </c>
      <c r="C9" s="60" t="s">
        <v>59</v>
      </c>
      <c r="D9" s="61" t="s">
        <v>60</v>
      </c>
    </row>
    <row r="10" spans="1:6">
      <c r="A10" s="5" t="s">
        <v>61</v>
      </c>
      <c r="B10" s="6">
        <v>43753</v>
      </c>
      <c r="C10" s="7" t="s">
        <v>62</v>
      </c>
      <c r="D10" s="58" t="s">
        <v>60</v>
      </c>
    </row>
    <row r="11" spans="1:6">
      <c r="A11" s="59" t="s">
        <v>63</v>
      </c>
      <c r="B11" s="8">
        <v>43347</v>
      </c>
      <c r="C11" s="60" t="s">
        <v>64</v>
      </c>
      <c r="D11" s="61" t="s">
        <v>65</v>
      </c>
    </row>
    <row r="12" spans="1:6">
      <c r="A12" s="5" t="s">
        <v>66</v>
      </c>
      <c r="B12" s="6">
        <v>44079</v>
      </c>
      <c r="C12" s="7" t="s">
        <v>67</v>
      </c>
      <c r="D12" s="58" t="s">
        <v>60</v>
      </c>
    </row>
    <row r="13" spans="1:6">
      <c r="A13" s="59" t="s">
        <v>68</v>
      </c>
      <c r="B13" s="8">
        <v>43531</v>
      </c>
      <c r="C13" s="60" t="s">
        <v>69</v>
      </c>
      <c r="D13" s="61" t="s">
        <v>55</v>
      </c>
    </row>
    <row r="14" spans="1:6">
      <c r="A14" s="5" t="s">
        <v>70</v>
      </c>
      <c r="B14" s="6">
        <v>43584</v>
      </c>
      <c r="C14" s="7" t="s">
        <v>71</v>
      </c>
      <c r="D14" s="58" t="s">
        <v>65</v>
      </c>
    </row>
    <row r="15" spans="1:6">
      <c r="A15" s="59" t="s">
        <v>72</v>
      </c>
      <c r="B15" s="8">
        <v>44187</v>
      </c>
      <c r="C15" s="60" t="s">
        <v>73</v>
      </c>
      <c r="D15" s="61" t="s">
        <v>74</v>
      </c>
    </row>
    <row r="16" spans="1:6">
      <c r="A16" s="5" t="s">
        <v>75</v>
      </c>
      <c r="B16" s="6">
        <v>43491</v>
      </c>
      <c r="C16" s="7" t="s">
        <v>76</v>
      </c>
      <c r="D16" s="58" t="s">
        <v>65</v>
      </c>
      <c r="F16" s="63"/>
    </row>
    <row r="17" spans="1:4">
      <c r="A17" s="59" t="s">
        <v>77</v>
      </c>
      <c r="B17" s="8">
        <v>44042</v>
      </c>
      <c r="C17" s="60" t="s">
        <v>78</v>
      </c>
      <c r="D17" s="61" t="s">
        <v>53</v>
      </c>
    </row>
    <row r="18" spans="1:4">
      <c r="A18" s="5" t="s">
        <v>79</v>
      </c>
      <c r="B18" s="6">
        <v>43704</v>
      </c>
      <c r="C18" s="7" t="s">
        <v>80</v>
      </c>
      <c r="D18" s="58" t="s">
        <v>74</v>
      </c>
    </row>
    <row r="19" spans="1:4">
      <c r="A19" s="59" t="s">
        <v>81</v>
      </c>
      <c r="B19" s="8">
        <v>43875</v>
      </c>
      <c r="C19" s="60" t="s">
        <v>82</v>
      </c>
      <c r="D19" s="61" t="s">
        <v>55</v>
      </c>
    </row>
    <row r="20" spans="1:4">
      <c r="A20" s="5" t="s">
        <v>83</v>
      </c>
      <c r="B20" s="6">
        <v>43700</v>
      </c>
      <c r="C20" s="7" t="s">
        <v>84</v>
      </c>
      <c r="D20" s="58" t="s">
        <v>60</v>
      </c>
    </row>
    <row r="21" spans="1:4">
      <c r="A21" s="59" t="s">
        <v>85</v>
      </c>
      <c r="B21" s="8">
        <v>44091</v>
      </c>
      <c r="C21" s="60" t="s">
        <v>86</v>
      </c>
      <c r="D21" s="61" t="s">
        <v>87</v>
      </c>
    </row>
    <row r="22" spans="1:4">
      <c r="A22" s="5" t="s">
        <v>88</v>
      </c>
      <c r="B22" s="6">
        <v>43974</v>
      </c>
      <c r="C22" s="7" t="s">
        <v>89</v>
      </c>
      <c r="D22" s="58" t="s">
        <v>65</v>
      </c>
    </row>
    <row r="23" spans="1:4">
      <c r="A23" s="59" t="s">
        <v>90</v>
      </c>
      <c r="B23" s="8">
        <v>43992</v>
      </c>
      <c r="C23" s="60" t="s">
        <v>91</v>
      </c>
      <c r="D23" s="61" t="s">
        <v>53</v>
      </c>
    </row>
    <row r="24" spans="1:4">
      <c r="A24" s="5" t="s">
        <v>92</v>
      </c>
      <c r="B24" s="6">
        <v>43701</v>
      </c>
      <c r="C24" s="7" t="s">
        <v>93</v>
      </c>
      <c r="D24" s="58" t="s">
        <v>65</v>
      </c>
    </row>
    <row r="25" spans="1:4">
      <c r="A25" s="59" t="s">
        <v>94</v>
      </c>
      <c r="B25" s="8">
        <v>43154</v>
      </c>
      <c r="C25" s="60" t="s">
        <v>95</v>
      </c>
      <c r="D25" s="61" t="s">
        <v>60</v>
      </c>
    </row>
    <row r="26" spans="1:4">
      <c r="A26" s="5" t="s">
        <v>96</v>
      </c>
      <c r="B26" s="6">
        <v>43907</v>
      </c>
      <c r="C26" s="7" t="s">
        <v>97</v>
      </c>
      <c r="D26" s="58" t="s">
        <v>60</v>
      </c>
    </row>
    <row r="27" spans="1:4">
      <c r="A27" s="62" t="s">
        <v>98</v>
      </c>
      <c r="B27" s="9">
        <v>44003</v>
      </c>
      <c r="C27" s="10" t="s">
        <v>99</v>
      </c>
      <c r="D27" s="11" t="s">
        <v>60</v>
      </c>
    </row>
  </sheetData>
  <mergeCells count="1">
    <mergeCell ref="A4:D4"/>
  </mergeCells>
  <printOptions horizontalCentered="1"/>
  <pageMargins left="0.7" right="0.7" top="0.75" bottom="0.75" header="0.3" footer="0.3"/>
  <pageSetup orientation="landscape" r:id="rId1"/>
  <headerFooter>
    <oddFooter>&amp;L&amp;F&amp;R&amp;A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BF7A-0837-47DA-AE7E-A4A714279950}">
  <dimension ref="A1:F8"/>
  <sheetViews>
    <sheetView workbookViewId="0">
      <selection activeCell="F2" sqref="F2"/>
    </sheetView>
  </sheetViews>
  <sheetFormatPr defaultColWidth="8.88671875" defaultRowHeight="14.4"/>
  <cols>
    <col min="1" max="1" width="10.33203125" style="30" bestFit="1" customWidth="1"/>
    <col min="2" max="2" width="15.33203125" style="30" customWidth="1"/>
    <col min="3" max="3" width="14.6640625" style="30" bestFit="1" customWidth="1"/>
    <col min="4" max="4" width="8.88671875" style="30"/>
    <col min="5" max="6" width="14.21875" style="30" customWidth="1"/>
    <col min="7" max="16384" width="8.88671875" style="30"/>
  </cols>
  <sheetData>
    <row r="1" spans="1:6" ht="15" thickBot="1">
      <c r="A1" s="28" t="s">
        <v>100</v>
      </c>
      <c r="B1" s="29" t="s">
        <v>101</v>
      </c>
      <c r="C1" s="29" t="s">
        <v>102</v>
      </c>
      <c r="E1" s="73" t="s">
        <v>103</v>
      </c>
      <c r="F1" s="73"/>
    </row>
    <row r="2" spans="1:6" ht="15" thickTop="1">
      <c r="A2" s="31" t="s">
        <v>104</v>
      </c>
      <c r="B2" s="32" t="s">
        <v>105</v>
      </c>
      <c r="C2" s="32" t="s">
        <v>106</v>
      </c>
      <c r="E2" s="33" t="s">
        <v>104</v>
      </c>
      <c r="F2" s="30" t="str">
        <f>_xlfn.XLOOKUP(E2,A2:A8,C2:C8)</f>
        <v>JJ-Houston-49</v>
      </c>
    </row>
    <row r="3" spans="1:6">
      <c r="A3" s="34" t="s">
        <v>108</v>
      </c>
      <c r="B3" s="35" t="s">
        <v>109</v>
      </c>
      <c r="C3" s="35" t="s">
        <v>110</v>
      </c>
    </row>
    <row r="4" spans="1:6">
      <c r="A4" s="36" t="s">
        <v>111</v>
      </c>
      <c r="B4" s="37" t="s">
        <v>112</v>
      </c>
      <c r="C4" s="37" t="s">
        <v>113</v>
      </c>
    </row>
    <row r="5" spans="1:6">
      <c r="A5" s="34" t="s">
        <v>114</v>
      </c>
      <c r="B5" s="35" t="s">
        <v>115</v>
      </c>
      <c r="C5" s="35" t="s">
        <v>116</v>
      </c>
    </row>
    <row r="6" spans="1:6">
      <c r="A6" s="36" t="s">
        <v>117</v>
      </c>
      <c r="B6" s="37" t="s">
        <v>118</v>
      </c>
      <c r="C6" s="37" t="s">
        <v>119</v>
      </c>
    </row>
    <row r="7" spans="1:6">
      <c r="A7" s="34" t="s">
        <v>107</v>
      </c>
      <c r="B7" s="35" t="s">
        <v>120</v>
      </c>
      <c r="C7" s="35" t="s">
        <v>121</v>
      </c>
    </row>
    <row r="8" spans="1:6">
      <c r="A8" s="36" t="s">
        <v>122</v>
      </c>
      <c r="B8" s="37" t="s">
        <v>123</v>
      </c>
      <c r="C8" s="37" t="s">
        <v>124</v>
      </c>
    </row>
  </sheetData>
  <mergeCells count="1">
    <mergeCell ref="E1:F1"/>
  </mergeCells>
  <printOptions horizontalCentered="1"/>
  <pageMargins left="0.7" right="0.7" top="0.75" bottom="0.75" header="0.3" footer="0.3"/>
  <pageSetup orientation="portrait" r:id="rId1"/>
  <headerFooter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2+clNUO7+w6O095xGWCvQybsXX8ZnBNcFSFlIgKPChTrQaXAFORZFH6CjbCFejbU7ZdDgHCTwwQynyMDzmkw6uQfFJfXh9DG-~EUVIn0MDWm+Uvkne7LLbpw==#@#10953002#@#1/3/2022 8:26:58 PM</id>
</project>
</file>

<file path=customXml/itemProps1.xml><?xml version="1.0" encoding="utf-8"?>
<ds:datastoreItem xmlns:ds="http://schemas.openxmlformats.org/officeDocument/2006/customXml" ds:itemID="{95F81FFC-624D-4CEE-AD19-38C3BDBD9C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Advertising Order Form</vt:lpstr>
      <vt:lpstr>Advertising Rate Information</vt:lpstr>
      <vt:lpstr>Sales Data</vt:lpstr>
      <vt:lpstr>Designers</vt:lpstr>
      <vt:lpstr>Stores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Bus Info Sys &amp; Appl (BUS-119-46167)</dc:subject>
  <dc:creator/>
  <cp:keywords>advertising costs, New York revenue</cp:keywords>
  <cp:lastModifiedBy/>
  <dcterms:created xsi:type="dcterms:W3CDTF">2015-08-13T00:13:47Z</dcterms:created>
  <dcterms:modified xsi:type="dcterms:W3CDTF">2025-06-22T15:42:12Z</dcterms:modified>
  <cp:contentStatus/>
</cp:coreProperties>
</file>