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 sheetId="1" r:id="rId4"/>
  </sheets>
  <definedNames/>
  <calcPr/>
</workbook>
</file>

<file path=xl/sharedStrings.xml><?xml version="1.0" encoding="utf-8"?>
<sst xmlns="http://schemas.openxmlformats.org/spreadsheetml/2006/main" count="674" uniqueCount="655">
  <si>
    <t>key</t>
  </si>
  <si>
    <t>vi</t>
  </si>
  <si>
    <t>en</t>
  </si>
  <si>
    <t>sign.in</t>
  </si>
  <si>
    <t>Đăng nhập</t>
  </si>
  <si>
    <t>Sign in</t>
  </si>
  <si>
    <t>sign.in.password</t>
  </si>
  <si>
    <t>Mật khẩu</t>
  </si>
  <si>
    <t>Password</t>
  </si>
  <si>
    <t>sign.in.forgot</t>
  </si>
  <si>
    <t>Quên mật khẩu</t>
  </si>
  <si>
    <t>Forgot password</t>
  </si>
  <si>
    <t>sign.in.up</t>
  </si>
  <si>
    <t>Đăng ký</t>
  </si>
  <si>
    <t>Sign Up</t>
  </si>
  <si>
    <t>sign.up.confirm.password</t>
  </si>
  <si>
    <t>Nhập lại mật khẩu</t>
  </si>
  <si>
    <t>Confirm password</t>
  </si>
  <si>
    <t>recover.step.1.next</t>
  </si>
  <si>
    <t>Tiếp theo</t>
  </si>
  <si>
    <t>Next</t>
  </si>
  <si>
    <t>resend</t>
  </si>
  <si>
    <t>Gửi lại.</t>
  </si>
  <si>
    <t>Resend</t>
  </si>
  <si>
    <t>KYC.personal.info</t>
  </si>
  <si>
    <t>Thông tin cá nhân</t>
  </si>
  <si>
    <t>Personal information</t>
  </si>
  <si>
    <t>KYC.step3.next</t>
  </si>
  <si>
    <t>Hoàn thành</t>
  </si>
  <si>
    <t>Complete</t>
  </si>
  <si>
    <t>close</t>
  </si>
  <si>
    <t>Đóng</t>
  </si>
  <si>
    <t>Close</t>
  </si>
  <si>
    <t>language</t>
  </si>
  <si>
    <t>Ngôn ngữ</t>
  </si>
  <si>
    <t>Language</t>
  </si>
  <si>
    <t>tiếng Anh</t>
  </si>
  <si>
    <t>English</t>
  </si>
  <si>
    <t>Tiếng Việt</t>
  </si>
  <si>
    <t>Vietnamese</t>
  </si>
  <si>
    <t>getting.started</t>
  </si>
  <si>
    <t>Bắt đầu</t>
  </si>
  <si>
    <t>Getting started</t>
  </si>
  <si>
    <t>other</t>
  </si>
  <si>
    <t>Khác</t>
  </si>
  <si>
    <t>Other</t>
  </si>
  <si>
    <t>change.password</t>
  </si>
  <si>
    <t>Đổi mật khẩu</t>
  </si>
  <si>
    <t>Change password</t>
  </si>
  <si>
    <t>payment</t>
  </si>
  <si>
    <t>Phương thức thanh toán</t>
  </si>
  <si>
    <t>Payment method</t>
  </si>
  <si>
    <t>notifications</t>
  </si>
  <si>
    <t>Thông báo.</t>
  </si>
  <si>
    <t>Notifications</t>
  </si>
  <si>
    <t>setting.up.language</t>
  </si>
  <si>
    <t>Thiết lập ngôn ngữ ...</t>
  </si>
  <si>
    <t>Setting up language...</t>
  </si>
  <si>
    <t>gender</t>
  </si>
  <si>
    <t>Giới tính</t>
  </si>
  <si>
    <t>Gender</t>
  </si>
  <si>
    <t>phone.number</t>
  </si>
  <si>
    <t>Số điện thoại</t>
  </si>
  <si>
    <t>Phone number</t>
  </si>
  <si>
    <t>full.name</t>
  </si>
  <si>
    <t>Họ và tên</t>
  </si>
  <si>
    <t>Full name</t>
  </si>
  <si>
    <t>date.time</t>
  </si>
  <si>
    <t>dd / mm / yyyy</t>
  </si>
  <si>
    <t>dd/mm/yyyy</t>
  </si>
  <si>
    <t>change.password.success</t>
  </si>
  <si>
    <t>Thay đổi mật khẩu thành công</t>
  </si>
  <si>
    <t>Change password successfully</t>
  </si>
  <si>
    <t>change.password.wrong</t>
  </si>
  <si>
    <t>Sai mật khẩu hiện tại</t>
  </si>
  <si>
    <t>Incorrect old password</t>
  </si>
  <si>
    <t>payment.transaction.complete</t>
  </si>
  <si>
    <t>Giao dịch thành công!</t>
  </si>
  <si>
    <t>Successful transaction</t>
  </si>
  <si>
    <t>no.data</t>
  </si>
  <si>
    <t>Không có dữ liệu</t>
  </si>
  <si>
    <t>No data</t>
  </si>
  <si>
    <t>province</t>
  </si>
  <si>
    <t>Tỉnh</t>
  </si>
  <si>
    <t>Province</t>
  </si>
  <si>
    <t>district</t>
  </si>
  <si>
    <t>Huyện</t>
  </si>
  <si>
    <t>District</t>
  </si>
  <si>
    <t>create.new.user</t>
  </si>
  <si>
    <t>Tạo tài khoản mới</t>
  </si>
  <si>
    <t>Create new user account</t>
  </si>
  <si>
    <t>enter.user.name</t>
  </si>
  <si>
    <t>Nhập tên tài khoản</t>
  </si>
  <si>
    <t>Enter username</t>
  </si>
  <si>
    <t>enter.email</t>
  </si>
  <si>
    <t>Nhập email</t>
  </si>
  <si>
    <t>Enter email</t>
  </si>
  <si>
    <t>enter.password</t>
  </si>
  <si>
    <t>Nhập mật khẩu</t>
  </si>
  <si>
    <t>enter.phone</t>
  </si>
  <si>
    <t>Nhập số điện thoại của bạn</t>
  </si>
  <si>
    <t>Enter phone number</t>
  </si>
  <si>
    <t>enter.address</t>
  </si>
  <si>
    <t>Nhập địa chỉ</t>
  </si>
  <si>
    <t>Enter address</t>
  </si>
  <si>
    <t>edit.user</t>
  </si>
  <si>
    <t>Cập nhật thông tin khách hàng</t>
  </si>
  <si>
    <t>Update information of customer</t>
  </si>
  <si>
    <t>user.id</t>
  </si>
  <si>
    <t xml:space="preserve">ID khách hàng: </t>
  </si>
  <si>
    <t xml:space="preserve">User ID: </t>
  </si>
  <si>
    <t>total</t>
  </si>
  <si>
    <t>Tổng:</t>
  </si>
  <si>
    <t>Total:</t>
  </si>
  <si>
    <t>items</t>
  </si>
  <si>
    <t>danh mục</t>
  </si>
  <si>
    <t>all</t>
  </si>
  <si>
    <t>Tất cả</t>
  </si>
  <si>
    <t>All</t>
  </si>
  <si>
    <t>not.verify</t>
  </si>
  <si>
    <t>Chưa được xác nhận</t>
  </si>
  <si>
    <t>Not verify yet</t>
  </si>
  <si>
    <t>verify</t>
  </si>
  <si>
    <t>Đã xác nhận</t>
  </si>
  <si>
    <t>Verified</t>
  </si>
  <si>
    <t>sign.up.success</t>
  </si>
  <si>
    <t>Tạo tài khoản thành công</t>
  </si>
  <si>
    <t>Sign up successfully</t>
  </si>
  <si>
    <t>no.accoutn</t>
  </si>
  <si>
    <t>Chưa có tài khoản</t>
  </si>
  <si>
    <t>enter_otp</t>
  </si>
  <si>
    <t>Vui lòng nhập mã OTP đã được gửi về số điện thoại</t>
  </si>
  <si>
    <t>not_otp</t>
  </si>
  <si>
    <t>Bạn chưa nhận được mã ?</t>
  </si>
  <si>
    <t>sign_up_password_screen</t>
  </si>
  <si>
    <t>Thiết lập mật khẩu</t>
  </si>
  <si>
    <t>enter_capcha</t>
  </si>
  <si>
    <t>Nhập mã capcha</t>
  </si>
  <si>
    <t>code_referral</t>
  </si>
  <si>
    <t>Mã giới thiệu</t>
  </si>
  <si>
    <t>enter_code_referral</t>
  </si>
  <si>
    <t>Nhập mã giới thiệu</t>
  </si>
  <si>
    <t>male</t>
  </si>
  <si>
    <t>Nam</t>
  </si>
  <si>
    <t>female</t>
  </si>
  <si>
    <t>Nữ</t>
  </si>
  <si>
    <t>enter_gender</t>
  </si>
  <si>
    <t>Chọn giới tính</t>
  </si>
  <si>
    <t>choose_birthday</t>
  </si>
  <si>
    <t>Chọn ngày sinh</t>
  </si>
  <si>
    <t>birthday</t>
  </si>
  <si>
    <t>Ngày sinh</t>
  </si>
  <si>
    <t>password_not_match</t>
  </si>
  <si>
    <t>Mật khẩu không trùng khớp</t>
  </si>
  <si>
    <t>error_field_required</t>
  </si>
  <si>
    <t>Thông tin không được để trống</t>
  </si>
  <si>
    <t>Information cannot be left blank</t>
  </si>
  <si>
    <t>invalid_phone</t>
  </si>
  <si>
    <t>Số điện thoại không hợp lệ</t>
  </si>
  <si>
    <t>next</t>
  </si>
  <si>
    <t>Tiếp tục</t>
  </si>
  <si>
    <t>error.label</t>
  </si>
  <si>
    <t>Không thành công</t>
  </si>
  <si>
    <t>success.label</t>
  </si>
  <si>
    <t>Thành công</t>
  </si>
  <si>
    <t>error.otp</t>
  </si>
  <si>
    <t>Mã OTP không đúng</t>
  </si>
  <si>
    <t>buy.ticket</t>
  </si>
  <si>
    <t>Mua vé</t>
  </si>
  <si>
    <t>history.ticket.title</t>
  </si>
  <si>
    <t>Hiển thị giao dịch trong vòng 3 tháng gần nhất.</t>
  </si>
  <si>
    <t>ticket.day</t>
  </si>
  <si>
    <t>Vé ngày</t>
  </si>
  <si>
    <t>Day ticket</t>
  </si>
  <si>
    <t>ticket.number</t>
  </si>
  <si>
    <t>Số lượng vé</t>
  </si>
  <si>
    <t>used</t>
  </si>
  <si>
    <t>Đã sử dụng</t>
  </si>
  <si>
    <t>home</t>
  </si>
  <si>
    <t>Trang chủ</t>
  </si>
  <si>
    <t>renting_bike</t>
  </si>
  <si>
    <t>Xe đang thuê</t>
  </si>
  <si>
    <t>Renting bike</t>
  </si>
  <si>
    <t>buy_ticket</t>
  </si>
  <si>
    <t>account</t>
  </si>
  <si>
    <t>Tài khoản</t>
  </si>
  <si>
    <t>Account</t>
  </si>
  <si>
    <t>unlock</t>
  </si>
  <si>
    <t>Mở khoá</t>
  </si>
  <si>
    <t>current_position</t>
  </si>
  <si>
    <t>Vị trí hiện tại</t>
  </si>
  <si>
    <t>bike</t>
  </si>
  <si>
    <t>Xe đạp</t>
  </si>
  <si>
    <t>Bike</t>
  </si>
  <si>
    <t>parking</t>
  </si>
  <si>
    <t>Chỗ đỗ xe</t>
  </si>
  <si>
    <t>list_station</t>
  </si>
  <si>
    <t>Danh sách trạm xe</t>
  </si>
  <si>
    <t>not_verify</t>
  </si>
  <si>
    <t>Chưa xác thực</t>
  </si>
  <si>
    <t>Not verified yet</t>
  </si>
  <si>
    <t>user_information</t>
  </si>
  <si>
    <t>my_wallet</t>
  </si>
  <si>
    <t>Ví của tôi</t>
  </si>
  <si>
    <t>near_station</t>
  </si>
  <si>
    <t>Trạm gần đây</t>
  </si>
  <si>
    <t>my_history</t>
  </si>
  <si>
    <t>Chuyến đi của tôi</t>
  </si>
  <si>
    <t>information_and_notification</t>
  </si>
  <si>
    <t>Tin tức &amp; Thông báo</t>
  </si>
  <si>
    <t>invite_friend</t>
  </si>
  <si>
    <t>Mời bạn bè</t>
  </si>
  <si>
    <t>user_manual</t>
  </si>
  <si>
    <t>Hướng dẫn sử dụng</t>
  </si>
  <si>
    <t>Directions of use</t>
  </si>
  <si>
    <t>setting</t>
  </si>
  <si>
    <t>Cài đặt</t>
  </si>
  <si>
    <t>logout</t>
  </si>
  <si>
    <t>Đăng xuất</t>
  </si>
  <si>
    <t>fullname</t>
  </si>
  <si>
    <t>Họ và Tên</t>
  </si>
  <si>
    <t>phone</t>
  </si>
  <si>
    <t>email</t>
  </si>
  <si>
    <t>Email</t>
  </si>
  <si>
    <t>address</t>
  </si>
  <si>
    <t>Địa chỉ</t>
  </si>
  <si>
    <t>Address</t>
  </si>
  <si>
    <t>cccd</t>
  </si>
  <si>
    <t>CCCD/CMTND</t>
  </si>
  <si>
    <t xml:space="preserve">ID card / Identity card </t>
  </si>
  <si>
    <t>dob</t>
  </si>
  <si>
    <t>edit</t>
  </si>
  <si>
    <t>Sửa</t>
  </si>
  <si>
    <t>save</t>
  </si>
  <si>
    <t>Lưu</t>
  </si>
  <si>
    <t>Save</t>
  </si>
  <si>
    <t>pending_verify</t>
  </si>
  <si>
    <t>Chờ xét duyệt</t>
  </si>
  <si>
    <t xml:space="preserve">Wait for verifying </t>
  </si>
  <si>
    <t>verify_account</t>
  </si>
  <si>
    <t>Xác thực tài khoản</t>
  </si>
  <si>
    <t>prepare_1_of_this</t>
  </si>
  <si>
    <t>Bạn cần chuẩn bị 1 trong những thứ sau:</t>
  </si>
  <si>
    <t>driver_lisence</t>
  </si>
  <si>
    <t>Bằng lái xe</t>
  </si>
  <si>
    <t>passport</t>
  </si>
  <si>
    <t>Hộ chiếu</t>
  </si>
  <si>
    <t>country</t>
  </si>
  <si>
    <t>Quốc gia</t>
  </si>
  <si>
    <t>good</t>
  </si>
  <si>
    <t>Tốt</t>
  </si>
  <si>
    <t>check_edge</t>
  </si>
  <si>
    <t>Không cắt góc</t>
  </si>
  <si>
    <t>No corner cutting</t>
  </si>
  <si>
    <t>check_blur</t>
  </si>
  <si>
    <t>Không bị mờ</t>
  </si>
  <si>
    <t>Not blurred</t>
  </si>
  <si>
    <t>check_duplicate</t>
  </si>
  <si>
    <t>Không trùng khớp</t>
  </si>
  <si>
    <t>No matching</t>
  </si>
  <si>
    <t>is_real</t>
  </si>
  <si>
    <t>Do chính chủ cấp</t>
  </si>
  <si>
    <t>Supplied by owner</t>
  </si>
  <si>
    <t>is_origin</t>
  </si>
  <si>
    <t>Giấy tờ nguyên gốc có kích thước đầy đủ, chưa qua chỉnh sửa</t>
  </si>
  <si>
    <t>is_color</t>
  </si>
  <si>
    <t>Đặt giấy tờ trên nền đơn sắc</t>
  </si>
  <si>
    <t>is_readable</t>
  </si>
  <si>
    <t>Hình ảnh có màu, đủ ánh sáng, có thể đọc được</t>
  </si>
  <si>
    <t>Images are colored, light, readable</t>
  </si>
  <si>
    <t>black_white_not_accept</t>
  </si>
  <si>
    <t>Không chấp nhận hình ảnh đen trắng</t>
  </si>
  <si>
    <t>edit_not_accept</t>
  </si>
  <si>
    <t>Không chấp nhận giấy tờ đã qua chỉnh sửa hoặc hết hạn</t>
  </si>
  <si>
    <t>file_check</t>
  </si>
  <si>
    <t>Kích thước tệp từ 10 KB đến 5.120 KB với định dạng .jpg/.jpeg/.png</t>
  </si>
  <si>
    <t>front_face</t>
  </si>
  <si>
    <t>Mặt trước</t>
  </si>
  <si>
    <t>back_face</t>
  </si>
  <si>
    <t>Mặt sau</t>
  </si>
  <si>
    <t>enter_your_information</t>
  </si>
  <si>
    <t>Vui lòng điền thông tin cá nhân của bạn</t>
  </si>
  <si>
    <t>finish_success</t>
  </si>
  <si>
    <t>Hoàn Thành!</t>
  </si>
  <si>
    <t>system_check</t>
  </si>
  <si>
    <t xml:space="preserve">Hệ thống đã ghi nhận thông tin thành công và xét duyệt trong vòng 24h </t>
  </si>
  <si>
    <t>ready_to_use</t>
  </si>
  <si>
    <t>Sẵn sàng sử dụng</t>
  </si>
  <si>
    <t>to_gooogle_map</t>
  </si>
  <si>
    <t>Chỉ đường trên Google Map</t>
  </si>
  <si>
    <t>Direct to Google Map</t>
  </si>
  <si>
    <t>not_ready_to_use</t>
  </si>
  <si>
    <t>Không khả dụng</t>
  </si>
  <si>
    <t>ticket.type</t>
  </si>
  <si>
    <t>Loại vé</t>
  </si>
  <si>
    <t>Ticket type</t>
  </si>
  <si>
    <t>ticket.price</t>
  </si>
  <si>
    <t>Giá vé</t>
  </si>
  <si>
    <t>ticket.date</t>
  </si>
  <si>
    <t>Ngày sử dụng</t>
  </si>
  <si>
    <t>ticket.type.choose</t>
  </si>
  <si>
    <t>Chọn loại vé</t>
  </si>
  <si>
    <t>ticket.type.choose.number</t>
  </si>
  <si>
    <t>Chọn số lượng vé</t>
  </si>
  <si>
    <t>ticket.day.note</t>
  </si>
  <si>
    <t>Vé ngày, 50.000 điểm cho 450 phút đầu tiên, nếu vượt quá quy định mỗi 6 phút vượt qua tiếp theo tính thêm 1.000 điểm.</t>
  </si>
  <si>
    <t>Tickets daily, 50,000 points for the first 450 minutes, if exceeding the rule each of 6-minute to pass the next 1,000 points.</t>
  </si>
  <si>
    <t>ticket.from</t>
  </si>
  <si>
    <t>Từ</t>
  </si>
  <si>
    <t>From</t>
  </si>
  <si>
    <t>ticket.to</t>
  </si>
  <si>
    <t>Đến</t>
  </si>
  <si>
    <t>To</t>
  </si>
  <si>
    <t>ticket.buy.success</t>
  </si>
  <si>
    <t>Mua vé thành công</t>
  </si>
  <si>
    <t>Buy ticket successful</t>
  </si>
  <si>
    <t>home.qrcode.title</t>
  </si>
  <si>
    <t>Quét mã QR</t>
  </si>
  <si>
    <t>home.qrcode.scan</t>
  </si>
  <si>
    <t>Di chuyển máy ảnh đến vị trí mã QR</t>
  </si>
  <si>
    <t>home.enter.qrcode</t>
  </si>
  <si>
    <t>Nhập mã QR</t>
  </si>
  <si>
    <t>home.bicycle.detail</t>
  </si>
  <si>
    <t>Thông tin xe</t>
  </si>
  <si>
    <t>Bike information</t>
  </si>
  <si>
    <t>success.unlock</t>
  </si>
  <si>
    <t>Chúc bạn có một chuyến đi an lành! Quý khách có thể trả xe tại trạm bất kì, đỗ xe ngay ngắn tại trạm, dùng tay đóng khoá và ấn nút “ Trả xe” trên ứng dụng để kết thúc chuyến đi. Hãy tham gia giao thông một cách an toàn, tuân thủ lật giao thông đường bộ và khuyến nghị đọi mũ bảo hiểm để bảo vệ chính mình nhé !</t>
  </si>
  <si>
    <t>Wish you have a peaceful trip! You can pay for the car at any station, park neatly at the station, closed with your hand, and press the "Paying" button on the application to end the trip. Take part in traffic safely, adhere to road traffic and recommend wearing helmets to protect yourself!</t>
  </si>
  <si>
    <t>qrcode.error</t>
  </si>
  <si>
    <t>Không thể đọc mã QR code</t>
  </si>
  <si>
    <t>try.again</t>
  </si>
  <si>
    <t>Thử lại</t>
  </si>
  <si>
    <t>enter.qrcode</t>
  </si>
  <si>
    <t>Nhập mã QR code</t>
  </si>
  <si>
    <t>scan.qrcode</t>
  </si>
  <si>
    <t>Quét mã</t>
  </si>
  <si>
    <t>destination</t>
  </si>
  <si>
    <t>Trạm xe/Địa điểm muốn đến</t>
  </si>
  <si>
    <t>Bike Station / Place you want to come</t>
  </si>
  <si>
    <t>current_location</t>
  </si>
  <si>
    <t>Vị Trí hiện tại</t>
  </si>
  <si>
    <t>search_history</t>
  </si>
  <si>
    <t>Lịch sử tìm kiếm</t>
  </si>
  <si>
    <t>suggestion_list</t>
  </si>
  <si>
    <t>Danh sách gợi ý</t>
  </si>
  <si>
    <t>Suggested list</t>
  </si>
  <si>
    <t>list_station_near</t>
  </si>
  <si>
    <t>Danh sách trạm xe gần</t>
  </si>
  <si>
    <t>List of near bike stations</t>
  </si>
  <si>
    <t>take_photo_lisence</t>
  </si>
  <si>
    <t>Chụp ảnh giấy tờ</t>
  </si>
  <si>
    <t>Take photo documents</t>
  </si>
  <si>
    <t>adjust_photo</t>
  </si>
  <si>
    <t>Vui lòng đưa giấy tờ vào khung</t>
  </si>
  <si>
    <t>make_sure_photo_is_good</t>
  </si>
  <si>
    <t>Vui lòng đảm bảo hình ảnh không bị mờ hoặc bị chói bởi ánh đèn</t>
  </si>
  <si>
    <t>open.flash</t>
  </si>
  <si>
    <t>Mở Flash</t>
  </si>
  <si>
    <t>ticket.notFoundTicketDay</t>
  </si>
  <si>
    <t>Vé ngày không có, vui lòng mua tại quầy</t>
  </si>
  <si>
    <t>skip</t>
  </si>
  <si>
    <t>Bỏ qua</t>
  </si>
  <si>
    <t>noti_and_news</t>
  </si>
  <si>
    <t>Tin tức &amp; thông báo</t>
  </si>
  <si>
    <t xml:space="preserve"> </t>
  </si>
  <si>
    <t>notification</t>
  </si>
  <si>
    <t>Thông báo</t>
  </si>
  <si>
    <t>notification_desc</t>
  </si>
  <si>
    <t>Cập nhật thông tin mới nhất về giao dịch, chuyến đi, phương tiện</t>
  </si>
  <si>
    <t>Update the latest information about transactions, trips, bikes</t>
  </si>
  <si>
    <t>promo</t>
  </si>
  <si>
    <t>Mã khuyến mãi</t>
  </si>
  <si>
    <t>promo_desc</t>
  </si>
  <si>
    <t>Đừng bỏ lỡ những ưu đãi siêu hấp dẫn từ HSB.</t>
  </si>
  <si>
    <t>news</t>
  </si>
  <si>
    <t>Tin tức</t>
  </si>
  <si>
    <t>news_desc</t>
  </si>
  <si>
    <t>Cập nhật các tính năng mới nhất của HSB.</t>
  </si>
  <si>
    <t>my_trip</t>
  </si>
  <si>
    <t>setting_and_support</t>
  </si>
  <si>
    <t>Cài đặt và hỗ trợ</t>
  </si>
  <si>
    <t>Setting and support</t>
  </si>
  <si>
    <t>change_password</t>
  </si>
  <si>
    <t>lisence</t>
  </si>
  <si>
    <t>Điều khoản sử dụng</t>
  </si>
  <si>
    <t>policy</t>
  </si>
  <si>
    <t>Quy định chính sách</t>
  </si>
  <si>
    <t>change_language</t>
  </si>
  <si>
    <t>Đổi ngôn ngữ</t>
  </si>
  <si>
    <t>rate_app</t>
  </si>
  <si>
    <t>Đánh giá ứng dụng</t>
  </si>
  <si>
    <t>old_password</t>
  </si>
  <si>
    <t>Mật khẩu cũ</t>
  </si>
  <si>
    <t>new_password</t>
  </si>
  <si>
    <t>Mật khẩu mới</t>
  </si>
  <si>
    <t>confirm_password</t>
  </si>
  <si>
    <t>Nhập lại mật khẩu mới</t>
  </si>
  <si>
    <t>change_password_success</t>
  </si>
  <si>
    <t>Đổi mật khẩu thành công</t>
  </si>
  <si>
    <t>password_match_old_password</t>
  </si>
  <si>
    <t>Mật khẩu mới không được trùng với mật khẩu cũ</t>
  </si>
  <si>
    <t>invalid_email</t>
  </si>
  <si>
    <t>Sai định dạng email</t>
  </si>
  <si>
    <t>Incorrect email format</t>
  </si>
  <si>
    <t>invalid_cccd</t>
  </si>
  <si>
    <t>Sai định dạng CCCD/CMTND</t>
  </si>
  <si>
    <t>Incorrect format Indentity/ID card</t>
  </si>
  <si>
    <t>invalid_number</t>
  </si>
  <si>
    <t>Chỉ được nhập só</t>
  </si>
  <si>
    <t>Only number</t>
  </si>
  <si>
    <t>point</t>
  </si>
  <si>
    <t>điểm</t>
  </si>
  <si>
    <t>share</t>
  </si>
  <si>
    <t>Chia sẻ</t>
  </si>
  <si>
    <t>invite_code</t>
  </si>
  <si>
    <t>main_acc_point</t>
  </si>
  <si>
    <t>TK Chính (điểm)</t>
  </si>
  <si>
    <t>sub_acc_point</t>
  </si>
  <si>
    <t>TK Khuyến mãi (điểm)</t>
  </si>
  <si>
    <t>debt</t>
  </si>
  <si>
    <t>Nợ cước</t>
  </si>
  <si>
    <t>exp_date</t>
  </si>
  <si>
    <t>HSD:</t>
  </si>
  <si>
    <t>Expiry date</t>
  </si>
  <si>
    <t>add_pts</t>
  </si>
  <si>
    <t>Nạp điểm</t>
  </si>
  <si>
    <t>Add points</t>
  </si>
  <si>
    <t>share_pts</t>
  </si>
  <si>
    <t>Chia sẻ điểm</t>
  </si>
  <si>
    <t>history_trans</t>
  </si>
  <si>
    <t>Lịch sử giao dịch</t>
  </si>
  <si>
    <t>trans_fee</t>
  </si>
  <si>
    <t>Phí giao dịch</t>
  </si>
  <si>
    <t>main_acc</t>
  </si>
  <si>
    <t>Tài khoản chính</t>
  </si>
  <si>
    <t>pay_trip</t>
  </si>
  <si>
    <t>Điểm thưởng</t>
  </si>
  <si>
    <t>time</t>
  </si>
  <si>
    <t>Thời gian</t>
  </si>
  <si>
    <t>pay_onl</t>
  </si>
  <si>
    <t>Thanh toán trực tuyến</t>
  </si>
  <si>
    <t>success</t>
  </si>
  <si>
    <t>promo_placeholder</t>
  </si>
  <si>
    <t>Nhập mã khuyến mãi</t>
  </si>
  <si>
    <t>promotions_current</t>
  </si>
  <si>
    <t>Ưu đãi hiện có</t>
  </si>
  <si>
    <t>Existing promotions</t>
  </si>
  <si>
    <t>redeemtions</t>
  </si>
  <si>
    <t>Đổi điểm</t>
  </si>
  <si>
    <t>use</t>
  </si>
  <si>
    <t>Sử dụng</t>
  </si>
  <si>
    <t>exchange_star</t>
  </si>
  <si>
    <t>Đổi sao được điểm</t>
  </si>
  <si>
    <t>star</t>
  </si>
  <si>
    <t>sao</t>
  </si>
  <si>
    <t>star_can_be_use</t>
  </si>
  <si>
    <t xml:space="preserve">có thể dùng. Hãy tích cực đạp xe để nhận thêm sao </t>
  </si>
  <si>
    <t>default_needed_money</t>
  </si>
  <si>
    <t>Số tiền cần nạp</t>
  </si>
  <si>
    <t>payment_method</t>
  </si>
  <si>
    <t>online_pay</t>
  </si>
  <si>
    <t>Thanh toán online</t>
  </si>
  <si>
    <t>e_wallet</t>
  </si>
  <si>
    <t>Ví điện tử</t>
  </si>
  <si>
    <t>payment_portal</t>
  </si>
  <si>
    <t>Cổng thanh toán</t>
  </si>
  <si>
    <t>vn</t>
  </si>
  <si>
    <t>VN</t>
  </si>
  <si>
    <t>provider</t>
  </si>
  <si>
    <t>Nhà cung cấp:</t>
  </si>
  <si>
    <t>transaction_code</t>
  </si>
  <si>
    <t>Mã giao dịch:</t>
  </si>
  <si>
    <t>quality_item</t>
  </si>
  <si>
    <t>Giá trị đơn hàng:</t>
  </si>
  <si>
    <t>international_card</t>
  </si>
  <si>
    <t>THẺ THANH TOÁN QUỐC TẾ</t>
  </si>
  <si>
    <t>local_card</t>
  </si>
  <si>
    <t>THẺ NGÂN HÀNG NỘI ĐỊA</t>
  </si>
  <si>
    <t>detail_transaction</t>
  </si>
  <si>
    <t>Chi tiết giao dịch</t>
  </si>
  <si>
    <t>money_add</t>
  </si>
  <si>
    <t>Số tiền muốn nạp</t>
  </si>
  <si>
    <t>point_receive</t>
  </si>
  <si>
    <t>Số điểm nhận được</t>
  </si>
  <si>
    <t>transaction_fee</t>
  </si>
  <si>
    <t>promotion</t>
  </si>
  <si>
    <t>Khuyến mãi</t>
  </si>
  <si>
    <t>pay</t>
  </si>
  <si>
    <t>Thanh toán</t>
  </si>
  <si>
    <t>invalid_money</t>
  </si>
  <si>
    <t>Nhập số tiền lớn hơn 10000</t>
  </si>
  <si>
    <t>no</t>
  </si>
  <si>
    <t>Không</t>
  </si>
  <si>
    <t>yes</t>
  </si>
  <si>
    <t>Có</t>
  </si>
  <si>
    <t>Yes</t>
  </si>
  <si>
    <t>reupload_front</t>
  </si>
  <si>
    <t>Ảnh mặt trước bị lỗi</t>
  </si>
  <si>
    <t>The front photo is faulty</t>
  </si>
  <si>
    <t>reupload_back</t>
  </si>
  <si>
    <t>Ảnh mặt sau bị lỗi</t>
  </si>
  <si>
    <t>reupload_front_desc</t>
  </si>
  <si>
    <t>Vui lòng chụp lại ảnh khác.
Nếu bị nhiều hơn 3 lần thì báo dev</t>
  </si>
  <si>
    <t>reupload_back_desc</t>
  </si>
  <si>
    <t>reupload_both</t>
  </si>
  <si>
    <t>Ảnh cả 2 mặt đều bị lỗi</t>
  </si>
  <si>
    <t>reupload_both_desc</t>
  </si>
  <si>
    <t>password_must</t>
  </si>
  <si>
    <t>Mật khẩu phải</t>
  </si>
  <si>
    <t>Required password</t>
  </si>
  <si>
    <t>8_16_word</t>
  </si>
  <si>
    <t xml:space="preserve"> 8-16 ký tự</t>
  </si>
  <si>
    <t>contain</t>
  </si>
  <si>
    <t>, chứa</t>
  </si>
  <si>
    <t>1_capital</t>
  </si>
  <si>
    <t xml:space="preserve"> 1 ký tự viết hoa </t>
  </si>
  <si>
    <t>and</t>
  </si>
  <si>
    <t>và</t>
  </si>
  <si>
    <t>1_normal</t>
  </si>
  <si>
    <t xml:space="preserve"> 1 ký tự viết thường</t>
  </si>
  <si>
    <t xml:space="preserve">1 lowercase character </t>
  </si>
  <si>
    <t>invalid_password</t>
  </si>
  <si>
    <t>Sai định dạng mật khẩu</t>
  </si>
  <si>
    <t>Incorrect password format</t>
  </si>
  <si>
    <t>please_turn_bluetooth</t>
  </si>
  <si>
    <t>Vui lòng bật bluetooth để mở khoá</t>
  </si>
  <si>
    <t>share_point_success</t>
  </si>
  <si>
    <t>Chia sẻ điểm thành công</t>
  </si>
  <si>
    <t>share_pts_now</t>
  </si>
  <si>
    <t>Chia sẻ điểm ngay</t>
  </si>
  <si>
    <t>point_share</t>
  </si>
  <si>
    <t>Số điểm muốn chia sẻ</t>
  </si>
  <si>
    <t>receive_name</t>
  </si>
  <si>
    <t>Tên người nhận</t>
  </si>
  <si>
    <t>receive_phone</t>
  </si>
  <si>
    <t>Số điện thoại người nhận</t>
  </si>
  <si>
    <t>select_share_acc</t>
  </si>
  <si>
    <t>Chọn tài khoản để chia sẻ điểm</t>
  </si>
  <si>
    <t>promo_acc</t>
  </si>
  <si>
    <t>TK Khuyến mãi</t>
  </si>
  <si>
    <t>send_to</t>
  </si>
  <si>
    <t>Gửi điểm đến</t>
  </si>
  <si>
    <t>Send points to</t>
  </si>
  <si>
    <t>receive_from</t>
  </si>
  <si>
    <t>Nhận điểm từ</t>
  </si>
  <si>
    <t>recent_transaction</t>
  </si>
  <si>
    <t>Giao dịch gần đây nhất</t>
  </si>
  <si>
    <t>how_to_use_step_1_1</t>
  </si>
  <si>
    <t>Xe đạp đô thị - Đi bất kỳ đâu</t>
  </si>
  <si>
    <t>how_to_use_step_1_2</t>
  </si>
  <si>
    <t xml:space="preserve"> Bạn có thể lấy xe tại một trạm, thực hiện chuyến đi và trả xe tại một trạm bất kỳ. Thao tác lấy và trả xe cực kỳ đơn giản và tiện lợi.</t>
  </si>
  <si>
    <t>You can get a bike at a station, make a trip and return the bike to any station. The operation and return of the bike are extremely simple and convenient</t>
  </si>
  <si>
    <t>how_to_use_step_2_1</t>
  </si>
  <si>
    <t>Bắt đầu chuyến đi</t>
  </si>
  <si>
    <t>how_to_use_step_2_2</t>
  </si>
  <si>
    <t>Quét mã QR ở trên khóa xe bằng ứng dụng di động để mở khóa xe và bắt đầu chuyến đi</t>
  </si>
  <si>
    <t>Scan the QR code above the lock with a mobile application to unlock the bike and start the trip</t>
  </si>
  <si>
    <t>how_to_use_step_3_1</t>
  </si>
  <si>
    <t>Kết thúc chuyến đi</t>
  </si>
  <si>
    <t>how_to_use_step_3_2</t>
  </si>
  <si>
    <t>Đỗ xe tại trạm, khóa xe và xác nhận trả xe trên ứng dụng di động để kết thúc chuyến đi</t>
  </si>
  <si>
    <t>Park at the station, lock the bike and confirm the return on the mobile application to end the trip</t>
  </si>
  <si>
    <t>price_pay</t>
  </si>
  <si>
    <t>Giá cước</t>
  </si>
  <si>
    <t>plate_id</t>
  </si>
  <si>
    <t>Biển số:</t>
  </si>
  <si>
    <t>report</t>
  </si>
  <si>
    <t>Báo cáo sự cố</t>
  </si>
  <si>
    <t>select_ticket</t>
  </si>
  <si>
    <t>Chọn vé</t>
  </si>
  <si>
    <t>ticket_block</t>
  </si>
  <si>
    <t>Vé block</t>
  </si>
  <si>
    <t>ticket_block_require</t>
  </si>
  <si>
    <t>*Vé block, 5.000 điểm cho 30 phút đầu tiền, nếu vượt quá quy định, mỗi 6 phút vượt quá tiếp theo tính thêm 1.000 điểm.</t>
  </si>
  <si>
    <t>ticket_day_require</t>
  </si>
  <si>
    <t>*Vé ngày, 50.000 điểm cho 450 phút đầu tiên, nếu vượt quá quy định mỗi 6 phút vượt qua tiếp theo tính thêm 1.000 điểm.</t>
  </si>
  <si>
    <t>main_tk</t>
  </si>
  <si>
    <t>TK chính</t>
  </si>
  <si>
    <t>promo_tk</t>
  </si>
  <si>
    <t>TK khuyến mãi</t>
  </si>
  <si>
    <t>do_you_want_to_cancel</t>
  </si>
  <si>
    <t>Bạn muốn huỷ bỏ những thay đổi ?</t>
  </si>
  <si>
    <t>add_money</t>
  </si>
  <si>
    <t>Nạp tiền</t>
  </si>
  <si>
    <t>to_google_map</t>
  </si>
  <si>
    <t>invalid_money_type</t>
  </si>
  <si>
    <t>Sai định dạng số tiền</t>
  </si>
  <si>
    <t>Incorrect amount format</t>
  </si>
  <si>
    <t>failed_payment</t>
  </si>
  <si>
    <t>Giao dịch thất bại</t>
  </si>
  <si>
    <t>verifed</t>
  </si>
  <si>
    <t>Đã xác thực</t>
  </si>
  <si>
    <t>rent_more</t>
  </si>
  <si>
    <t>Thuê thêm</t>
  </si>
  <si>
    <t>Rent more</t>
  </si>
  <si>
    <t>you_dont_have_ticket</t>
  </si>
  <si>
    <t>Bạn chưa có vé</t>
  </si>
  <si>
    <t>buy_it_now</t>
  </si>
  <si>
    <t>Mua vé ngay để tiếp tục chuyến đi.</t>
  </si>
  <si>
    <t>back</t>
  </si>
  <si>
    <t>Quay lại</t>
  </si>
  <si>
    <t>buy_now</t>
  </si>
  <si>
    <t>Mua ngay</t>
  </si>
  <si>
    <t>already_locked</t>
  </si>
  <si>
    <t>Xe đã khoá</t>
  </si>
  <si>
    <t>Locked bike</t>
  </si>
  <si>
    <t>already_moving</t>
  </si>
  <si>
    <t>Xe đang di chuyển</t>
  </si>
  <si>
    <t>Moving bike</t>
  </si>
  <si>
    <t>temporary_locked</t>
  </si>
  <si>
    <t>Xe đang tạm khoá</t>
  </si>
  <si>
    <t>Locked temporarily bike</t>
  </si>
  <si>
    <t>plate_number</t>
  </si>
  <si>
    <t>Biển số</t>
  </si>
  <si>
    <t>return_bike</t>
  </si>
  <si>
    <t>Trả xe</t>
  </si>
  <si>
    <t>Give bike back</t>
  </si>
  <si>
    <t>end_it</t>
  </si>
  <si>
    <t>Bạn muốn kết thúc chuyến đi ?</t>
  </si>
  <si>
    <t>end_and_pay</t>
  </si>
  <si>
    <t>Kết thúc chuyến đi và tính phí theo quy định</t>
  </si>
  <si>
    <t>thanks_and_see_you</t>
  </si>
  <si>
    <t>Cảm ơn và hẹn gặp lại</t>
  </si>
  <si>
    <t>return_success</t>
  </si>
  <si>
    <t>Trả xe thành công</t>
  </si>
  <si>
    <t>Return bike successfully</t>
  </si>
  <si>
    <t>your_feedback</t>
  </si>
  <si>
    <t>Phản hồi của bạn sẽ giúp chúng tôi phục vụ bạn tốt hơn</t>
  </si>
  <si>
    <t>my_feedback</t>
  </si>
  <si>
    <t>Ý kiến của bạn</t>
  </si>
  <si>
    <t>send_feedback</t>
  </si>
  <si>
    <t>Gửi đánh giá</t>
  </si>
  <si>
    <t>vehicle</t>
  </si>
  <si>
    <t>Xe</t>
  </si>
  <si>
    <t>ride_id</t>
  </si>
  <si>
    <t>Mã chuyến đi:</t>
  </si>
  <si>
    <t>price</t>
  </si>
  <si>
    <t>help</t>
  </si>
  <si>
    <t>Hỗ trợ</t>
  </si>
  <si>
    <t>your_problem</t>
  </si>
  <si>
    <t>Vấn đề gặp phải</t>
  </si>
  <si>
    <t>write_something</t>
  </si>
  <si>
    <t>Viết mô tả</t>
  </si>
  <si>
    <t>send_error</t>
  </si>
  <si>
    <t>Gửi báo lỗi</t>
  </si>
  <si>
    <t>hotline</t>
  </si>
  <si>
    <t>Gọi Hotline</t>
  </si>
  <si>
    <t>phone_existed</t>
  </si>
  <si>
    <t>Số điện thoại đã được đăng ký</t>
  </si>
  <si>
    <t>invalid_money_bigger</t>
  </si>
  <si>
    <t>Số điểm chia sẻ cần bé hơn số điểm hiện có</t>
  </si>
  <si>
    <t>expired_ticket</t>
  </si>
  <si>
    <t>Đã hết hạn</t>
  </si>
  <si>
    <t>rent.title</t>
  </si>
  <si>
    <t>xe đang thuê</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</si>
</sst>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22"/>
    <col customWidth="1" min="2" max="2" width="30.22"/>
    <col customWidth="1" min="3" max="3" width="26.56"/>
    <col customWidth="1" min="4" max="6" width="11.22"/>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2</v>
      </c>
      <c r="B13" s="1" t="s">
        <v>36</v>
      </c>
      <c r="C13" s="1" t="s">
        <v>37</v>
      </c>
    </row>
    <row r="14">
      <c r="A14" s="1" t="s">
        <v>1</v>
      </c>
      <c r="B14" s="1" t="s">
        <v>38</v>
      </c>
      <c r="C14" s="1" t="s">
        <v>39</v>
      </c>
    </row>
    <row r="15">
      <c r="A15" s="1" t="s">
        <v>40</v>
      </c>
      <c r="B15" s="1" t="s">
        <v>41</v>
      </c>
      <c r="C15" s="1" t="s">
        <v>42</v>
      </c>
    </row>
    <row r="16">
      <c r="A16" s="1" t="s">
        <v>43</v>
      </c>
      <c r="B16" s="1" t="s">
        <v>44</v>
      </c>
      <c r="C16" s="1" t="s">
        <v>45</v>
      </c>
    </row>
    <row r="17">
      <c r="A17" s="1" t="s">
        <v>46</v>
      </c>
      <c r="B17" s="1" t="s">
        <v>47</v>
      </c>
      <c r="C17" s="1" t="s">
        <v>48</v>
      </c>
    </row>
    <row r="18">
      <c r="A18" s="1" t="s">
        <v>49</v>
      </c>
      <c r="B18" s="1" t="s">
        <v>50</v>
      </c>
      <c r="C18" s="1" t="s">
        <v>51</v>
      </c>
    </row>
    <row r="19">
      <c r="A19" s="1" t="s">
        <v>52</v>
      </c>
      <c r="B19" s="1" t="s">
        <v>53</v>
      </c>
      <c r="C19" s="1" t="s">
        <v>54</v>
      </c>
    </row>
    <row r="20">
      <c r="A20" s="1" t="s">
        <v>55</v>
      </c>
      <c r="B20" s="1" t="s">
        <v>56</v>
      </c>
      <c r="C20" s="1" t="s">
        <v>57</v>
      </c>
    </row>
    <row r="21" ht="15.75" customHeight="1">
      <c r="A21" s="1" t="s">
        <v>58</v>
      </c>
      <c r="B21" s="1" t="s">
        <v>59</v>
      </c>
      <c r="C21" s="1" t="s">
        <v>60</v>
      </c>
    </row>
    <row r="22" ht="15.75" customHeight="1">
      <c r="A22" s="1" t="s">
        <v>61</v>
      </c>
      <c r="B22" s="1" t="s">
        <v>62</v>
      </c>
      <c r="C22" s="1" t="s">
        <v>63</v>
      </c>
    </row>
    <row r="23" ht="15.75" customHeight="1">
      <c r="A23" s="1" t="s">
        <v>64</v>
      </c>
      <c r="B23" s="1" t="s">
        <v>65</v>
      </c>
      <c r="C23" s="1" t="s">
        <v>66</v>
      </c>
    </row>
    <row r="24" ht="15.75" customHeight="1">
      <c r="A24" s="1" t="s">
        <v>67</v>
      </c>
      <c r="B24" s="1" t="s">
        <v>68</v>
      </c>
      <c r="C24" s="1" t="s">
        <v>69</v>
      </c>
    </row>
    <row r="25" ht="15.75" customHeight="1">
      <c r="A25" s="1" t="s">
        <v>70</v>
      </c>
      <c r="B25" s="1" t="s">
        <v>71</v>
      </c>
      <c r="C25" s="1" t="s">
        <v>72</v>
      </c>
    </row>
    <row r="26" ht="15.75" customHeight="1">
      <c r="A26" s="1" t="s">
        <v>73</v>
      </c>
      <c r="B26" s="1" t="s">
        <v>74</v>
      </c>
      <c r="C26" s="1" t="s">
        <v>75</v>
      </c>
    </row>
    <row r="27" ht="15.75" customHeight="1">
      <c r="A27" s="1" t="s">
        <v>76</v>
      </c>
      <c r="B27" s="1" t="s">
        <v>77</v>
      </c>
      <c r="C27" s="1" t="s">
        <v>78</v>
      </c>
    </row>
    <row r="28" ht="15.75" customHeight="1">
      <c r="A28" s="1" t="s">
        <v>79</v>
      </c>
      <c r="B28" s="1" t="s">
        <v>80</v>
      </c>
      <c r="C28" s="1" t="s">
        <v>81</v>
      </c>
    </row>
    <row r="29" ht="15.75" customHeight="1">
      <c r="A29" s="1" t="s">
        <v>82</v>
      </c>
      <c r="B29" s="1" t="s">
        <v>83</v>
      </c>
      <c r="C29" s="1" t="s">
        <v>84</v>
      </c>
    </row>
    <row r="30" ht="15.75" customHeight="1">
      <c r="A30" s="1" t="s">
        <v>85</v>
      </c>
      <c r="B30" s="1" t="s">
        <v>86</v>
      </c>
      <c r="C30" s="1" t="s">
        <v>87</v>
      </c>
    </row>
    <row r="31" ht="15.75" customHeight="1">
      <c r="A31" s="1" t="s">
        <v>88</v>
      </c>
      <c r="B31" s="1" t="s">
        <v>89</v>
      </c>
      <c r="C31" s="1" t="s">
        <v>90</v>
      </c>
    </row>
    <row r="32" ht="15.75" customHeight="1">
      <c r="A32" s="1" t="s">
        <v>91</v>
      </c>
      <c r="B32" s="1" t="s">
        <v>92</v>
      </c>
      <c r="C32" s="1" t="s">
        <v>93</v>
      </c>
    </row>
    <row r="33" ht="15.75" customHeight="1">
      <c r="A33" s="1" t="s">
        <v>94</v>
      </c>
      <c r="B33" s="1" t="s">
        <v>95</v>
      </c>
      <c r="C33" s="1" t="s">
        <v>96</v>
      </c>
    </row>
    <row r="34" ht="15.75" customHeight="1">
      <c r="A34" s="1" t="s">
        <v>97</v>
      </c>
      <c r="B34" s="1" t="s">
        <v>98</v>
      </c>
      <c r="C34" s="1" t="str">
        <f>IFERROR(__xludf.DUMMYFUNCTION("GOOGLETRANSLATE(B34,""vi"",""en"")"),"Enter password")</f>
        <v>Enter password</v>
      </c>
    </row>
    <row r="35" ht="15.75" customHeight="1">
      <c r="A35" s="1" t="s">
        <v>99</v>
      </c>
      <c r="B35" s="1" t="s">
        <v>100</v>
      </c>
      <c r="C35" s="1" t="s">
        <v>101</v>
      </c>
    </row>
    <row r="36" ht="15.75" customHeight="1">
      <c r="A36" s="1" t="s">
        <v>102</v>
      </c>
      <c r="B36" s="1" t="s">
        <v>103</v>
      </c>
      <c r="C36" s="1" t="s">
        <v>104</v>
      </c>
    </row>
    <row r="37" ht="15.75" customHeight="1">
      <c r="A37" s="1" t="s">
        <v>105</v>
      </c>
      <c r="B37" s="1" t="s">
        <v>106</v>
      </c>
      <c r="C37" s="1" t="s">
        <v>107</v>
      </c>
    </row>
    <row r="38" ht="15.75" customHeight="1">
      <c r="A38" s="1" t="s">
        <v>108</v>
      </c>
      <c r="B38" s="1" t="s">
        <v>109</v>
      </c>
      <c r="C38" s="1" t="s">
        <v>110</v>
      </c>
    </row>
    <row r="39" ht="15.75" customHeight="1">
      <c r="A39" s="1" t="s">
        <v>111</v>
      </c>
      <c r="B39" s="1" t="s">
        <v>112</v>
      </c>
      <c r="C39" s="1" t="s">
        <v>113</v>
      </c>
    </row>
    <row r="40" ht="15.75" customHeight="1">
      <c r="A40" s="1" t="s">
        <v>114</v>
      </c>
      <c r="B40" s="1" t="s">
        <v>115</v>
      </c>
      <c r="C40" s="1" t="s">
        <v>114</v>
      </c>
    </row>
    <row r="41" ht="15.75" customHeight="1">
      <c r="A41" s="1" t="s">
        <v>116</v>
      </c>
      <c r="B41" s="1" t="s">
        <v>117</v>
      </c>
      <c r="C41" s="1" t="s">
        <v>118</v>
      </c>
    </row>
    <row r="42" ht="15.75" customHeight="1">
      <c r="A42" s="1" t="s">
        <v>119</v>
      </c>
      <c r="B42" s="1" t="s">
        <v>120</v>
      </c>
      <c r="C42" s="1" t="s">
        <v>121</v>
      </c>
    </row>
    <row r="43" ht="15.75" customHeight="1">
      <c r="A43" s="1" t="s">
        <v>122</v>
      </c>
      <c r="B43" s="1" t="s">
        <v>123</v>
      </c>
      <c r="C43" s="1" t="s">
        <v>124</v>
      </c>
    </row>
    <row r="44" ht="15.75" customHeight="1">
      <c r="A44" s="1" t="s">
        <v>125</v>
      </c>
      <c r="B44" s="1" t="s">
        <v>126</v>
      </c>
      <c r="C44" s="1" t="s">
        <v>127</v>
      </c>
    </row>
    <row r="45" ht="15.75" customHeight="1">
      <c r="A45" s="1" t="s">
        <v>128</v>
      </c>
      <c r="B45" s="1" t="s">
        <v>129</v>
      </c>
      <c r="C45" s="1" t="str">
        <f>IFERROR(__xludf.DUMMYFUNCTION("GOOGLETRANSLATE(B45,""vi"",""en"")"),"No account")</f>
        <v>No account</v>
      </c>
    </row>
    <row r="46" ht="15.75" customHeight="1">
      <c r="A46" s="1" t="s">
        <v>130</v>
      </c>
      <c r="B46" s="1" t="s">
        <v>131</v>
      </c>
      <c r="C46" s="1" t="str">
        <f>IFERROR(__xludf.DUMMYFUNCTION("GOOGLETRANSLATE(B46,""vi"",""en"")"),"Please enter the OTP code has been sent to the phone number")</f>
        <v>Please enter the OTP code has been sent to the phone number</v>
      </c>
    </row>
    <row r="47" ht="15.75" customHeight="1">
      <c r="A47" s="1" t="s">
        <v>132</v>
      </c>
      <c r="B47" s="1" t="s">
        <v>133</v>
      </c>
      <c r="C47" s="1" t="str">
        <f>IFERROR(__xludf.DUMMYFUNCTION("GOOGLETRANSLATE(B47,""vi"",""en"")"),"You have not received the code yet?")</f>
        <v>You have not received the code yet?</v>
      </c>
    </row>
    <row r="48" ht="15.75" customHeight="1">
      <c r="A48" s="1" t="s">
        <v>134</v>
      </c>
      <c r="B48" s="1" t="s">
        <v>135</v>
      </c>
      <c r="C48" s="1" t="str">
        <f>IFERROR(__xludf.DUMMYFUNCTION("GOOGLETRANSLATE(B48,""vi"",""en"")"),"Password setting")</f>
        <v>Password setting</v>
      </c>
    </row>
    <row r="49" ht="15.75" customHeight="1">
      <c r="A49" s="1" t="s">
        <v>136</v>
      </c>
      <c r="B49" s="1" t="s">
        <v>137</v>
      </c>
      <c r="C49" s="1" t="str">
        <f>IFERROR(__xludf.DUMMYFUNCTION("GOOGLETRANSLATE(B49,""vi"",""en"")"),"Enter the code capcha")</f>
        <v>Enter the code capcha</v>
      </c>
    </row>
    <row r="50" ht="15.75" customHeight="1">
      <c r="A50" s="1" t="s">
        <v>138</v>
      </c>
      <c r="B50" s="1" t="s">
        <v>139</v>
      </c>
      <c r="C50" s="1" t="str">
        <f>IFERROR(__xludf.DUMMYFUNCTION("GOOGLETRANSLATE(B50,""vi"",""en"")"),"Introduction code")</f>
        <v>Introduction code</v>
      </c>
    </row>
    <row r="51" ht="15.75" customHeight="1">
      <c r="A51" s="1" t="s">
        <v>140</v>
      </c>
      <c r="B51" s="1" t="s">
        <v>141</v>
      </c>
      <c r="C51" s="1" t="str">
        <f>IFERROR(__xludf.DUMMYFUNCTION("GOOGLETRANSLATE(B51,""vi"",""en"")"),"Enter the introduction code")</f>
        <v>Enter the introduction code</v>
      </c>
    </row>
    <row r="52" ht="15.75" customHeight="1">
      <c r="A52" s="1" t="s">
        <v>142</v>
      </c>
      <c r="B52" s="1" t="s">
        <v>143</v>
      </c>
      <c r="C52" s="1" t="str">
        <f>IFERROR(__xludf.DUMMYFUNCTION("GOOGLETRANSLATE(B52,""vi"",""en"")"),"male")</f>
        <v>male</v>
      </c>
    </row>
    <row r="53" ht="15.75" customHeight="1">
      <c r="A53" s="1" t="s">
        <v>144</v>
      </c>
      <c r="B53" s="1" t="s">
        <v>145</v>
      </c>
      <c r="C53" s="1" t="str">
        <f>IFERROR(__xludf.DUMMYFUNCTION("GOOGLETRANSLATE(B53,""vi"",""en"")"),"Female")</f>
        <v>Female</v>
      </c>
    </row>
    <row r="54" ht="15.75" customHeight="1">
      <c r="A54" s="1" t="s">
        <v>146</v>
      </c>
      <c r="B54" s="1" t="s">
        <v>147</v>
      </c>
      <c r="C54" s="1" t="str">
        <f>IFERROR(__xludf.DUMMYFUNCTION("GOOGLETRANSLATE(B54,""vi"",""en"")"),"Select Gender")</f>
        <v>Select Gender</v>
      </c>
    </row>
    <row r="55" ht="15.75" customHeight="1">
      <c r="A55" s="1" t="s">
        <v>148</v>
      </c>
      <c r="B55" s="1" t="s">
        <v>149</v>
      </c>
      <c r="C55" s="1" t="str">
        <f>IFERROR(__xludf.DUMMYFUNCTION("GOOGLETRANSLATE(B55,""vi"",""en"")"),"Choose date of birth")</f>
        <v>Choose date of birth</v>
      </c>
    </row>
    <row r="56" ht="15.75" customHeight="1">
      <c r="A56" s="1" t="s">
        <v>150</v>
      </c>
      <c r="B56" s="1" t="s">
        <v>151</v>
      </c>
      <c r="C56" s="1" t="str">
        <f>IFERROR(__xludf.DUMMYFUNCTION("GOOGLETRANSLATE(B56,""vi"",""en"")"),"Date of birth")</f>
        <v>Date of birth</v>
      </c>
    </row>
    <row r="57" ht="15.75" customHeight="1">
      <c r="A57" s="1" t="s">
        <v>152</v>
      </c>
      <c r="B57" s="1" t="s">
        <v>153</v>
      </c>
      <c r="C57" s="1" t="str">
        <f>IFERROR(__xludf.DUMMYFUNCTION("GOOGLETRANSLATE(B57,""vi"",""en"")"),"Password does not match")</f>
        <v>Password does not match</v>
      </c>
    </row>
    <row r="58" ht="15.75" customHeight="1">
      <c r="A58" s="1" t="s">
        <v>154</v>
      </c>
      <c r="B58" s="1" t="s">
        <v>155</v>
      </c>
      <c r="C58" s="1" t="s">
        <v>156</v>
      </c>
    </row>
    <row r="59" ht="15.75" customHeight="1">
      <c r="A59" s="1" t="s">
        <v>157</v>
      </c>
      <c r="B59" s="1" t="s">
        <v>158</v>
      </c>
      <c r="C59" s="1" t="str">
        <f>IFERROR(__xludf.DUMMYFUNCTION("GOOGLETRANSLATE(B59,""vi"",""en"")"),"invalid phone number")</f>
        <v>invalid phone number</v>
      </c>
    </row>
    <row r="60" ht="15.75" customHeight="1">
      <c r="A60" s="1" t="s">
        <v>159</v>
      </c>
      <c r="B60" s="1" t="s">
        <v>160</v>
      </c>
      <c r="C60" s="1" t="str">
        <f>IFERROR(__xludf.DUMMYFUNCTION("GOOGLETRANSLATE(B60,""vi"",""en"")"),"Continue")</f>
        <v>Continue</v>
      </c>
    </row>
    <row r="61" ht="15.75" customHeight="1">
      <c r="A61" s="1" t="s">
        <v>161</v>
      </c>
      <c r="B61" s="1" t="s">
        <v>162</v>
      </c>
      <c r="C61" s="1" t="str">
        <f>IFERROR(__xludf.DUMMYFUNCTION("GOOGLETRANSLATE(B61,""vi"",""en"")"),"Unsuccessful")</f>
        <v>Unsuccessful</v>
      </c>
    </row>
    <row r="62" ht="15.75" customHeight="1">
      <c r="A62" s="1" t="s">
        <v>163</v>
      </c>
      <c r="B62" s="1" t="s">
        <v>164</v>
      </c>
      <c r="C62" s="1" t="str">
        <f>IFERROR(__xludf.DUMMYFUNCTION("GOOGLETRANSLATE(B62,""vi"",""en"")"),"Successful")</f>
        <v>Successful</v>
      </c>
    </row>
    <row r="63" ht="15.75" customHeight="1">
      <c r="A63" s="1" t="s">
        <v>165</v>
      </c>
      <c r="B63" s="1" t="s">
        <v>166</v>
      </c>
      <c r="C63" s="1" t="str">
        <f>IFERROR(__xludf.DUMMYFUNCTION("GOOGLETRANSLATE(B63,""vi"",""en"")"),"The OTP code is not correct")</f>
        <v>The OTP code is not correct</v>
      </c>
    </row>
    <row r="64" ht="15.75" customHeight="1">
      <c r="A64" s="1" t="s">
        <v>167</v>
      </c>
      <c r="B64" s="1" t="s">
        <v>168</v>
      </c>
      <c r="C64" s="1" t="str">
        <f>IFERROR(__xludf.DUMMYFUNCTION("GOOGLETRANSLATE(B64,""vi"",""en"")"),"Buy ticket")</f>
        <v>Buy ticket</v>
      </c>
    </row>
    <row r="65" ht="15.75" customHeight="1">
      <c r="A65" s="1" t="s">
        <v>169</v>
      </c>
      <c r="B65" s="1" t="s">
        <v>170</v>
      </c>
      <c r="C65" s="1" t="str">
        <f>IFERROR(__xludf.DUMMYFUNCTION("GOOGLETRANSLATE(B65,""vi"",""en"")"),"Show transactions within the last 3 months.")</f>
        <v>Show transactions within the last 3 months.</v>
      </c>
    </row>
    <row r="66" ht="15.75" customHeight="1">
      <c r="A66" s="1" t="s">
        <v>171</v>
      </c>
      <c r="B66" s="1" t="s">
        <v>172</v>
      </c>
      <c r="C66" s="1" t="s">
        <v>173</v>
      </c>
    </row>
    <row r="67" ht="15.75" customHeight="1">
      <c r="A67" s="1" t="s">
        <v>174</v>
      </c>
      <c r="B67" s="1" t="s">
        <v>175</v>
      </c>
      <c r="C67" s="1" t="str">
        <f>IFERROR(__xludf.DUMMYFUNCTION("GOOGLETRANSLATE(B67,""vi"",""en"")"),"Number of tickets")</f>
        <v>Number of tickets</v>
      </c>
    </row>
    <row r="68" ht="15.75" customHeight="1">
      <c r="A68" s="1" t="s">
        <v>176</v>
      </c>
      <c r="B68" s="1" t="s">
        <v>177</v>
      </c>
      <c r="C68" s="1" t="str">
        <f>IFERROR(__xludf.DUMMYFUNCTION("GOOGLETRANSLATE(B68,""vi"",""en"")"),"Used")</f>
        <v>Used</v>
      </c>
    </row>
    <row r="69" ht="15.75" customHeight="1">
      <c r="A69" s="1" t="s">
        <v>178</v>
      </c>
      <c r="B69" s="1" t="s">
        <v>179</v>
      </c>
      <c r="C69" s="1" t="str">
        <f>IFERROR(__xludf.DUMMYFUNCTION("GOOGLETRANSLATE(B69,""vi"",""en"")"),"Home page")</f>
        <v>Home page</v>
      </c>
    </row>
    <row r="70" ht="15.75" customHeight="1">
      <c r="A70" s="1" t="s">
        <v>180</v>
      </c>
      <c r="B70" s="1" t="s">
        <v>181</v>
      </c>
      <c r="C70" s="1" t="s">
        <v>182</v>
      </c>
    </row>
    <row r="71" ht="15.75" customHeight="1">
      <c r="A71" s="1" t="s">
        <v>183</v>
      </c>
      <c r="B71" s="1" t="s">
        <v>168</v>
      </c>
      <c r="C71" s="1" t="str">
        <f>IFERROR(__xludf.DUMMYFUNCTION("GOOGLETRANSLATE(B71,""vi"",""en"")"),"Buy ticket")</f>
        <v>Buy ticket</v>
      </c>
    </row>
    <row r="72" ht="15.75" customHeight="1">
      <c r="A72" s="1" t="s">
        <v>184</v>
      </c>
      <c r="B72" s="1" t="s">
        <v>185</v>
      </c>
      <c r="C72" s="1" t="s">
        <v>186</v>
      </c>
    </row>
    <row r="73" ht="15.75" customHeight="1">
      <c r="A73" s="1" t="s">
        <v>187</v>
      </c>
      <c r="B73" s="1" t="s">
        <v>188</v>
      </c>
      <c r="C73" s="1" t="str">
        <f>IFERROR(__xludf.DUMMYFUNCTION("GOOGLETRANSLATE(B73,""vi"",""en"")"),"Unlock")</f>
        <v>Unlock</v>
      </c>
    </row>
    <row r="74" ht="15.75" customHeight="1">
      <c r="A74" s="1" t="s">
        <v>189</v>
      </c>
      <c r="B74" s="1" t="s">
        <v>190</v>
      </c>
      <c r="C74" s="1" t="str">
        <f>IFERROR(__xludf.DUMMYFUNCTION("GOOGLETRANSLATE(B74,""vi"",""en"")"),"Current position")</f>
        <v>Current position</v>
      </c>
    </row>
    <row r="75" ht="15.75" customHeight="1">
      <c r="A75" s="1" t="s">
        <v>191</v>
      </c>
      <c r="B75" s="1" t="s">
        <v>192</v>
      </c>
      <c r="C75" s="1" t="s">
        <v>193</v>
      </c>
    </row>
    <row r="76" ht="15.75" customHeight="1">
      <c r="A76" s="1" t="s">
        <v>194</v>
      </c>
      <c r="B76" s="1" t="s">
        <v>195</v>
      </c>
      <c r="C76" s="1" t="str">
        <f>IFERROR(__xludf.DUMMYFUNCTION("GOOGLETRANSLATE(B76,""vi"",""en"")"),"Parking")</f>
        <v>Parking</v>
      </c>
    </row>
    <row r="77" ht="15.75" customHeight="1">
      <c r="A77" s="1" t="s">
        <v>196</v>
      </c>
      <c r="B77" s="1" t="s">
        <v>197</v>
      </c>
      <c r="C77" s="1" t="str">
        <f>IFERROR(__xludf.DUMMYFUNCTION("GOOGLETRANSLATE(B77,""vi"",""en"")"),"Station list")</f>
        <v>Station list</v>
      </c>
    </row>
    <row r="78" ht="15.75" customHeight="1">
      <c r="A78" s="1" t="s">
        <v>198</v>
      </c>
      <c r="B78" s="1" t="s">
        <v>199</v>
      </c>
      <c r="C78" s="1" t="s">
        <v>200</v>
      </c>
    </row>
    <row r="79" ht="15.75" customHeight="1">
      <c r="A79" s="1" t="s">
        <v>201</v>
      </c>
      <c r="B79" s="1" t="s">
        <v>25</v>
      </c>
      <c r="C79" s="1" t="str">
        <f>IFERROR(__xludf.DUMMYFUNCTION("GOOGLETRANSLATE(B79,""vi"",""en"")"),"Personal information")</f>
        <v>Personal information</v>
      </c>
    </row>
    <row r="80" ht="15.75" customHeight="1">
      <c r="A80" s="1" t="s">
        <v>202</v>
      </c>
      <c r="B80" s="1" t="s">
        <v>203</v>
      </c>
      <c r="C80" s="1" t="str">
        <f>IFERROR(__xludf.DUMMYFUNCTION("GOOGLETRANSLATE(B80,""vi"",""en"")"),"My wallet")</f>
        <v>My wallet</v>
      </c>
    </row>
    <row r="81" ht="15.75" customHeight="1">
      <c r="A81" s="1" t="s">
        <v>204</v>
      </c>
      <c r="B81" s="1" t="s">
        <v>205</v>
      </c>
      <c r="C81" s="1" t="str">
        <f>IFERROR(__xludf.DUMMYFUNCTION("GOOGLETRANSLATE(B81,""vi"",""en"")"),"Recent station")</f>
        <v>Recent station</v>
      </c>
    </row>
    <row r="82" ht="15.75" customHeight="1">
      <c r="A82" s="1" t="s">
        <v>206</v>
      </c>
      <c r="B82" s="1" t="s">
        <v>207</v>
      </c>
      <c r="C82" s="1" t="str">
        <f>IFERROR(__xludf.DUMMYFUNCTION("GOOGLETRANSLATE(B82,""vi"",""en"")"),"My trip")</f>
        <v>My trip</v>
      </c>
    </row>
    <row r="83" ht="15.75" customHeight="1">
      <c r="A83" s="1" t="s">
        <v>208</v>
      </c>
      <c r="B83" s="1" t="s">
        <v>209</v>
      </c>
      <c r="C83" s="1" t="str">
        <f>IFERROR(__xludf.DUMMYFUNCTION("GOOGLETRANSLATE(B83,""vi"",""en"")"),"News &amp; Notice")</f>
        <v>News &amp; Notice</v>
      </c>
      <c r="E83" s="1"/>
    </row>
    <row r="84" ht="15.75" customHeight="1">
      <c r="A84" s="1" t="s">
        <v>210</v>
      </c>
      <c r="B84" s="1" t="s">
        <v>211</v>
      </c>
      <c r="C84" s="1" t="str">
        <f>IFERROR(__xludf.DUMMYFUNCTION("GOOGLETRANSLATE(B84,""vi"",""en"")"),"Invite friends")</f>
        <v>Invite friends</v>
      </c>
    </row>
    <row r="85" ht="15.75" customHeight="1">
      <c r="A85" s="1" t="s">
        <v>212</v>
      </c>
      <c r="B85" s="1" t="s">
        <v>213</v>
      </c>
      <c r="C85" s="1" t="s">
        <v>214</v>
      </c>
    </row>
    <row r="86" ht="15.75" customHeight="1">
      <c r="A86" s="1" t="s">
        <v>215</v>
      </c>
      <c r="B86" s="1" t="s">
        <v>216</v>
      </c>
      <c r="C86" s="1" t="str">
        <f>IFERROR(__xludf.DUMMYFUNCTION("GOOGLETRANSLATE(B86,""vi"",""en"")"),"Setting")</f>
        <v>Setting</v>
      </c>
    </row>
    <row r="87" ht="15.75" customHeight="1">
      <c r="A87" s="1" t="s">
        <v>217</v>
      </c>
      <c r="B87" s="1" t="s">
        <v>218</v>
      </c>
      <c r="C87" s="1" t="str">
        <f>IFERROR(__xludf.DUMMYFUNCTION("GOOGLETRANSLATE(B87,""vi"",""en"")"),"Log out")</f>
        <v>Log out</v>
      </c>
    </row>
    <row r="88" ht="15.75" customHeight="1">
      <c r="A88" s="1" t="s">
        <v>219</v>
      </c>
      <c r="B88" s="1" t="s">
        <v>220</v>
      </c>
      <c r="C88" s="1" t="str">
        <f>IFERROR(__xludf.DUMMYFUNCTION("GOOGLETRANSLATE(B88,""vi"",""en"")"),"First and last name")</f>
        <v>First and last name</v>
      </c>
    </row>
    <row r="89" ht="15.75" customHeight="1">
      <c r="A89" s="1" t="s">
        <v>221</v>
      </c>
      <c r="B89" s="1" t="s">
        <v>62</v>
      </c>
      <c r="C89" s="1" t="str">
        <f>IFERROR(__xludf.DUMMYFUNCTION("GOOGLETRANSLATE(B89,""vi"",""en"")"),"Phone number")</f>
        <v>Phone number</v>
      </c>
    </row>
    <row r="90" ht="15.75" customHeight="1">
      <c r="A90" s="1" t="s">
        <v>222</v>
      </c>
      <c r="B90" s="1" t="s">
        <v>223</v>
      </c>
      <c r="C90" s="1" t="str">
        <f>IFERROR(__xludf.DUMMYFUNCTION("GOOGLETRANSLATE(B90,""vi"",""en"")"),"Email")</f>
        <v>Email</v>
      </c>
    </row>
    <row r="91" ht="15.75" customHeight="1">
      <c r="A91" s="1" t="s">
        <v>224</v>
      </c>
      <c r="B91" s="1" t="s">
        <v>225</v>
      </c>
      <c r="C91" s="1" t="s">
        <v>226</v>
      </c>
    </row>
    <row r="92" ht="15.75" customHeight="1">
      <c r="A92" s="1" t="s">
        <v>227</v>
      </c>
      <c r="B92" s="1" t="s">
        <v>228</v>
      </c>
      <c r="C92" s="1" t="s">
        <v>229</v>
      </c>
    </row>
    <row r="93" ht="15.75" customHeight="1">
      <c r="A93" s="1" t="s">
        <v>230</v>
      </c>
      <c r="B93" s="1" t="s">
        <v>151</v>
      </c>
      <c r="C93" s="1" t="str">
        <f>IFERROR(__xludf.DUMMYFUNCTION("GOOGLETRANSLATE(B93,""vi"",""en"")"),"Date of birth")</f>
        <v>Date of birth</v>
      </c>
    </row>
    <row r="94" ht="15.75" customHeight="1">
      <c r="A94" s="1" t="s">
        <v>231</v>
      </c>
      <c r="B94" s="1" t="s">
        <v>232</v>
      </c>
      <c r="C94" s="1" t="str">
        <f>IFERROR(__xludf.DUMMYFUNCTION("GOOGLETRANSLATE(B94,""vi"",""en"")"),"Fix")</f>
        <v>Fix</v>
      </c>
    </row>
    <row r="95" ht="15.75" customHeight="1">
      <c r="A95" s="1" t="s">
        <v>233</v>
      </c>
      <c r="B95" s="1" t="s">
        <v>234</v>
      </c>
      <c r="C95" s="1" t="s">
        <v>235</v>
      </c>
    </row>
    <row r="96" ht="15.75" customHeight="1">
      <c r="A96" s="1" t="s">
        <v>236</v>
      </c>
      <c r="B96" s="1" t="s">
        <v>237</v>
      </c>
      <c r="C96" s="1" t="s">
        <v>238</v>
      </c>
    </row>
    <row r="97" ht="15.75" customHeight="1">
      <c r="A97" s="1" t="s">
        <v>239</v>
      </c>
      <c r="B97" s="1" t="s">
        <v>240</v>
      </c>
      <c r="C97" s="1" t="str">
        <f>IFERROR(__xludf.DUMMYFUNCTION("GOOGLETRANSLATE(B97,""vi"",""en"")"),"Account authentication")</f>
        <v>Account authentication</v>
      </c>
    </row>
    <row r="98" ht="15.75" customHeight="1">
      <c r="A98" s="1" t="s">
        <v>241</v>
      </c>
      <c r="B98" s="1" t="s">
        <v>242</v>
      </c>
      <c r="C98" s="1" t="str">
        <f>IFERROR(__xludf.DUMMYFUNCTION("GOOGLETRANSLATE(B98,""vi"",""en"")"),"You need to prepare one of the following:")</f>
        <v>You need to prepare one of the following:</v>
      </c>
    </row>
    <row r="99" ht="15.75" customHeight="1">
      <c r="A99" s="1" t="s">
        <v>243</v>
      </c>
      <c r="B99" s="1" t="s">
        <v>244</v>
      </c>
      <c r="C99" s="1" t="str">
        <f>IFERROR(__xludf.DUMMYFUNCTION("GOOGLETRANSLATE(B99,""vi"",""en"")"),"License")</f>
        <v>License</v>
      </c>
    </row>
    <row r="100" ht="15.75" customHeight="1">
      <c r="A100" s="1" t="s">
        <v>245</v>
      </c>
      <c r="B100" s="1" t="s">
        <v>246</v>
      </c>
      <c r="C100" s="1" t="str">
        <f>IFERROR(__xludf.DUMMYFUNCTION("GOOGLETRANSLATE(B100,""vi"",""en"")"),"Passport")</f>
        <v>Passport</v>
      </c>
    </row>
    <row r="101" ht="15.75" customHeight="1">
      <c r="A101" s="1" t="s">
        <v>247</v>
      </c>
      <c r="B101" s="1" t="s">
        <v>248</v>
      </c>
      <c r="C101" s="1" t="str">
        <f>IFERROR(__xludf.DUMMYFUNCTION("GOOGLETRANSLATE(B101,""vi"",""en"")"),"Nation")</f>
        <v>Nation</v>
      </c>
    </row>
    <row r="102" ht="15.75" customHeight="1">
      <c r="A102" s="1" t="s">
        <v>249</v>
      </c>
      <c r="B102" s="1" t="s">
        <v>250</v>
      </c>
      <c r="C102" s="1" t="str">
        <f>IFERROR(__xludf.DUMMYFUNCTION("GOOGLETRANSLATE(B102,""vi"",""en"")"),"Good")</f>
        <v>Good</v>
      </c>
    </row>
    <row r="103" ht="15.75" customHeight="1">
      <c r="A103" s="1" t="s">
        <v>251</v>
      </c>
      <c r="B103" s="1" t="s">
        <v>252</v>
      </c>
      <c r="C103" s="1" t="s">
        <v>253</v>
      </c>
    </row>
    <row r="104" ht="15.75" customHeight="1">
      <c r="A104" s="1" t="s">
        <v>254</v>
      </c>
      <c r="B104" s="1" t="s">
        <v>255</v>
      </c>
      <c r="C104" s="1" t="s">
        <v>256</v>
      </c>
    </row>
    <row r="105" ht="15.75" customHeight="1">
      <c r="A105" s="1" t="s">
        <v>257</v>
      </c>
      <c r="B105" s="1" t="s">
        <v>258</v>
      </c>
      <c r="C105" s="1" t="s">
        <v>259</v>
      </c>
    </row>
    <row r="106" ht="15.75" customHeight="1">
      <c r="A106" s="1" t="s">
        <v>260</v>
      </c>
      <c r="B106" s="1" t="s">
        <v>261</v>
      </c>
      <c r="C106" s="1" t="s">
        <v>262</v>
      </c>
    </row>
    <row r="107" ht="15.75" customHeight="1">
      <c r="A107" s="1" t="s">
        <v>263</v>
      </c>
      <c r="B107" s="1" t="s">
        <v>264</v>
      </c>
      <c r="C107" s="1" t="str">
        <f>IFERROR(__xludf.DUMMYFUNCTION("GOOGLETRANSLATE(B107,""vi"",""en"")"),"Original papers are full size, not yet edited")</f>
        <v>Original papers are full size, not yet edited</v>
      </c>
    </row>
    <row r="108" ht="15.75" customHeight="1">
      <c r="A108" s="1" t="s">
        <v>265</v>
      </c>
      <c r="B108" s="1" t="s">
        <v>266</v>
      </c>
      <c r="C108" s="1" t="str">
        <f>IFERROR(__xludf.DUMMYFUNCTION("GOOGLETRANSLATE(B108,""vi"",""en"")"),"Put papers on monochrome")</f>
        <v>Put papers on monochrome</v>
      </c>
    </row>
    <row r="109" ht="15.75" customHeight="1">
      <c r="A109" s="1" t="s">
        <v>267</v>
      </c>
      <c r="B109" s="1" t="s">
        <v>268</v>
      </c>
      <c r="C109" s="1" t="s">
        <v>269</v>
      </c>
    </row>
    <row r="110" ht="15.75" customHeight="1">
      <c r="A110" s="1" t="s">
        <v>270</v>
      </c>
      <c r="B110" s="1" t="s">
        <v>271</v>
      </c>
      <c r="C110" s="1" t="str">
        <f>IFERROR(__xludf.DUMMYFUNCTION("GOOGLETRANSLATE(B110,""vi"",""en"")"),"Do not accept black and white images")</f>
        <v>Do not accept black and white images</v>
      </c>
    </row>
    <row r="111" ht="15.75" customHeight="1">
      <c r="A111" s="1" t="s">
        <v>272</v>
      </c>
      <c r="B111" s="1" t="s">
        <v>273</v>
      </c>
      <c r="C111" s="1" t="str">
        <f>IFERROR(__xludf.DUMMYFUNCTION("GOOGLETRANSLATE(B111,""vi"",""en"")"),"Do not accept edited or expired papers")</f>
        <v>Do not accept edited or expired papers</v>
      </c>
    </row>
    <row r="112" ht="15.75" customHeight="1">
      <c r="A112" s="1" t="s">
        <v>274</v>
      </c>
      <c r="B112" s="1" t="s">
        <v>275</v>
      </c>
      <c r="C112" s="1" t="str">
        <f>IFERROR(__xludf.DUMMYFUNCTION("GOOGLETRANSLATE(B112,""vi"",""en"")"),"File size from 10 kb to 5,120 kb with .jpg/.jpeg/.png format")</f>
        <v>File size from 10 kb to 5,120 kb with .jpg/.jpeg/.png format</v>
      </c>
    </row>
    <row r="113" ht="15.75" customHeight="1">
      <c r="A113" s="1" t="s">
        <v>276</v>
      </c>
      <c r="B113" s="1" t="s">
        <v>277</v>
      </c>
      <c r="C113" s="1" t="str">
        <f>IFERROR(__xludf.DUMMYFUNCTION("GOOGLETRANSLATE(B113,""vi"",""en"")"),"Front")</f>
        <v>Front</v>
      </c>
    </row>
    <row r="114" ht="15.75" customHeight="1">
      <c r="A114" s="1" t="s">
        <v>278</v>
      </c>
      <c r="B114" s="1" t="s">
        <v>279</v>
      </c>
      <c r="C114" s="1" t="str">
        <f>IFERROR(__xludf.DUMMYFUNCTION("GOOGLETRANSLATE(B114,""vi"",""en"")"),"Backside")</f>
        <v>Backside</v>
      </c>
    </row>
    <row r="115" ht="15.75" customHeight="1">
      <c r="A115" s="1" t="s">
        <v>280</v>
      </c>
      <c r="B115" s="1" t="s">
        <v>281</v>
      </c>
      <c r="C115" s="1" t="str">
        <f>IFERROR(__xludf.DUMMYFUNCTION("GOOGLETRANSLATE(B115,""vi"",""en"")"),"Please fill in your personal information")</f>
        <v>Please fill in your personal information</v>
      </c>
    </row>
    <row r="116" ht="15.75" customHeight="1">
      <c r="A116" s="1" t="s">
        <v>282</v>
      </c>
      <c r="B116" s="1" t="s">
        <v>283</v>
      </c>
      <c r="C116" s="1" t="str">
        <f>IFERROR(__xludf.DUMMYFUNCTION("GOOGLETRANSLATE(B116,""vi"",""en"")"),"Complete!")</f>
        <v>Complete!</v>
      </c>
    </row>
    <row r="117" ht="15.75" customHeight="1">
      <c r="A117" s="1" t="s">
        <v>284</v>
      </c>
      <c r="B117" s="1" t="s">
        <v>285</v>
      </c>
      <c r="C117" s="1" t="str">
        <f>IFERROR(__xludf.DUMMYFUNCTION("GOOGLETRANSLATE(B117,""vi"",""en"")"),"The system has recorded successful information and approved within 24 hours")</f>
        <v>The system has recorded successful information and approved within 24 hours</v>
      </c>
    </row>
    <row r="118" ht="15.75" customHeight="1">
      <c r="A118" s="1" t="s">
        <v>286</v>
      </c>
      <c r="B118" s="1" t="s">
        <v>287</v>
      </c>
      <c r="C118" s="1" t="str">
        <f>IFERROR(__xludf.DUMMYFUNCTION("GOOGLETRANSLATE(B118,""vi"",""en"")"),"Ready to use")</f>
        <v>Ready to use</v>
      </c>
    </row>
    <row r="119" ht="15.75" customHeight="1">
      <c r="A119" s="1" t="s">
        <v>288</v>
      </c>
      <c r="B119" s="1" t="s">
        <v>289</v>
      </c>
      <c r="C119" s="1" t="s">
        <v>290</v>
      </c>
    </row>
    <row r="120" ht="15.75" customHeight="1">
      <c r="A120" s="1" t="s">
        <v>291</v>
      </c>
      <c r="B120" s="1" t="s">
        <v>292</v>
      </c>
      <c r="C120" s="1" t="str">
        <f>IFERROR(__xludf.DUMMYFUNCTION("GOOGLETRANSLATE(B120,""vi"",""en"")"),"Unavailable")</f>
        <v>Unavailable</v>
      </c>
    </row>
    <row r="121" ht="15.75" customHeight="1">
      <c r="A121" s="1" t="s">
        <v>293</v>
      </c>
      <c r="B121" s="1" t="s">
        <v>294</v>
      </c>
      <c r="C121" s="1" t="s">
        <v>295</v>
      </c>
    </row>
    <row r="122" ht="15.75" customHeight="1">
      <c r="A122" s="1" t="s">
        <v>296</v>
      </c>
      <c r="B122" s="1" t="s">
        <v>297</v>
      </c>
      <c r="C122" s="1" t="str">
        <f>IFERROR(__xludf.DUMMYFUNCTION("GOOGLETRANSLATE(B122,""vi"",""en"")"),"Fare")</f>
        <v>Fare</v>
      </c>
    </row>
    <row r="123" ht="15.75" customHeight="1">
      <c r="A123" s="1" t="s">
        <v>298</v>
      </c>
      <c r="B123" s="1" t="s">
        <v>299</v>
      </c>
      <c r="C123" s="1" t="str">
        <f>IFERROR(__xludf.DUMMYFUNCTION("GOOGLETRANSLATE(B123,""vi"",""en"")"),"Date")</f>
        <v>Date</v>
      </c>
    </row>
    <row r="124" ht="15.75" customHeight="1">
      <c r="A124" s="1" t="s">
        <v>300</v>
      </c>
      <c r="B124" s="1" t="s">
        <v>301</v>
      </c>
      <c r="C124" s="1" t="str">
        <f>IFERROR(__xludf.DUMMYFUNCTION("GOOGLETRANSLATE(B124,""vi"",""en"")"),"Choose the type of ticket")</f>
        <v>Choose the type of ticket</v>
      </c>
    </row>
    <row r="125" ht="15.75" customHeight="1">
      <c r="A125" s="1" t="s">
        <v>302</v>
      </c>
      <c r="B125" s="1" t="s">
        <v>303</v>
      </c>
      <c r="C125" s="1" t="str">
        <f>IFERROR(__xludf.DUMMYFUNCTION("GOOGLETRANSLATE(B125,""vi"",""en"")"),"Select the number of tickets")</f>
        <v>Select the number of tickets</v>
      </c>
    </row>
    <row r="126" ht="15.75" customHeight="1">
      <c r="A126" s="1" t="s">
        <v>304</v>
      </c>
      <c r="B126" s="1" t="s">
        <v>305</v>
      </c>
      <c r="C126" s="1" t="s">
        <v>306</v>
      </c>
    </row>
    <row r="127" ht="15.75" customHeight="1">
      <c r="A127" s="1" t="s">
        <v>307</v>
      </c>
      <c r="B127" s="1" t="s">
        <v>308</v>
      </c>
      <c r="C127" s="1" t="s">
        <v>309</v>
      </c>
    </row>
    <row r="128" ht="15.75" customHeight="1">
      <c r="A128" s="1" t="s">
        <v>310</v>
      </c>
      <c r="B128" s="1" t="s">
        <v>311</v>
      </c>
      <c r="C128" s="1" t="s">
        <v>312</v>
      </c>
    </row>
    <row r="129" ht="15.75" customHeight="1">
      <c r="A129" s="1" t="s">
        <v>313</v>
      </c>
      <c r="B129" s="1" t="s">
        <v>314</v>
      </c>
      <c r="C129" s="1" t="s">
        <v>315</v>
      </c>
    </row>
    <row r="130" ht="15.75" customHeight="1">
      <c r="A130" s="1" t="s">
        <v>316</v>
      </c>
      <c r="B130" s="1" t="s">
        <v>317</v>
      </c>
      <c r="C130" s="1" t="str">
        <f>IFERROR(__xludf.DUMMYFUNCTION("GOOGLETRANSLATE(B130,""vi"",""en"")"),"Scan code QR")</f>
        <v>Scan code QR</v>
      </c>
    </row>
    <row r="131" ht="15.75" customHeight="1">
      <c r="A131" s="1" t="s">
        <v>318</v>
      </c>
      <c r="B131" s="1" t="s">
        <v>319</v>
      </c>
      <c r="C131" s="1" t="str">
        <f>IFERROR(__xludf.DUMMYFUNCTION("GOOGLETRANSLATE(B131,""vi"",""en"")"),"Move the camera to the QR code position")</f>
        <v>Move the camera to the QR code position</v>
      </c>
    </row>
    <row r="132" ht="15.75" customHeight="1">
      <c r="A132" s="1" t="s">
        <v>320</v>
      </c>
      <c r="B132" s="1" t="s">
        <v>321</v>
      </c>
      <c r="C132" s="1" t="str">
        <f>IFERROR(__xludf.DUMMYFUNCTION("GOOGLETRANSLATE(B132,""vi"",""en"")"),"Enter the code qr")</f>
        <v>Enter the code qr</v>
      </c>
    </row>
    <row r="133" ht="15.75" customHeight="1">
      <c r="A133" s="1" t="s">
        <v>322</v>
      </c>
      <c r="B133" s="1" t="s">
        <v>323</v>
      </c>
      <c r="C133" s="1" t="s">
        <v>324</v>
      </c>
    </row>
    <row r="134" ht="15.75" customHeight="1">
      <c r="A134" s="1" t="s">
        <v>325</v>
      </c>
      <c r="B134" s="1" t="s">
        <v>326</v>
      </c>
      <c r="C134" s="1" t="str">
        <f>IFERROR(__xludf.DUMMYFUNCTION("GOOGLETRANSLATE(B134,""vi"",""en"")"),"Wish you have a peaceful trip! You can pay the car at any station, park neatly at the station, closed with your hand and press the ""Paying"" button on the application to end the trip. Take part in traffic safely, adhere to road traffic and recommend helm"&amp;"ets to protect yourself!")</f>
        <v>Wish you have a peaceful trip! You can pay the car at any station, park neatly at the station, closed with your hand and press the "Paying" button on the application to end the trip. Take part in traffic safely, adhere to road traffic and recommend helmets to protect yourself!</v>
      </c>
      <c r="E134" s="1" t="s">
        <v>327</v>
      </c>
    </row>
    <row r="135" ht="15.75" customHeight="1">
      <c r="A135" s="1" t="s">
        <v>328</v>
      </c>
      <c r="B135" s="1" t="s">
        <v>329</v>
      </c>
      <c r="C135" s="1" t="str">
        <f>IFERROR(__xludf.DUMMYFUNCTION("GOOGLETRANSLATE(B135,""vi"",""en"")"),"Can't read QR Code")</f>
        <v>Can't read QR Code</v>
      </c>
    </row>
    <row r="136" ht="15.75" customHeight="1">
      <c r="A136" s="1" t="s">
        <v>330</v>
      </c>
      <c r="B136" s="1" t="s">
        <v>331</v>
      </c>
      <c r="C136" s="1" t="str">
        <f>IFERROR(__xludf.DUMMYFUNCTION("GOOGLETRANSLATE(B136,""vi"",""en"")"),"Retry")</f>
        <v>Retry</v>
      </c>
    </row>
    <row r="137" ht="15.75" customHeight="1">
      <c r="A137" s="1" t="s">
        <v>332</v>
      </c>
      <c r="B137" s="1" t="s">
        <v>333</v>
      </c>
      <c r="C137" s="1" t="str">
        <f>IFERROR(__xludf.DUMMYFUNCTION("GOOGLETRANSLATE(B137,""vi"",""en"")"),"Enter QR code")</f>
        <v>Enter QR code</v>
      </c>
    </row>
    <row r="138" ht="15.75" customHeight="1">
      <c r="A138" s="1" t="s">
        <v>334</v>
      </c>
      <c r="B138" s="1" t="s">
        <v>335</v>
      </c>
      <c r="C138" s="1" t="str">
        <f>IFERROR(__xludf.DUMMYFUNCTION("GOOGLETRANSLATE(B138,""vi"",""en"")"),"Scan")</f>
        <v>Scan</v>
      </c>
    </row>
    <row r="139" ht="15.75" customHeight="1">
      <c r="A139" s="1" t="s">
        <v>336</v>
      </c>
      <c r="B139" s="1" t="s">
        <v>337</v>
      </c>
      <c r="C139" s="1" t="s">
        <v>338</v>
      </c>
    </row>
    <row r="140" ht="15.75" customHeight="1">
      <c r="A140" s="1" t="s">
        <v>339</v>
      </c>
      <c r="B140" s="1" t="s">
        <v>340</v>
      </c>
      <c r="C140" s="1" t="str">
        <f>IFERROR(__xludf.DUMMYFUNCTION("GOOGLETRANSLATE(B140,""vi"",""en"")"),"Current position")</f>
        <v>Current position</v>
      </c>
    </row>
    <row r="141" ht="15.75" customHeight="1">
      <c r="A141" s="1" t="s">
        <v>341</v>
      </c>
      <c r="B141" s="1" t="s">
        <v>342</v>
      </c>
      <c r="C141" s="1" t="str">
        <f>IFERROR(__xludf.DUMMYFUNCTION("GOOGLETRANSLATE(B141,""vi"",""en"")"),"History of search")</f>
        <v>History of search</v>
      </c>
    </row>
    <row r="142" ht="15.75" customHeight="1">
      <c r="A142" s="1" t="s">
        <v>343</v>
      </c>
      <c r="B142" s="1" t="s">
        <v>344</v>
      </c>
      <c r="C142" s="1" t="s">
        <v>345</v>
      </c>
    </row>
    <row r="143" ht="15.75" customHeight="1">
      <c r="A143" s="1" t="s">
        <v>346</v>
      </c>
      <c r="B143" s="1" t="s">
        <v>347</v>
      </c>
      <c r="C143" s="1" t="s">
        <v>348</v>
      </c>
    </row>
    <row r="144" ht="15.75" customHeight="1">
      <c r="A144" s="1" t="s">
        <v>349</v>
      </c>
      <c r="B144" s="1" t="s">
        <v>350</v>
      </c>
      <c r="C144" s="1" t="s">
        <v>351</v>
      </c>
    </row>
    <row r="145" ht="15.75" customHeight="1">
      <c r="A145" s="1" t="s">
        <v>352</v>
      </c>
      <c r="B145" s="1" t="s">
        <v>353</v>
      </c>
      <c r="C145" s="1" t="str">
        <f>IFERROR(__xludf.DUMMYFUNCTION("GOOGLETRANSLATE(B145,""vi"",""en"")"),"Please put papers into the frame")</f>
        <v>Please put papers into the frame</v>
      </c>
    </row>
    <row r="146" ht="15.75" customHeight="1">
      <c r="A146" s="1" t="s">
        <v>354</v>
      </c>
      <c r="B146" s="1" t="s">
        <v>355</v>
      </c>
      <c r="C146" s="1" t="str">
        <f>IFERROR(__xludf.DUMMYFUNCTION("GOOGLETRANSLATE(B146,""vi"",""en"")"),"Please make sure the image is not blurred or dazzled by the lights")</f>
        <v>Please make sure the image is not blurred or dazzled by the lights</v>
      </c>
    </row>
    <row r="147" ht="15.75" customHeight="1">
      <c r="A147" s="1" t="s">
        <v>356</v>
      </c>
      <c r="B147" s="1" t="s">
        <v>357</v>
      </c>
      <c r="C147" s="1" t="str">
        <f>IFERROR(__xludf.DUMMYFUNCTION("GOOGLETRANSLATE(B147,""vi"",""en"")"),"Flash open")</f>
        <v>Flash open</v>
      </c>
    </row>
    <row r="148" ht="15.75" customHeight="1">
      <c r="A148" s="1" t="s">
        <v>358</v>
      </c>
      <c r="B148" s="1" t="s">
        <v>359</v>
      </c>
      <c r="C148" s="1" t="str">
        <f>IFERROR(__xludf.DUMMYFUNCTION("GOOGLETRANSLATE(B148,""vi"",""en"")"),"Tickets are not available, please buy at the counter")</f>
        <v>Tickets are not available, please buy at the counter</v>
      </c>
    </row>
    <row r="149" ht="15.75" customHeight="1">
      <c r="A149" s="1" t="s">
        <v>360</v>
      </c>
      <c r="B149" s="1" t="s">
        <v>361</v>
      </c>
      <c r="C149" s="1" t="str">
        <f>IFERROR(__xludf.DUMMYFUNCTION("GOOGLETRANSLATE(B149,""vi"",""en"")"),"Skip")</f>
        <v>Skip</v>
      </c>
    </row>
    <row r="150" ht="15.75" customHeight="1">
      <c r="A150" s="1" t="s">
        <v>362</v>
      </c>
      <c r="B150" s="1" t="s">
        <v>363</v>
      </c>
      <c r="C150" s="1" t="str">
        <f>IFERROR(__xludf.DUMMYFUNCTION("GOOGLETRANSLATE(B150,""vi"",""en"")"),"News &amp; Notice")</f>
        <v>News &amp; Notice</v>
      </c>
      <c r="E150" s="1" t="s">
        <v>364</v>
      </c>
    </row>
    <row r="151" ht="15.75" customHeight="1">
      <c r="A151" s="1" t="s">
        <v>365</v>
      </c>
      <c r="B151" s="1" t="s">
        <v>366</v>
      </c>
      <c r="C151" s="1" t="str">
        <f>IFERROR(__xludf.DUMMYFUNCTION("GOOGLETRANSLATE(B151,""vi"",""en"")"),"Notify")</f>
        <v>Notify</v>
      </c>
    </row>
    <row r="152" ht="15.75" customHeight="1">
      <c r="A152" s="1" t="s">
        <v>367</v>
      </c>
      <c r="B152" s="1" t="s">
        <v>368</v>
      </c>
      <c r="C152" s="1" t="s">
        <v>369</v>
      </c>
    </row>
    <row r="153" ht="15.75" customHeight="1">
      <c r="A153" s="1" t="s">
        <v>370</v>
      </c>
      <c r="B153" s="1" t="s">
        <v>371</v>
      </c>
      <c r="C153" s="1" t="str">
        <f>IFERROR(__xludf.DUMMYFUNCTION("GOOGLETRANSLATE(B153,""vi"",""en"")"),"Promotion code")</f>
        <v>Promotion code</v>
      </c>
    </row>
    <row r="154" ht="15.75" customHeight="1">
      <c r="A154" s="1" t="s">
        <v>372</v>
      </c>
      <c r="B154" s="1" t="s">
        <v>373</v>
      </c>
      <c r="C154" s="1" t="str">
        <f>IFERROR(__xludf.DUMMYFUNCTION("GOOGLETRANSLATE(B154,""vi"",""en"")"),"Do not miss the super attractive offers from HSB.")</f>
        <v>Do not miss the super attractive offers from HSB.</v>
      </c>
    </row>
    <row r="155" ht="15.75" customHeight="1">
      <c r="A155" s="1" t="s">
        <v>374</v>
      </c>
      <c r="B155" s="1" t="s">
        <v>375</v>
      </c>
      <c r="C155" s="1" t="str">
        <f>IFERROR(__xludf.DUMMYFUNCTION("GOOGLETRANSLATE(B155,""vi"",""en"")"),"News")</f>
        <v>News</v>
      </c>
    </row>
    <row r="156" ht="15.75" customHeight="1">
      <c r="A156" s="1" t="s">
        <v>376</v>
      </c>
      <c r="B156" s="1" t="s">
        <v>377</v>
      </c>
      <c r="C156" s="1" t="str">
        <f>IFERROR(__xludf.DUMMYFUNCTION("GOOGLETRANSLATE(B156,""vi"",""en"")"),"Update the latest features of HSB.")</f>
        <v>Update the latest features of HSB.</v>
      </c>
    </row>
    <row r="157" ht="15.75" customHeight="1">
      <c r="A157" s="1" t="s">
        <v>378</v>
      </c>
      <c r="B157" s="1" t="s">
        <v>207</v>
      </c>
      <c r="C157" s="1" t="str">
        <f>IFERROR(__xludf.DUMMYFUNCTION("GOOGLETRANSLATE(B157,""vi"",""en"")"),"My trip")</f>
        <v>My trip</v>
      </c>
    </row>
    <row r="158" ht="15.75" customHeight="1">
      <c r="A158" s="1" t="s">
        <v>379</v>
      </c>
      <c r="B158" s="1" t="s">
        <v>380</v>
      </c>
      <c r="C158" s="1" t="s">
        <v>381</v>
      </c>
    </row>
    <row r="159" ht="15.75" customHeight="1">
      <c r="A159" s="1" t="s">
        <v>382</v>
      </c>
      <c r="B159" s="1" t="s">
        <v>47</v>
      </c>
      <c r="C159" s="1" t="str">
        <f>IFERROR(__xludf.DUMMYFUNCTION("GOOGLETRANSLATE(B159,""vi"",""en"")"),"Change Password")</f>
        <v>Change Password</v>
      </c>
    </row>
    <row r="160" ht="15.75" customHeight="1">
      <c r="A160" s="1" t="s">
        <v>383</v>
      </c>
      <c r="B160" s="1" t="s">
        <v>384</v>
      </c>
      <c r="C160" s="1" t="str">
        <f>IFERROR(__xludf.DUMMYFUNCTION("GOOGLETRANSLATE(B160,""vi"",""en"")"),"terms of use")</f>
        <v>terms of use</v>
      </c>
    </row>
    <row r="161" ht="15.75" customHeight="1">
      <c r="A161" s="1" t="s">
        <v>385</v>
      </c>
      <c r="B161" s="1" t="s">
        <v>386</v>
      </c>
      <c r="C161" s="1" t="str">
        <f>IFERROR(__xludf.DUMMYFUNCTION("GOOGLETRANSLATE(B161,""vi"",""en"")"),"Policy regulations")</f>
        <v>Policy regulations</v>
      </c>
    </row>
    <row r="162" ht="15.75" customHeight="1">
      <c r="A162" s="1" t="s">
        <v>387</v>
      </c>
      <c r="B162" s="1" t="s">
        <v>388</v>
      </c>
      <c r="C162" s="1" t="str">
        <f>IFERROR(__xludf.DUMMYFUNCTION("GOOGLETRANSLATE(B162,""vi"",""en"")"),"Language change")</f>
        <v>Language change</v>
      </c>
    </row>
    <row r="163" ht="15.75" customHeight="1">
      <c r="A163" s="1" t="s">
        <v>389</v>
      </c>
      <c r="B163" s="1" t="s">
        <v>390</v>
      </c>
      <c r="C163" s="1" t="str">
        <f>IFERROR(__xludf.DUMMYFUNCTION("GOOGLETRANSLATE(B163,""vi"",""en"")"),"App reviews")</f>
        <v>App reviews</v>
      </c>
    </row>
    <row r="164" ht="15.75" customHeight="1">
      <c r="A164" s="1" t="s">
        <v>391</v>
      </c>
      <c r="B164" s="1" t="s">
        <v>392</v>
      </c>
      <c r="C164" s="1" t="str">
        <f>IFERROR(__xludf.DUMMYFUNCTION("GOOGLETRANSLATE(B164,""vi"",""en"")"),"old password")</f>
        <v>old password</v>
      </c>
    </row>
    <row r="165" ht="15.75" customHeight="1">
      <c r="A165" s="1" t="s">
        <v>393</v>
      </c>
      <c r="B165" s="1" t="s">
        <v>394</v>
      </c>
      <c r="C165" s="1" t="str">
        <f>IFERROR(__xludf.DUMMYFUNCTION("GOOGLETRANSLATE(B165,""vi"",""en"")"),"A new password")</f>
        <v>A new password</v>
      </c>
    </row>
    <row r="166" ht="15.75" customHeight="1">
      <c r="A166" s="1" t="s">
        <v>395</v>
      </c>
      <c r="B166" s="1" t="s">
        <v>396</v>
      </c>
      <c r="C166" s="1" t="str">
        <f>IFERROR(__xludf.DUMMYFUNCTION("GOOGLETRANSLATE(B166,""vi"",""en"")"),"Enter a new password")</f>
        <v>Enter a new password</v>
      </c>
    </row>
    <row r="167" ht="15.75" customHeight="1">
      <c r="A167" s="1" t="s">
        <v>397</v>
      </c>
      <c r="B167" s="1" t="s">
        <v>398</v>
      </c>
      <c r="C167" s="1" t="str">
        <f>IFERROR(__xludf.DUMMYFUNCTION("GOOGLETRANSLATE(B167,""vi"",""en"")"),"Change password successfully")</f>
        <v>Change password successfully</v>
      </c>
    </row>
    <row r="168" ht="15.75" customHeight="1">
      <c r="A168" s="1" t="s">
        <v>399</v>
      </c>
      <c r="B168" s="1" t="s">
        <v>400</v>
      </c>
      <c r="C168" s="1" t="str">
        <f>IFERROR(__xludf.DUMMYFUNCTION("GOOGLETRANSLATE(B168,""vi"",""en"")"),"The new password is not coincided with the old password")</f>
        <v>The new password is not coincided with the old password</v>
      </c>
    </row>
    <row r="169" ht="15.75" customHeight="1">
      <c r="A169" s="1" t="s">
        <v>401</v>
      </c>
      <c r="B169" s="1" t="s">
        <v>402</v>
      </c>
      <c r="C169" s="1" t="s">
        <v>403</v>
      </c>
    </row>
    <row r="170" ht="15.75" customHeight="1">
      <c r="A170" s="1" t="s">
        <v>404</v>
      </c>
      <c r="B170" s="1" t="s">
        <v>405</v>
      </c>
      <c r="C170" s="1" t="s">
        <v>406</v>
      </c>
    </row>
    <row r="171" ht="15.75" customHeight="1">
      <c r="A171" s="1" t="s">
        <v>407</v>
      </c>
      <c r="B171" s="1" t="s">
        <v>408</v>
      </c>
      <c r="C171" s="1" t="s">
        <v>409</v>
      </c>
    </row>
    <row r="172" ht="15.75" customHeight="1">
      <c r="A172" s="1" t="s">
        <v>410</v>
      </c>
      <c r="B172" s="1" t="s">
        <v>411</v>
      </c>
      <c r="C172" s="1" t="str">
        <f>IFERROR(__xludf.DUMMYFUNCTION("GOOGLETRANSLATE(B172,""vi"",""en"")"),"the point")</f>
        <v>the point</v>
      </c>
    </row>
    <row r="173" ht="15.75" customHeight="1">
      <c r="A173" s="1" t="s">
        <v>412</v>
      </c>
      <c r="B173" s="1" t="s">
        <v>413</v>
      </c>
      <c r="C173" s="1" t="str">
        <f>IFERROR(__xludf.DUMMYFUNCTION("GOOGLETRANSLATE(B173,""vi"",""en"")"),"Share")</f>
        <v>Share</v>
      </c>
    </row>
    <row r="174" ht="15.75" customHeight="1">
      <c r="A174" s="1" t="s">
        <v>414</v>
      </c>
      <c r="B174" s="1" t="s">
        <v>139</v>
      </c>
      <c r="C174" s="1" t="str">
        <f>IFERROR(__xludf.DUMMYFUNCTION("GOOGLETRANSLATE(B174,""vi"",""en"")"),"Introduction code")</f>
        <v>Introduction code</v>
      </c>
    </row>
    <row r="175" ht="15.75" customHeight="1">
      <c r="A175" s="1" t="s">
        <v>415</v>
      </c>
      <c r="B175" s="1" t="s">
        <v>416</v>
      </c>
      <c r="C175" s="1" t="str">
        <f>IFERROR(__xludf.DUMMYFUNCTION("GOOGLETRANSLATE(B175,""vi"",""en"")"),"Main account (score)")</f>
        <v>Main account (score)</v>
      </c>
    </row>
    <row r="176" ht="15.75" customHeight="1">
      <c r="A176" s="1" t="s">
        <v>417</v>
      </c>
      <c r="B176" s="1" t="s">
        <v>418</v>
      </c>
      <c r="C176" s="1" t="str">
        <f>IFERROR(__xludf.DUMMYFUNCTION("GOOGLETRANSLATE(B176,""vi"",""en"")"),"Promotion (points)")</f>
        <v>Promotion (points)</v>
      </c>
    </row>
    <row r="177" ht="15.75" customHeight="1">
      <c r="A177" s="1" t="s">
        <v>419</v>
      </c>
      <c r="B177" s="1" t="s">
        <v>420</v>
      </c>
      <c r="C177" s="1" t="str">
        <f>IFERROR(__xludf.DUMMYFUNCTION("GOOGLETRANSLATE(B177,""vi"",""en"")"),"Debt charges")</f>
        <v>Debt charges</v>
      </c>
    </row>
    <row r="178" ht="15.75" customHeight="1">
      <c r="A178" s="1" t="s">
        <v>421</v>
      </c>
      <c r="B178" s="1" t="s">
        <v>422</v>
      </c>
      <c r="C178" s="1" t="s">
        <v>423</v>
      </c>
    </row>
    <row r="179" ht="15.75" customHeight="1">
      <c r="A179" s="1" t="s">
        <v>424</v>
      </c>
      <c r="B179" s="1" t="s">
        <v>425</v>
      </c>
      <c r="C179" s="1" t="s">
        <v>426</v>
      </c>
    </row>
    <row r="180" ht="15.75" customHeight="1">
      <c r="A180" s="1" t="s">
        <v>427</v>
      </c>
      <c r="B180" s="1" t="s">
        <v>428</v>
      </c>
      <c r="C180" s="1" t="str">
        <f>IFERROR(__xludf.DUMMYFUNCTION("GOOGLETRANSLATE(B180,""vi"",""en"")"),"Share points")</f>
        <v>Share points</v>
      </c>
    </row>
    <row r="181" ht="15.75" customHeight="1">
      <c r="A181" s="1" t="s">
        <v>429</v>
      </c>
      <c r="B181" s="1" t="s">
        <v>430</v>
      </c>
      <c r="C181" s="1" t="str">
        <f>IFERROR(__xludf.DUMMYFUNCTION("GOOGLETRANSLATE(B181,""vi"",""en"")"),"Transaction history")</f>
        <v>Transaction history</v>
      </c>
    </row>
    <row r="182" ht="15.75" customHeight="1">
      <c r="A182" s="1" t="s">
        <v>431</v>
      </c>
      <c r="B182" s="1" t="s">
        <v>432</v>
      </c>
      <c r="C182" s="1" t="str">
        <f>IFERROR(__xludf.DUMMYFUNCTION("GOOGLETRANSLATE(B182,""vi"",""en"")"),"Transaction fee")</f>
        <v>Transaction fee</v>
      </c>
    </row>
    <row r="183" ht="15.75" customHeight="1">
      <c r="A183" s="1" t="s">
        <v>433</v>
      </c>
      <c r="B183" s="1" t="s">
        <v>434</v>
      </c>
      <c r="C183" s="1" t="str">
        <f>IFERROR(__xludf.DUMMYFUNCTION("GOOGLETRANSLATE(B183,""vi"",""en"")"),"Main account")</f>
        <v>Main account</v>
      </c>
    </row>
    <row r="184" ht="15.75" customHeight="1">
      <c r="A184" s="1" t="s">
        <v>435</v>
      </c>
      <c r="B184" s="1" t="s">
        <v>436</v>
      </c>
      <c r="C184" s="1" t="str">
        <f>IFERROR(__xludf.DUMMYFUNCTION("GOOGLETRANSLATE(B184,""vi"",""en"")"),"Reward Points")</f>
        <v>Reward Points</v>
      </c>
    </row>
    <row r="185" ht="15.75" customHeight="1">
      <c r="A185" s="1" t="s">
        <v>437</v>
      </c>
      <c r="B185" s="1" t="s">
        <v>438</v>
      </c>
      <c r="C185" s="1" t="str">
        <f>IFERROR(__xludf.DUMMYFUNCTION("GOOGLETRANSLATE(B185,""vi"",""en"")"),"Time")</f>
        <v>Time</v>
      </c>
    </row>
    <row r="186" ht="15.75" customHeight="1">
      <c r="A186" s="1" t="s">
        <v>439</v>
      </c>
      <c r="B186" s="1" t="s">
        <v>440</v>
      </c>
      <c r="C186" s="1" t="str">
        <f>IFERROR(__xludf.DUMMYFUNCTION("GOOGLETRANSLATE(B186,""vi"",""en"")"),"Online payment")</f>
        <v>Online payment</v>
      </c>
    </row>
    <row r="187" ht="15.75" customHeight="1">
      <c r="A187" s="1" t="s">
        <v>441</v>
      </c>
      <c r="B187" s="1" t="s">
        <v>164</v>
      </c>
      <c r="C187" s="1" t="str">
        <f>IFERROR(__xludf.DUMMYFUNCTION("GOOGLETRANSLATE(B187,""vi"",""en"")"),"Successful")</f>
        <v>Successful</v>
      </c>
    </row>
    <row r="188" ht="15.75" customHeight="1">
      <c r="A188" s="1" t="s">
        <v>442</v>
      </c>
      <c r="B188" s="1" t="s">
        <v>443</v>
      </c>
      <c r="C188" s="1" t="str">
        <f>IFERROR(__xludf.DUMMYFUNCTION("GOOGLETRANSLATE(B188,""vi"",""en"")"),"Enter the promotion code")</f>
        <v>Enter the promotion code</v>
      </c>
    </row>
    <row r="189" ht="15.75" customHeight="1">
      <c r="A189" s="1" t="s">
        <v>444</v>
      </c>
      <c r="B189" s="1" t="s">
        <v>445</v>
      </c>
      <c r="C189" s="1" t="s">
        <v>446</v>
      </c>
    </row>
    <row r="190" ht="15.75" customHeight="1">
      <c r="A190" s="1" t="s">
        <v>447</v>
      </c>
      <c r="B190" s="1" t="s">
        <v>448</v>
      </c>
      <c r="C190" s="1" t="str">
        <f>IFERROR(__xludf.DUMMYFUNCTION("GOOGLETRANSLATE(B190,""vi"",""en"")"),"Change points")</f>
        <v>Change points</v>
      </c>
    </row>
    <row r="191" ht="15.75" customHeight="1">
      <c r="A191" s="1" t="s">
        <v>449</v>
      </c>
      <c r="B191" s="1" t="s">
        <v>450</v>
      </c>
      <c r="C191" s="1" t="str">
        <f>IFERROR(__xludf.DUMMYFUNCTION("GOOGLETRANSLATE(B191,""vi"",""en"")"),"Use")</f>
        <v>Use</v>
      </c>
    </row>
    <row r="192" ht="15.75" customHeight="1">
      <c r="A192" s="1" t="s">
        <v>451</v>
      </c>
      <c r="B192" s="1" t="s">
        <v>452</v>
      </c>
      <c r="C192" s="1" t="str">
        <f>IFERROR(__xludf.DUMMYFUNCTION("GOOGLETRANSLATE(B192,""vi"",""en"")"),"Change how to score")</f>
        <v>Change how to score</v>
      </c>
    </row>
    <row r="193" ht="15.75" customHeight="1">
      <c r="A193" s="1" t="s">
        <v>453</v>
      </c>
      <c r="B193" s="1" t="s">
        <v>454</v>
      </c>
      <c r="C193" s="1" t="str">
        <f>IFERROR(__xludf.DUMMYFUNCTION("GOOGLETRANSLATE(B193,""vi"",""en"")"),"star")</f>
        <v>star</v>
      </c>
    </row>
    <row r="194" ht="15.75" customHeight="1">
      <c r="A194" s="1" t="s">
        <v>455</v>
      </c>
      <c r="B194" s="1" t="s">
        <v>456</v>
      </c>
      <c r="C194" s="1" t="str">
        <f>IFERROR(__xludf.DUMMYFUNCTION("GOOGLETRANSLATE(B194,""vi"",""en"")"),"can be used. Please actively ride a bicycle to receive more stars")</f>
        <v>can be used. Please actively ride a bicycle to receive more stars</v>
      </c>
    </row>
    <row r="195" ht="15.75" customHeight="1">
      <c r="A195" s="1" t="s">
        <v>457</v>
      </c>
      <c r="B195" s="1" t="s">
        <v>458</v>
      </c>
      <c r="C195" s="1" t="str">
        <f>IFERROR(__xludf.DUMMYFUNCTION("GOOGLETRANSLATE(B195,""vi"",""en"")"),"The amount to be deposited")</f>
        <v>The amount to be deposited</v>
      </c>
    </row>
    <row r="196" ht="15.75" customHeight="1">
      <c r="A196" s="1" t="s">
        <v>459</v>
      </c>
      <c r="B196" s="1" t="s">
        <v>50</v>
      </c>
      <c r="C196" s="1" t="str">
        <f>IFERROR(__xludf.DUMMYFUNCTION("GOOGLETRANSLATE(B196,""vi"",""en"")"),"Payment methods")</f>
        <v>Payment methods</v>
      </c>
    </row>
    <row r="197" ht="15.75" customHeight="1">
      <c r="A197" s="1" t="s">
        <v>460</v>
      </c>
      <c r="B197" s="1" t="s">
        <v>461</v>
      </c>
      <c r="C197" s="1" t="str">
        <f>IFERROR(__xludf.DUMMYFUNCTION("GOOGLETRANSLATE(B197,""vi"",""en"")"),"Online payment")</f>
        <v>Online payment</v>
      </c>
    </row>
    <row r="198" ht="15.75" customHeight="1">
      <c r="A198" s="1" t="s">
        <v>462</v>
      </c>
      <c r="B198" s="1" t="s">
        <v>463</v>
      </c>
      <c r="C198" s="1" t="str">
        <f>IFERROR(__xludf.DUMMYFUNCTION("GOOGLETRANSLATE(B198,""vi"",""en"")"),"Electronic wallet")</f>
        <v>Electronic wallet</v>
      </c>
    </row>
    <row r="199" ht="15.75" customHeight="1">
      <c r="A199" s="1" t="s">
        <v>464</v>
      </c>
      <c r="B199" s="1" t="s">
        <v>465</v>
      </c>
      <c r="C199" s="1" t="str">
        <f>IFERROR(__xludf.DUMMYFUNCTION("GOOGLETRANSLATE(B199,""vi"",""en"")"),"Payment gateways")</f>
        <v>Payment gateways</v>
      </c>
    </row>
    <row r="200" ht="15.75" customHeight="1">
      <c r="A200" s="1" t="s">
        <v>466</v>
      </c>
      <c r="B200" s="1" t="s">
        <v>467</v>
      </c>
      <c r="C200" s="1" t="str">
        <f>IFERROR(__xludf.DUMMYFUNCTION("GOOGLETRANSLATE(B200,""vi"",""en"")"),"VN")</f>
        <v>VN</v>
      </c>
    </row>
    <row r="201" ht="15.75" customHeight="1">
      <c r="A201" s="1" t="s">
        <v>468</v>
      </c>
      <c r="B201" s="1" t="s">
        <v>469</v>
      </c>
      <c r="C201" s="1" t="str">
        <f>IFERROR(__xludf.DUMMYFUNCTION("GOOGLETRANSLATE(B201,""vi"",""en"")"),"Supplier:")</f>
        <v>Supplier:</v>
      </c>
    </row>
    <row r="202" ht="15.75" customHeight="1">
      <c r="A202" s="1" t="s">
        <v>470</v>
      </c>
      <c r="B202" s="1" t="s">
        <v>471</v>
      </c>
      <c r="C202" s="1" t="str">
        <f>IFERROR(__xludf.DUMMYFUNCTION("GOOGLETRANSLATE(B202,""vi"",""en"")"),"Trading code:")</f>
        <v>Trading code:</v>
      </c>
    </row>
    <row r="203" ht="15.75" customHeight="1">
      <c r="A203" s="1" t="s">
        <v>472</v>
      </c>
      <c r="B203" s="1" t="s">
        <v>473</v>
      </c>
      <c r="C203" s="1" t="str">
        <f>IFERROR(__xludf.DUMMYFUNCTION("GOOGLETRANSLATE(B203,""vi"",""en"")"),"Order value:")</f>
        <v>Order value:</v>
      </c>
    </row>
    <row r="204" ht="15.75" customHeight="1">
      <c r="A204" s="1" t="s">
        <v>474</v>
      </c>
      <c r="B204" s="1" t="s">
        <v>475</v>
      </c>
      <c r="C204" s="1" t="str">
        <f>IFERROR(__xludf.DUMMYFUNCTION("GOOGLETRANSLATE(B204,""vi"",""en"")"),"INTERNATIONAL PAYMENT CARDS")</f>
        <v>INTERNATIONAL PAYMENT CARDS</v>
      </c>
    </row>
    <row r="205" ht="15.75" customHeight="1">
      <c r="A205" s="1" t="s">
        <v>476</v>
      </c>
      <c r="B205" s="1" t="s">
        <v>477</v>
      </c>
      <c r="C205" s="1" t="str">
        <f>IFERROR(__xludf.DUMMYFUNCTION("GOOGLETRANSLATE(B205,""vi"",""en"")"),"Domestic bank card")</f>
        <v>Domestic bank card</v>
      </c>
    </row>
    <row r="206" ht="15.75" customHeight="1">
      <c r="A206" s="1" t="s">
        <v>478</v>
      </c>
      <c r="B206" s="1" t="s">
        <v>479</v>
      </c>
      <c r="C206" s="1" t="str">
        <f>IFERROR(__xludf.DUMMYFUNCTION("GOOGLETRANSLATE(B206,""vi"",""en"")"),"Transaction details")</f>
        <v>Transaction details</v>
      </c>
    </row>
    <row r="207" ht="15.75" customHeight="1">
      <c r="A207" s="1" t="s">
        <v>480</v>
      </c>
      <c r="B207" s="1" t="s">
        <v>481</v>
      </c>
      <c r="C207" s="1" t="str">
        <f>IFERROR(__xludf.DUMMYFUNCTION("GOOGLETRANSLATE(B207,""vi"",""en"")"),"The amount you want to deposit")</f>
        <v>The amount you want to deposit</v>
      </c>
    </row>
    <row r="208" ht="15.75" customHeight="1">
      <c r="A208" s="1" t="s">
        <v>482</v>
      </c>
      <c r="B208" s="1" t="s">
        <v>483</v>
      </c>
      <c r="C208" s="1" t="str">
        <f>IFERROR(__xludf.DUMMYFUNCTION("GOOGLETRANSLATE(B208,""vi"",""en"")"),"Number of points received")</f>
        <v>Number of points received</v>
      </c>
    </row>
    <row r="209" ht="15.75" customHeight="1">
      <c r="A209" s="1" t="s">
        <v>484</v>
      </c>
      <c r="B209" s="1" t="s">
        <v>432</v>
      </c>
      <c r="C209" s="1" t="str">
        <f>IFERROR(__xludf.DUMMYFUNCTION("GOOGLETRANSLATE(B209,""vi"",""en"")"),"Transaction fee")</f>
        <v>Transaction fee</v>
      </c>
    </row>
    <row r="210" ht="15.75" customHeight="1">
      <c r="A210" s="1" t="s">
        <v>485</v>
      </c>
      <c r="B210" s="1" t="s">
        <v>486</v>
      </c>
      <c r="C210" s="1" t="str">
        <f>IFERROR(__xludf.DUMMYFUNCTION("GOOGLETRANSLATE(B210,""vi"",""en"")"),"Promotion")</f>
        <v>Promotion</v>
      </c>
    </row>
    <row r="211" ht="15.75" customHeight="1">
      <c r="A211" s="1" t="s">
        <v>487</v>
      </c>
      <c r="B211" s="1" t="s">
        <v>488</v>
      </c>
      <c r="C211" s="1" t="str">
        <f>IFERROR(__xludf.DUMMYFUNCTION("GOOGLETRANSLATE(B211,""vi"",""en"")"),"Pay")</f>
        <v>Pay</v>
      </c>
    </row>
    <row r="212" ht="15.75" customHeight="1">
      <c r="A212" s="1" t="s">
        <v>489</v>
      </c>
      <c r="B212" s="1" t="s">
        <v>490</v>
      </c>
      <c r="C212" s="1" t="str">
        <f>IFERROR(__xludf.DUMMYFUNCTION("GOOGLETRANSLATE(B212,""vi"",""en"")"),"Enter the amount greater than 10000")</f>
        <v>Enter the amount greater than 10000</v>
      </c>
    </row>
    <row r="213" ht="15.75" customHeight="1">
      <c r="A213" s="1" t="s">
        <v>491</v>
      </c>
      <c r="B213" s="1" t="s">
        <v>492</v>
      </c>
      <c r="C213" s="1" t="str">
        <f>IFERROR(__xludf.DUMMYFUNCTION("GOOGLETRANSLATE(B213,""vi"",""en"")"),"No")</f>
        <v>No</v>
      </c>
    </row>
    <row r="214" ht="15.75" customHeight="1">
      <c r="A214" s="1" t="s">
        <v>493</v>
      </c>
      <c r="B214" s="1" t="s">
        <v>494</v>
      </c>
      <c r="C214" s="1" t="s">
        <v>495</v>
      </c>
    </row>
    <row r="215" ht="15.75" customHeight="1">
      <c r="A215" s="1" t="s">
        <v>496</v>
      </c>
      <c r="B215" s="1" t="s">
        <v>497</v>
      </c>
      <c r="C215" s="1" t="s">
        <v>498</v>
      </c>
    </row>
    <row r="216" ht="15.75" customHeight="1">
      <c r="A216" s="1" t="s">
        <v>499</v>
      </c>
      <c r="B216" s="1" t="s">
        <v>500</v>
      </c>
      <c r="C216" s="1" t="str">
        <f>IFERROR(__xludf.DUMMYFUNCTION("GOOGLETRANSLATE(B216,""vi"",""en"")"),"The back photo is faulty")</f>
        <v>The back photo is faulty</v>
      </c>
    </row>
    <row r="217" ht="15.75" customHeight="1">
      <c r="A217" s="1" t="s">
        <v>501</v>
      </c>
      <c r="B217" s="1" t="s">
        <v>502</v>
      </c>
      <c r="C217" s="1" t="str">
        <f>IFERROR(__xludf.DUMMYFUNCTION("GOOGLETRANSLATE(B217,""vi"",""en"")"),"Please take another photo.
If you have more than 3 times, report Dev")</f>
        <v>Please take another photo.
If you have more than 3 times, report Dev</v>
      </c>
    </row>
    <row r="218" ht="15.75" customHeight="1">
      <c r="A218" s="1" t="s">
        <v>503</v>
      </c>
      <c r="B218" s="1" t="s">
        <v>502</v>
      </c>
      <c r="C218" s="1" t="str">
        <f>IFERROR(__xludf.DUMMYFUNCTION("GOOGLETRANSLATE(B218,""vi"",""en"")"),"Please take another photo.
If you have more than 3 times, report Dev")</f>
        <v>Please take another photo.
If you have more than 3 times, report Dev</v>
      </c>
    </row>
    <row r="219" ht="15.75" customHeight="1">
      <c r="A219" s="1" t="s">
        <v>504</v>
      </c>
      <c r="B219" s="1" t="s">
        <v>505</v>
      </c>
      <c r="C219" s="1" t="str">
        <f>IFERROR(__xludf.DUMMYFUNCTION("GOOGLETRANSLATE(B219,""vi"",""en"")"),"Photos on both sides are faulty")</f>
        <v>Photos on both sides are faulty</v>
      </c>
    </row>
    <row r="220" ht="15.75" customHeight="1">
      <c r="A220" s="1" t="s">
        <v>506</v>
      </c>
      <c r="B220" s="1" t="s">
        <v>502</v>
      </c>
      <c r="C220" s="1" t="str">
        <f>IFERROR(__xludf.DUMMYFUNCTION("GOOGLETRANSLATE(B220,""vi"",""en"")"),"Please take another photo.
If you have more than 3 times, report Dev")</f>
        <v>Please take another photo.
If you have more than 3 times, report Dev</v>
      </c>
    </row>
    <row r="221" ht="15.75" customHeight="1">
      <c r="A221" s="1" t="s">
        <v>507</v>
      </c>
      <c r="B221" s="1" t="s">
        <v>508</v>
      </c>
      <c r="C221" s="1" t="s">
        <v>509</v>
      </c>
    </row>
    <row r="222" ht="15.75" customHeight="1">
      <c r="A222" s="1" t="s">
        <v>510</v>
      </c>
      <c r="B222" s="1" t="s">
        <v>511</v>
      </c>
      <c r="C222" s="1" t="str">
        <f>IFERROR(__xludf.DUMMYFUNCTION("GOOGLETRANSLATE(B222,""vi"",""en"")")," 8-16 characters")</f>
        <v> 8-16 characters</v>
      </c>
    </row>
    <row r="223" ht="15.75" customHeight="1">
      <c r="A223" s="1" t="s">
        <v>512</v>
      </c>
      <c r="B223" s="1" t="s">
        <v>513</v>
      </c>
      <c r="C223" s="1" t="str">
        <f>IFERROR(__xludf.DUMMYFUNCTION("GOOGLETRANSLATE(B223,""vi"",""en"")"),", contain")</f>
        <v>, contain</v>
      </c>
    </row>
    <row r="224" ht="15.75" customHeight="1">
      <c r="A224" s="1" t="s">
        <v>514</v>
      </c>
      <c r="B224" s="1" t="s">
        <v>515</v>
      </c>
      <c r="C224" s="1" t="str">
        <f>IFERROR(__xludf.DUMMYFUNCTION("GOOGLETRANSLATE(B224,""vi"",""en"")")," 1 capital letter")</f>
        <v> 1 capital letter</v>
      </c>
    </row>
    <row r="225" ht="15.75" customHeight="1">
      <c r="A225" s="1" t="s">
        <v>516</v>
      </c>
      <c r="B225" s="1" t="s">
        <v>517</v>
      </c>
      <c r="C225" s="1" t="str">
        <f>IFERROR(__xludf.DUMMYFUNCTION("GOOGLETRANSLATE(B225,""vi"",""en"")"),"and")</f>
        <v>and</v>
      </c>
    </row>
    <row r="226" ht="15.75" customHeight="1">
      <c r="A226" s="1" t="s">
        <v>518</v>
      </c>
      <c r="B226" s="1" t="s">
        <v>519</v>
      </c>
      <c r="C226" s="1" t="s">
        <v>520</v>
      </c>
    </row>
    <row r="227" ht="15.75" customHeight="1">
      <c r="A227" s="1" t="s">
        <v>521</v>
      </c>
      <c r="B227" s="1" t="s">
        <v>522</v>
      </c>
      <c r="C227" s="1" t="s">
        <v>523</v>
      </c>
    </row>
    <row r="228" ht="15.75" customHeight="1">
      <c r="A228" s="1" t="s">
        <v>524</v>
      </c>
      <c r="B228" s="1" t="s">
        <v>525</v>
      </c>
      <c r="C228" s="1" t="str">
        <f>IFERROR(__xludf.DUMMYFUNCTION("GOOGLETRANSLATE(B228,""vi"",""en"")"),"Please turn on Bluetooth to unlock")</f>
        <v>Please turn on Bluetooth to unlock</v>
      </c>
    </row>
    <row r="229" ht="15.75" customHeight="1">
      <c r="A229" s="1" t="s">
        <v>526</v>
      </c>
      <c r="B229" s="1" t="s">
        <v>527</v>
      </c>
      <c r="C229" s="1" t="str">
        <f>IFERROR(__xludf.DUMMYFUNCTION("GOOGLETRANSLATE(B229,""vi"",""en"")"),"Share successful points")</f>
        <v>Share successful points</v>
      </c>
    </row>
    <row r="230" ht="15.75" customHeight="1">
      <c r="A230" s="1" t="s">
        <v>528</v>
      </c>
      <c r="B230" s="1" t="s">
        <v>529</v>
      </c>
      <c r="C230" s="1" t="str">
        <f>IFERROR(__xludf.DUMMYFUNCTION("GOOGLETRANSLATE(B230,""vi"",""en"")"),"Share points now")</f>
        <v>Share points now</v>
      </c>
    </row>
    <row r="231" ht="15.75" customHeight="1">
      <c r="A231" s="1" t="s">
        <v>530</v>
      </c>
      <c r="B231" s="1" t="s">
        <v>531</v>
      </c>
      <c r="C231" s="1" t="str">
        <f>IFERROR(__xludf.DUMMYFUNCTION("GOOGLETRANSLATE(B231,""vi"",""en"")"),"Number of points you want to share")</f>
        <v>Number of points you want to share</v>
      </c>
    </row>
    <row r="232" ht="15.75" customHeight="1">
      <c r="A232" s="1" t="s">
        <v>532</v>
      </c>
      <c r="B232" s="1" t="s">
        <v>533</v>
      </c>
      <c r="C232" s="1" t="str">
        <f>IFERROR(__xludf.DUMMYFUNCTION("GOOGLETRANSLATE(B232,""vi"",""en"")"),"Recipient's name")</f>
        <v>Recipient's name</v>
      </c>
    </row>
    <row r="233" ht="15.75" customHeight="1">
      <c r="A233" s="1" t="s">
        <v>534</v>
      </c>
      <c r="B233" s="1" t="s">
        <v>535</v>
      </c>
      <c r="C233" s="1" t="str">
        <f>IFERROR(__xludf.DUMMYFUNCTION("GOOGLETRANSLATE(B233,""vi"",""en"")"),"Phone number of recipients")</f>
        <v>Phone number of recipients</v>
      </c>
    </row>
    <row r="234" ht="15.75" customHeight="1">
      <c r="A234" s="1" t="s">
        <v>536</v>
      </c>
      <c r="B234" s="1" t="s">
        <v>537</v>
      </c>
      <c r="C234" s="1" t="str">
        <f>IFERROR(__xludf.DUMMYFUNCTION("GOOGLETRANSLATE(B234,""vi"",""en"")"),"Select your account to share points")</f>
        <v>Select your account to share points</v>
      </c>
    </row>
    <row r="235" ht="15.75" customHeight="1">
      <c r="A235" s="1" t="s">
        <v>538</v>
      </c>
      <c r="B235" s="1" t="s">
        <v>539</v>
      </c>
      <c r="C235" s="1" t="str">
        <f>IFERROR(__xludf.DUMMYFUNCTION("GOOGLETRANSLATE(B235,""vi"",""en"")"),"TK Promotion")</f>
        <v>TK Promotion</v>
      </c>
    </row>
    <row r="236" ht="15.75" customHeight="1">
      <c r="A236" s="1" t="s">
        <v>540</v>
      </c>
      <c r="B236" s="1" t="s">
        <v>541</v>
      </c>
      <c r="C236" s="1" t="s">
        <v>542</v>
      </c>
    </row>
    <row r="237" ht="15.75" customHeight="1">
      <c r="A237" s="1" t="s">
        <v>543</v>
      </c>
      <c r="B237" s="1" t="s">
        <v>544</v>
      </c>
      <c r="C237" s="1" t="str">
        <f>IFERROR(__xludf.DUMMYFUNCTION("GOOGLETRANSLATE(B237,""vi"",""en"")"),"Get points from")</f>
        <v>Get points from</v>
      </c>
    </row>
    <row r="238" ht="15.75" customHeight="1">
      <c r="A238" s="1" t="s">
        <v>545</v>
      </c>
      <c r="B238" s="1" t="s">
        <v>546</v>
      </c>
      <c r="C238" s="1" t="str">
        <f>IFERROR(__xludf.DUMMYFUNCTION("GOOGLETRANSLATE(B238,""vi"",""en"")"),"The most recent transaction")</f>
        <v>The most recent transaction</v>
      </c>
    </row>
    <row r="239" ht="15.75" customHeight="1">
      <c r="A239" s="1" t="s">
        <v>547</v>
      </c>
      <c r="B239" s="1" t="s">
        <v>548</v>
      </c>
      <c r="C239" s="1" t="str">
        <f>IFERROR(__xludf.DUMMYFUNCTION("GOOGLETRANSLATE(B239,""vi"",""en"")"),"Urban bike - Go anywhere")</f>
        <v>Urban bike - Go anywhere</v>
      </c>
    </row>
    <row r="240" ht="15.75" customHeight="1">
      <c r="A240" s="1" t="s">
        <v>549</v>
      </c>
      <c r="B240" s="1" t="s">
        <v>550</v>
      </c>
      <c r="C240" s="1" t="s">
        <v>551</v>
      </c>
    </row>
    <row r="241" ht="15.75" customHeight="1">
      <c r="A241" s="1" t="s">
        <v>552</v>
      </c>
      <c r="B241" s="1" t="s">
        <v>553</v>
      </c>
      <c r="C241" s="1" t="str">
        <f>IFERROR(__xludf.DUMMYFUNCTION("GOOGLETRANSLATE(B241,""vi"",""en"")"),"Start the trip")</f>
        <v>Start the trip</v>
      </c>
    </row>
    <row r="242" ht="15.75" customHeight="1">
      <c r="A242" s="1" t="s">
        <v>554</v>
      </c>
      <c r="B242" s="1" t="s">
        <v>555</v>
      </c>
      <c r="C242" s="1" t="s">
        <v>556</v>
      </c>
    </row>
    <row r="243" ht="15.75" customHeight="1">
      <c r="A243" s="1" t="s">
        <v>557</v>
      </c>
      <c r="B243" s="1" t="s">
        <v>558</v>
      </c>
      <c r="C243" s="1" t="str">
        <f>IFERROR(__xludf.DUMMYFUNCTION("GOOGLETRANSLATE(B243,""vi"",""en"")"),"Finish the trip")</f>
        <v>Finish the trip</v>
      </c>
    </row>
    <row r="244" ht="15.75" customHeight="1">
      <c r="A244" s="1" t="s">
        <v>559</v>
      </c>
      <c r="B244" s="1" t="s">
        <v>560</v>
      </c>
      <c r="C244" s="1" t="s">
        <v>561</v>
      </c>
    </row>
    <row r="245" ht="15.75" customHeight="1">
      <c r="A245" s="1" t="s">
        <v>562</v>
      </c>
      <c r="B245" s="1" t="s">
        <v>563</v>
      </c>
      <c r="C245" s="1" t="str">
        <f>IFERROR(__xludf.DUMMYFUNCTION("GOOGLETRANSLATE(B245,""vi"",""en"")"),"Rates")</f>
        <v>Rates</v>
      </c>
    </row>
    <row r="246" ht="15.75" customHeight="1">
      <c r="A246" s="1" t="s">
        <v>564</v>
      </c>
      <c r="B246" s="1" t="s">
        <v>565</v>
      </c>
      <c r="C246" s="1" t="str">
        <f>IFERROR(__xludf.DUMMYFUNCTION("GOOGLETRANSLATE(B246,""vi"",""en"")"),"License plate:")</f>
        <v>License plate:</v>
      </c>
    </row>
    <row r="247" ht="15.75" customHeight="1">
      <c r="A247" s="1" t="s">
        <v>566</v>
      </c>
      <c r="B247" s="1" t="s">
        <v>567</v>
      </c>
      <c r="C247" s="1" t="str">
        <f>IFERROR(__xludf.DUMMYFUNCTION("GOOGLETRANSLATE(B247,""vi"",""en"")"),"Report problem")</f>
        <v>Report problem</v>
      </c>
    </row>
    <row r="248" ht="15.75" customHeight="1">
      <c r="A248" s="1" t="s">
        <v>568</v>
      </c>
      <c r="B248" s="1" t="s">
        <v>569</v>
      </c>
      <c r="C248" s="1" t="str">
        <f>IFERROR(__xludf.DUMMYFUNCTION("GOOGLETRANSLATE(B248,""vi"",""en"")"),"Select tickets")</f>
        <v>Select tickets</v>
      </c>
    </row>
    <row r="249" ht="15.75" customHeight="1">
      <c r="A249" s="1" t="s">
        <v>570</v>
      </c>
      <c r="B249" s="1" t="s">
        <v>571</v>
      </c>
      <c r="C249" s="1" t="str">
        <f>IFERROR(__xludf.DUMMYFUNCTION("GOOGLETRANSLATE(B249,""vi"",""en"")"),"Block tickets")</f>
        <v>Block tickets</v>
      </c>
    </row>
    <row r="250" ht="15.75" customHeight="1">
      <c r="A250" s="1" t="s">
        <v>572</v>
      </c>
      <c r="B250" s="1" t="s">
        <v>573</v>
      </c>
      <c r="C250" s="1" t="str">
        <f>IFERROR(__xludf.DUMMYFUNCTION("GOOGLETRANSLATE(B250,""vi"",""en"")"),"*Block tickets, 5,000 points for the first 30 minutes of money, if exceeded the regulations, every 6 minutes exceed the next additional 1,000 points.")</f>
        <v>*Block tickets, 5,000 points for the first 30 minutes of money, if exceeded the regulations, every 6 minutes exceed the next additional 1,000 points.</v>
      </c>
    </row>
    <row r="251" ht="15.75" customHeight="1">
      <c r="A251" s="1" t="s">
        <v>574</v>
      </c>
      <c r="B251" s="1" t="s">
        <v>575</v>
      </c>
      <c r="C251" s="1" t="str">
        <f>IFERROR(__xludf.DUMMYFUNCTION("GOOGLETRANSLATE(B251,""vi"",""en"")"),"*Tickets daily, 50,000 points for the first 450 minutes, if exceeding the rules every 6 minutes pass the next 1,000 points.")</f>
        <v>*Tickets daily, 50,000 points for the first 450 minutes, if exceeding the rules every 6 minutes pass the next 1,000 points.</v>
      </c>
    </row>
    <row r="252" ht="15.75" customHeight="1">
      <c r="A252" s="1" t="s">
        <v>576</v>
      </c>
      <c r="B252" s="1" t="s">
        <v>577</v>
      </c>
      <c r="C252" s="1" t="str">
        <f>IFERROR(__xludf.DUMMYFUNCTION("GOOGLETRANSLATE(B252,""vi"",""en"")"),"The main account")</f>
        <v>The main account</v>
      </c>
    </row>
    <row r="253" ht="15.75" customHeight="1">
      <c r="A253" s="1" t="s">
        <v>578</v>
      </c>
      <c r="B253" s="1" t="s">
        <v>579</v>
      </c>
      <c r="C253" s="1" t="str">
        <f>IFERROR(__xludf.DUMMYFUNCTION("GOOGLETRANSLATE(B253,""vi"",""en"")"),"TK Promotion")</f>
        <v>TK Promotion</v>
      </c>
    </row>
    <row r="254" ht="15.75" customHeight="1">
      <c r="A254" s="1" t="s">
        <v>580</v>
      </c>
      <c r="B254" s="1" t="s">
        <v>581</v>
      </c>
      <c r="C254" s="1" t="str">
        <f>IFERROR(__xludf.DUMMYFUNCTION("GOOGLETRANSLATE(B254,""vi"",""en"")"),"Do you want to cancel the changes?")</f>
        <v>Do you want to cancel the changes?</v>
      </c>
    </row>
    <row r="255" ht="15.75" customHeight="1">
      <c r="A255" s="1" t="s">
        <v>582</v>
      </c>
      <c r="B255" s="1" t="s">
        <v>583</v>
      </c>
      <c r="C255" s="1" t="str">
        <f>IFERROR(__xludf.DUMMYFUNCTION("GOOGLETRANSLATE(B255,""vi"",""en"")"),"Recharge")</f>
        <v>Recharge</v>
      </c>
    </row>
    <row r="256" ht="15.75" customHeight="1">
      <c r="A256" s="1" t="s">
        <v>584</v>
      </c>
      <c r="B256" s="1" t="s">
        <v>289</v>
      </c>
      <c r="C256" s="1" t="str">
        <f>IFERROR(__xludf.DUMMYFUNCTION("GOOGLETRANSLATE(B256,""vi"",""en"")"),"Pointed to Google Map")</f>
        <v>Pointed to Google Map</v>
      </c>
    </row>
    <row r="257" ht="15.75" customHeight="1">
      <c r="A257" s="1" t="s">
        <v>585</v>
      </c>
      <c r="B257" s="1" t="s">
        <v>586</v>
      </c>
      <c r="C257" s="1" t="s">
        <v>587</v>
      </c>
    </row>
    <row r="258" ht="15.75" customHeight="1">
      <c r="A258" s="1" t="s">
        <v>588</v>
      </c>
      <c r="B258" s="1" t="s">
        <v>589</v>
      </c>
      <c r="C258" s="1" t="str">
        <f>IFERROR(__xludf.DUMMYFUNCTION("GOOGLETRANSLATE(B258,""vi"",""en"")"),"The transaction failed")</f>
        <v>The transaction failed</v>
      </c>
    </row>
    <row r="259" ht="15.75" customHeight="1">
      <c r="A259" s="1" t="s">
        <v>590</v>
      </c>
      <c r="B259" s="1" t="s">
        <v>591</v>
      </c>
      <c r="C259" s="1" t="str">
        <f>IFERROR(__xludf.DUMMYFUNCTION("GOOGLETRANSLATE(B259,""vi"",""en"")"),"Authenticated")</f>
        <v>Authenticated</v>
      </c>
    </row>
    <row r="260" ht="15.75" customHeight="1">
      <c r="A260" s="1" t="s">
        <v>592</v>
      </c>
      <c r="B260" s="1" t="s">
        <v>593</v>
      </c>
      <c r="C260" s="1" t="s">
        <v>594</v>
      </c>
    </row>
    <row r="261" ht="15.75" customHeight="1">
      <c r="A261" s="1" t="s">
        <v>595</v>
      </c>
      <c r="B261" s="1" t="s">
        <v>596</v>
      </c>
      <c r="C261" s="1" t="str">
        <f>IFERROR(__xludf.DUMMYFUNCTION("GOOGLETRANSLATE(B261,""vi"",""en"")"),"You do not have tickets")</f>
        <v>You do not have tickets</v>
      </c>
    </row>
    <row r="262" ht="15.75" customHeight="1">
      <c r="A262" s="1" t="s">
        <v>597</v>
      </c>
      <c r="B262" s="1" t="s">
        <v>598</v>
      </c>
      <c r="C262" s="1" t="str">
        <f>IFERROR(__xludf.DUMMYFUNCTION("GOOGLETRANSLATE(B262,""vi"",""en"")"),"Buy tickets now to continue the trip.")</f>
        <v>Buy tickets now to continue the trip.</v>
      </c>
    </row>
    <row r="263" ht="15.75" customHeight="1">
      <c r="A263" s="1" t="s">
        <v>599</v>
      </c>
      <c r="B263" s="1" t="s">
        <v>600</v>
      </c>
      <c r="C263" s="1" t="str">
        <f>IFERROR(__xludf.DUMMYFUNCTION("GOOGLETRANSLATE(B263,""vi"",""en"")"),"Come back")</f>
        <v>Come back</v>
      </c>
    </row>
    <row r="264" ht="15.75" customHeight="1">
      <c r="A264" s="1" t="s">
        <v>601</v>
      </c>
      <c r="B264" s="1" t="s">
        <v>602</v>
      </c>
      <c r="C264" s="1" t="str">
        <f>IFERROR(__xludf.DUMMYFUNCTION("GOOGLETRANSLATE(B264,""vi"",""en"")"),"Buy now")</f>
        <v>Buy now</v>
      </c>
    </row>
    <row r="265" ht="15.75" customHeight="1">
      <c r="A265" s="1" t="s">
        <v>603</v>
      </c>
      <c r="B265" s="1" t="s">
        <v>604</v>
      </c>
      <c r="C265" s="1" t="s">
        <v>605</v>
      </c>
    </row>
    <row r="266" ht="15.75" customHeight="1">
      <c r="A266" s="1" t="s">
        <v>606</v>
      </c>
      <c r="B266" s="1" t="s">
        <v>607</v>
      </c>
      <c r="C266" s="1" t="s">
        <v>608</v>
      </c>
    </row>
    <row r="267" ht="15.75" customHeight="1">
      <c r="A267" s="1" t="s">
        <v>609</v>
      </c>
      <c r="B267" s="1" t="s">
        <v>610</v>
      </c>
      <c r="C267" s="1" t="s">
        <v>611</v>
      </c>
    </row>
    <row r="268" ht="15.75" customHeight="1">
      <c r="A268" s="1" t="s">
        <v>612</v>
      </c>
      <c r="B268" s="1" t="s">
        <v>613</v>
      </c>
      <c r="C268" s="1" t="str">
        <f>IFERROR(__xludf.DUMMYFUNCTION("GOOGLETRANSLATE(B268,""vi"",""en"")"),"License plate")</f>
        <v>License plate</v>
      </c>
    </row>
    <row r="269" ht="15.75" customHeight="1">
      <c r="A269" s="1" t="s">
        <v>614</v>
      </c>
      <c r="B269" s="1" t="s">
        <v>615</v>
      </c>
      <c r="C269" s="1" t="s">
        <v>616</v>
      </c>
    </row>
    <row r="270" ht="15.75" customHeight="1">
      <c r="A270" s="1" t="s">
        <v>617</v>
      </c>
      <c r="B270" s="1" t="s">
        <v>618</v>
      </c>
      <c r="C270" s="1" t="str">
        <f>IFERROR(__xludf.DUMMYFUNCTION("GOOGLETRANSLATE(B270,""vi"",""en"")"),"Do you want to end the trip?")</f>
        <v>Do you want to end the trip?</v>
      </c>
    </row>
    <row r="271" ht="15.75" customHeight="1">
      <c r="A271" s="1" t="s">
        <v>619</v>
      </c>
      <c r="B271" s="1" t="s">
        <v>620</v>
      </c>
      <c r="C271" s="1" t="str">
        <f>IFERROR(__xludf.DUMMYFUNCTION("GOOGLETRANSLATE(B271,""vi"",""en"")"),"End of the trip and charge as prescribed")</f>
        <v>End of the trip and charge as prescribed</v>
      </c>
    </row>
    <row r="272" ht="15.75" customHeight="1">
      <c r="A272" s="1" t="s">
        <v>621</v>
      </c>
      <c r="B272" s="1" t="s">
        <v>622</v>
      </c>
      <c r="C272" s="1" t="str">
        <f>IFERROR(__xludf.DUMMYFUNCTION("GOOGLETRANSLATE(B272,""vi"",""en"")"),"Thank you and see you again")</f>
        <v>Thank you and see you again</v>
      </c>
    </row>
    <row r="273" ht="15.75" customHeight="1">
      <c r="A273" s="1" t="s">
        <v>623</v>
      </c>
      <c r="B273" s="1" t="s">
        <v>624</v>
      </c>
      <c r="C273" s="1" t="s">
        <v>625</v>
      </c>
    </row>
    <row r="274" ht="15.75" customHeight="1">
      <c r="A274" s="1" t="s">
        <v>626</v>
      </c>
      <c r="B274" s="1" t="s">
        <v>627</v>
      </c>
      <c r="C274" s="1" t="str">
        <f>IFERROR(__xludf.DUMMYFUNCTION("GOOGLETRANSLATE(B274,""vi"",""en"")"),"Your response will help us serve you better")</f>
        <v>Your response will help us serve you better</v>
      </c>
    </row>
    <row r="275" ht="15.75" customHeight="1">
      <c r="A275" s="1" t="s">
        <v>628</v>
      </c>
      <c r="B275" s="1" t="s">
        <v>629</v>
      </c>
      <c r="C275" s="1" t="str">
        <f>IFERROR(__xludf.DUMMYFUNCTION("GOOGLETRANSLATE(B275,""vi"",""en"")"),"Your opinion")</f>
        <v>Your opinion</v>
      </c>
    </row>
    <row r="276" ht="15.75" customHeight="1">
      <c r="A276" s="1" t="s">
        <v>630</v>
      </c>
      <c r="B276" s="1" t="s">
        <v>631</v>
      </c>
      <c r="C276" s="1" t="str">
        <f>IFERROR(__xludf.DUMMYFUNCTION("GOOGLETRANSLATE(B276,""vi"",""en"")"),"Send reviews")</f>
        <v>Send reviews</v>
      </c>
    </row>
    <row r="277" ht="15.75" customHeight="1">
      <c r="A277" s="1" t="s">
        <v>632</v>
      </c>
      <c r="B277" s="1" t="s">
        <v>633</v>
      </c>
      <c r="C277" s="1" t="s">
        <v>193</v>
      </c>
    </row>
    <row r="278" ht="15.75" customHeight="1">
      <c r="A278" s="1" t="s">
        <v>634</v>
      </c>
      <c r="B278" s="1" t="s">
        <v>635</v>
      </c>
      <c r="C278" s="1" t="str">
        <f>IFERROR(__xludf.DUMMYFUNCTION("GOOGLETRANSLATE(B278,""vi"",""en"")"),"Trip code:")</f>
        <v>Trip code:</v>
      </c>
    </row>
    <row r="279" ht="15.75" customHeight="1">
      <c r="A279" s="1" t="s">
        <v>636</v>
      </c>
      <c r="B279" s="1" t="s">
        <v>563</v>
      </c>
      <c r="C279" s="1" t="str">
        <f>IFERROR(__xludf.DUMMYFUNCTION("GOOGLETRANSLATE(B279,""vi"",""en"")"),"Rates")</f>
        <v>Rates</v>
      </c>
    </row>
    <row r="280" ht="15.75" customHeight="1">
      <c r="A280" s="1" t="s">
        <v>637</v>
      </c>
      <c r="B280" s="1" t="s">
        <v>638</v>
      </c>
      <c r="C280" s="1" t="str">
        <f>IFERROR(__xludf.DUMMYFUNCTION("GOOGLETRANSLATE(B280,""vi"",""en"")"),"Support")</f>
        <v>Support</v>
      </c>
    </row>
    <row r="281" ht="15.75" customHeight="1">
      <c r="A281" s="1" t="s">
        <v>639</v>
      </c>
      <c r="B281" s="1" t="s">
        <v>640</v>
      </c>
      <c r="C281" s="1" t="str">
        <f>IFERROR(__xludf.DUMMYFUNCTION("GOOGLETRANSLATE(B281,""vi"",""en"")"),"Problems encountered")</f>
        <v>Problems encountered</v>
      </c>
    </row>
    <row r="282" ht="15.75" customHeight="1">
      <c r="A282" s="1" t="s">
        <v>641</v>
      </c>
      <c r="B282" s="1" t="s">
        <v>642</v>
      </c>
      <c r="C282" s="1" t="str">
        <f>IFERROR(__xludf.DUMMYFUNCTION("GOOGLETRANSLATE(B282,""vi"",""en"")"),"Write a description")</f>
        <v>Write a description</v>
      </c>
    </row>
    <row r="283" ht="15.75" customHeight="1">
      <c r="A283" s="1" t="s">
        <v>643</v>
      </c>
      <c r="B283" s="1" t="s">
        <v>644</v>
      </c>
      <c r="C283" s="1" t="str">
        <f>IFERROR(__xludf.DUMMYFUNCTION("GOOGLETRANSLATE(B283,""vi"",""en"")"),"Send an error")</f>
        <v>Send an error</v>
      </c>
    </row>
    <row r="284" ht="15.75" customHeight="1">
      <c r="A284" s="1" t="s">
        <v>645</v>
      </c>
      <c r="B284" s="1" t="s">
        <v>646</v>
      </c>
      <c r="C284" s="1" t="str">
        <f>IFERROR(__xludf.DUMMYFUNCTION("GOOGLETRANSLATE(B284,""vi"",""en"")"),"Call the hotline")</f>
        <v>Call the hotline</v>
      </c>
    </row>
    <row r="285" ht="15.75" customHeight="1">
      <c r="A285" s="1" t="s">
        <v>647</v>
      </c>
      <c r="B285" s="1" t="s">
        <v>648</v>
      </c>
      <c r="C285" s="1" t="str">
        <f>IFERROR(__xludf.DUMMYFUNCTION("GOOGLETRANSLATE(B285,""vi"",""en"")"),"The phone number has been registered")</f>
        <v>The phone number has been registered</v>
      </c>
    </row>
    <row r="286" ht="15.75" customHeight="1">
      <c r="A286" s="1" t="s">
        <v>649</v>
      </c>
      <c r="B286" s="1" t="s">
        <v>650</v>
      </c>
      <c r="C286" s="1" t="str">
        <f>IFERROR(__xludf.DUMMYFUNCTION("GOOGLETRANSLATE(B286,""vi"",""en"")"),"The number of sharing points needs to be smaller than the existing score")</f>
        <v>The number of sharing points needs to be smaller than the existing score</v>
      </c>
    </row>
    <row r="287" ht="15.75" customHeight="1">
      <c r="A287" s="1" t="s">
        <v>651</v>
      </c>
      <c r="B287" s="1" t="s">
        <v>652</v>
      </c>
      <c r="C287" s="1" t="str">
        <f>IFERROR(__xludf.DUMMYFUNCTION("GOOGLETRANSLATE(B287,""vi"",""en"")"),"Expired")</f>
        <v>Expired</v>
      </c>
    </row>
    <row r="288" ht="15.75" customHeight="1">
      <c r="A288" s="1" t="s">
        <v>653</v>
      </c>
      <c r="B288" s="1" t="s">
        <v>654</v>
      </c>
      <c r="C288" s="1" t="s">
        <v>182</v>
      </c>
    </row>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