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Subjects\SPRING 2020\DWH\Assignment\"/>
    </mc:Choice>
  </mc:AlternateContent>
  <xr:revisionPtr revIDLastSave="0" documentId="13_ncr:1_{8C53E206-C415-4D81-9E46-3BA6B487355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ource 1" sheetId="1" r:id="rId1"/>
    <sheet name="Source 2" sheetId="5" r:id="rId2"/>
    <sheet name="Full Set" sheetId="6" r:id="rId3"/>
    <sheet name="Lookups" sheetId="8" r:id="rId4"/>
    <sheet name="Source 3(for Assignment Part 4)" sheetId="9" r:id="rId5"/>
  </sheets>
  <definedNames>
    <definedName name="_xlnm._FilterDatabase" localSheetId="0" hidden="1">'Source 1'!$A$1:$M$30</definedName>
    <definedName name="_xlnm._FilterDatabase" localSheetId="4" hidden="1">'Source 3(for Assignment Part 4)'!$A$2:$A$60</definedName>
    <definedName name="Delinquent_Payments">'Source 3(for Assignment Part 4)'!#REF!</definedName>
    <definedName name="_xlnm.Extract" localSheetId="4">'Source 3(for Assignment Part 4)'!#REF!</definedName>
    <definedName name="_xlnm.Print_Area" localSheetId="0">'Source 1'!$A$1:$S$30</definedName>
    <definedName name="_xlnm.Print_Titles" localSheetId="0">'Source 1'!$1:$1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2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3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2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3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2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3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2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3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2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3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2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31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2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31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2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G38" i="6" l="1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32" i="6"/>
  <c r="G33" i="6"/>
  <c r="G34" i="6"/>
  <c r="G35" i="6"/>
  <c r="G36" i="6"/>
  <c r="G37" i="6"/>
  <c r="G3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2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3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2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3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2" i="6"/>
  <c r="L3" i="1" l="1"/>
  <c r="N3" i="1"/>
  <c r="L4" i="1"/>
  <c r="N4" i="1" s="1"/>
  <c r="L5" i="1"/>
  <c r="N5" i="1"/>
  <c r="L6" i="1"/>
  <c r="N6" i="1" s="1"/>
  <c r="L7" i="1"/>
  <c r="N7" i="1"/>
  <c r="L8" i="1"/>
  <c r="N8" i="1" s="1"/>
  <c r="L9" i="1"/>
  <c r="N9" i="1"/>
  <c r="L10" i="1"/>
  <c r="N10" i="1" s="1"/>
  <c r="L11" i="1"/>
  <c r="N11" i="1"/>
  <c r="L12" i="1"/>
  <c r="N12" i="1" s="1"/>
  <c r="L13" i="1"/>
  <c r="N13" i="1"/>
  <c r="L14" i="1"/>
  <c r="N14" i="1" s="1"/>
  <c r="L15" i="1"/>
  <c r="N15" i="1"/>
  <c r="L16" i="1"/>
  <c r="N16" i="1" s="1"/>
  <c r="L17" i="1"/>
  <c r="N17" i="1"/>
  <c r="L18" i="1"/>
  <c r="N18" i="1" s="1"/>
  <c r="L19" i="1"/>
  <c r="N19" i="1"/>
  <c r="L20" i="1"/>
  <c r="N20" i="1" s="1"/>
  <c r="L21" i="1"/>
  <c r="N21" i="1"/>
  <c r="L22" i="1"/>
  <c r="N22" i="1" s="1"/>
  <c r="L23" i="1"/>
  <c r="N23" i="1"/>
  <c r="L24" i="1"/>
  <c r="N24" i="1" s="1"/>
  <c r="L25" i="1"/>
  <c r="N25" i="1"/>
  <c r="L26" i="1"/>
  <c r="N26" i="1" s="1"/>
  <c r="L27" i="1"/>
  <c r="N27" i="1"/>
  <c r="L28" i="1"/>
  <c r="N28" i="1" s="1"/>
  <c r="L29" i="1"/>
  <c r="N29" i="1"/>
  <c r="L30" i="1"/>
  <c r="N30" i="1" s="1"/>
  <c r="L2" i="1"/>
  <c r="N2" i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" i="9"/>
</calcChain>
</file>

<file path=xl/sharedStrings.xml><?xml version="1.0" encoding="utf-8"?>
<sst xmlns="http://schemas.openxmlformats.org/spreadsheetml/2006/main" count="563" uniqueCount="275">
  <si>
    <t>Order ID</t>
  </si>
  <si>
    <t>Product ID</t>
  </si>
  <si>
    <t>Product</t>
  </si>
  <si>
    <t>Unit Price</t>
  </si>
  <si>
    <t>Quantity</t>
  </si>
  <si>
    <t>Discount</t>
  </si>
  <si>
    <t>Extended Price</t>
  </si>
  <si>
    <t>Queso Cabrales</t>
  </si>
  <si>
    <t>Singaporean Hokkien Fried Mee</t>
  </si>
  <si>
    <t>Mozzarella di Giovanni</t>
  </si>
  <si>
    <t>Manjimup Dried Apples</t>
  </si>
  <si>
    <t>Tofu</t>
  </si>
  <si>
    <t>Jack's New England Clam Chowder</t>
  </si>
  <si>
    <t>Louisiana Fiery Hot Pepper Sauce</t>
  </si>
  <si>
    <t>Gustaf's Knäckebröd</t>
  </si>
  <si>
    <t>Ravioli Angelo</t>
  </si>
  <si>
    <t>Geitost</t>
  </si>
  <si>
    <t>Sir Rodney's Marmalade</t>
  </si>
  <si>
    <t>Camembert Pierrot</t>
  </si>
  <si>
    <t>Maxilaku</t>
  </si>
  <si>
    <t>Chartreuse verte</t>
  </si>
  <si>
    <t>Gorgonzola Telino</t>
  </si>
  <si>
    <t>Pâté chinois</t>
  </si>
  <si>
    <t>Longlife Tofu</t>
  </si>
  <si>
    <t>Guaraná Fantástica</t>
  </si>
  <si>
    <t>Inlagd Sill</t>
  </si>
  <si>
    <t>Raclette Courdavault</t>
  </si>
  <si>
    <t>Pavlova</t>
  </si>
  <si>
    <t>Chang</t>
  </si>
  <si>
    <t>Perth Pasties</t>
  </si>
  <si>
    <t>Original Frankfurter grüne Soße</t>
  </si>
  <si>
    <t>Schoggi Schokolade</t>
  </si>
  <si>
    <t>Mascarpone Fabioli</t>
  </si>
  <si>
    <t>Chef Anton's Gumbo Mix</t>
  </si>
  <si>
    <t>Sir Rodney's Scones</t>
  </si>
  <si>
    <t>Gravad lax</t>
  </si>
  <si>
    <t>Outback Lager</t>
  </si>
  <si>
    <t>Tarte au sucre</t>
  </si>
  <si>
    <t>Steeleye Stout</t>
  </si>
  <si>
    <t>Uncle Bob's Organic Dried Pears</t>
  </si>
  <si>
    <t>Gnocchi di nonna Alice</t>
  </si>
  <si>
    <t>Nord-Ost Matjeshering</t>
  </si>
  <si>
    <t>Alice Mutton</t>
  </si>
  <si>
    <t>Queso Manchego La Pastora</t>
  </si>
  <si>
    <t>Lakkalikööri</t>
  </si>
  <si>
    <t>Boston Crab Meat</t>
  </si>
  <si>
    <t>Thüringer Rostbratwurst</t>
  </si>
  <si>
    <t>Full Price</t>
  </si>
  <si>
    <t>Total Discount</t>
  </si>
  <si>
    <t>Order Date</t>
  </si>
  <si>
    <t>Suzan Plock</t>
  </si>
  <si>
    <t>Allan Strate</t>
  </si>
  <si>
    <t>Elnora Willison</t>
  </si>
  <si>
    <t>Daniela Becknell</t>
  </si>
  <si>
    <t>Cathrine Delamater</t>
  </si>
  <si>
    <t>Leota Vonderheide</t>
  </si>
  <si>
    <t>Tyrone Hine</t>
  </si>
  <si>
    <t>Christin Tillinghast</t>
  </si>
  <si>
    <t>Kisha Grauer</t>
  </si>
  <si>
    <t>Darryl Manuelito</t>
  </si>
  <si>
    <t>Customer Name</t>
  </si>
  <si>
    <t>Customer City</t>
  </si>
  <si>
    <t>Customer State</t>
  </si>
  <si>
    <t>Philadelphia</t>
  </si>
  <si>
    <t>PA</t>
  </si>
  <si>
    <t>FL</t>
  </si>
  <si>
    <t>Charleston</t>
  </si>
  <si>
    <t>SC</t>
  </si>
  <si>
    <t>Pittsburgh</t>
  </si>
  <si>
    <t>Miami</t>
  </si>
  <si>
    <t>Salt Lake City</t>
  </si>
  <si>
    <t>UT</t>
  </si>
  <si>
    <t>Providence</t>
  </si>
  <si>
    <t>Kansas City</t>
  </si>
  <si>
    <t>Tacoma</t>
  </si>
  <si>
    <t>WA</t>
  </si>
  <si>
    <t>Gold</t>
  </si>
  <si>
    <t>Silver</t>
  </si>
  <si>
    <t>Platinum</t>
  </si>
  <si>
    <t>Customer Status</t>
  </si>
  <si>
    <t>OrderID</t>
  </si>
  <si>
    <t>Customer First Name</t>
  </si>
  <si>
    <t>Customer Last Name</t>
  </si>
  <si>
    <t>Missouri</t>
  </si>
  <si>
    <t>South Carolina</t>
  </si>
  <si>
    <t>Ohio</t>
  </si>
  <si>
    <t>Michigan</t>
  </si>
  <si>
    <t>Utah</t>
  </si>
  <si>
    <t>Pennsylvania</t>
  </si>
  <si>
    <t>Washington</t>
  </si>
  <si>
    <t>Florida</t>
  </si>
  <si>
    <t>Rhode Island</t>
  </si>
  <si>
    <t>Hawaii</t>
  </si>
  <si>
    <t xml:space="preserve">Product </t>
  </si>
  <si>
    <t>A10258</t>
  </si>
  <si>
    <t>A10259</t>
  </si>
  <si>
    <t>A10260</t>
  </si>
  <si>
    <t>A10261</t>
  </si>
  <si>
    <t>A10262</t>
  </si>
  <si>
    <t>A10263</t>
  </si>
  <si>
    <t>A10264</t>
  </si>
  <si>
    <t>A10265</t>
  </si>
  <si>
    <t>A10266</t>
  </si>
  <si>
    <t>A10267</t>
  </si>
  <si>
    <t>A10268</t>
  </si>
  <si>
    <t>A10269</t>
  </si>
  <si>
    <t>Customer Full Name</t>
  </si>
  <si>
    <t>Fehrenbach</t>
  </si>
  <si>
    <t>Julio</t>
  </si>
  <si>
    <t>Willard</t>
  </si>
  <si>
    <t>Roslyn</t>
  </si>
  <si>
    <t>Plott</t>
  </si>
  <si>
    <t>Eve</t>
  </si>
  <si>
    <t>Haak</t>
  </si>
  <si>
    <t>Max</t>
  </si>
  <si>
    <t>Kindle</t>
  </si>
  <si>
    <t>Roxie</t>
  </si>
  <si>
    <t>Prewitt</t>
  </si>
  <si>
    <t>Erik</t>
  </si>
  <si>
    <t>Vire</t>
  </si>
  <si>
    <t>Lonnie</t>
  </si>
  <si>
    <t>Ludy</t>
  </si>
  <si>
    <t>Jamie</t>
  </si>
  <si>
    <t>Woodbridge</t>
  </si>
  <si>
    <t>Eleanor</t>
  </si>
  <si>
    <t>Aburto</t>
  </si>
  <si>
    <t>Odessa</t>
  </si>
  <si>
    <t>Smith</t>
  </si>
  <si>
    <t>Sabat</t>
  </si>
  <si>
    <t>Kansas</t>
  </si>
  <si>
    <t>Greensboro</t>
  </si>
  <si>
    <t>North Carolina</t>
  </si>
  <si>
    <t>Colombus</t>
  </si>
  <si>
    <t>Detroit</t>
  </si>
  <si>
    <t>Provo</t>
  </si>
  <si>
    <t>Seattle</t>
  </si>
  <si>
    <t>Abbreviation</t>
  </si>
  <si>
    <t>AL</t>
  </si>
  <si>
    <t>AK</t>
  </si>
  <si>
    <t>AZ</t>
  </si>
  <si>
    <t>AR</t>
  </si>
  <si>
    <t>CA</t>
  </si>
  <si>
    <t>CO</t>
  </si>
  <si>
    <t>CT</t>
  </si>
  <si>
    <t>DE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</si>
  <si>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</si>
  <si>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</si>
  <si>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</si>
  <si>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</si>
  <si>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</si>
  <si>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</si>
  <si>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</si>
  <si>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</si>
  <si>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</si>
  <si>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</si>
  <si>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</si>
  <si>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</si>
  <si>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</si>
  <si>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</si>
  <si>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</si>
  <si>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</si>
  <si>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</si>
  <si>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</si>
  <si>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</si>
  <si>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</si>
  <si>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</si>
  <si>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</si>
  <si>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</si>
  <si>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</si>
  <si>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</si>
  <si>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</si>
  <si>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</si>
  <si>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</si>
  <si>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RI</t>
  </si>
  <si>
    <t>SD</t>
  </si>
  <si>
    <t>TN</t>
  </si>
  <si>
    <t>TX</t>
  </si>
  <si>
    <t>VT</t>
  </si>
  <si>
    <t>VA</t>
  </si>
  <si>
    <t>WV</t>
  </si>
  <si>
    <t>WI</t>
  </si>
  <si>
    <t>WY</t>
  </si>
  <si>
    <t>Alabama</t>
  </si>
  <si>
    <t>Arkansas</t>
  </si>
  <si>
    <t>Arizona</t>
  </si>
  <si>
    <t>Alaska</t>
  </si>
  <si>
    <t>California</t>
  </si>
  <si>
    <t>Colorado</t>
  </si>
  <si>
    <t>Connecticut</t>
  </si>
  <si>
    <t>Delaware</t>
  </si>
  <si>
    <t>Georgia</t>
  </si>
  <si>
    <t>Idaho</t>
  </si>
  <si>
    <t>Illinois</t>
  </si>
  <si>
    <t>Indiana</t>
  </si>
  <si>
    <t>Iowa</t>
  </si>
  <si>
    <t>Kentucky</t>
  </si>
  <si>
    <t>Maine</t>
  </si>
  <si>
    <t>Maryland</t>
  </si>
  <si>
    <t>Massachusetts</t>
  </si>
  <si>
    <t>Louisiana</t>
  </si>
  <si>
    <t>Minnesota</t>
  </si>
  <si>
    <t>Mississippi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</si>
  <si>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</si>
  <si>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</si>
  <si>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</si>
  <si>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</si>
  <si>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</si>
  <si>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</si>
  <si>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</si>
  <si>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Dakota</t>
  </si>
  <si>
    <t>Oklahoma</t>
  </si>
  <si>
    <t>Oregon</t>
  </si>
  <si>
    <t>South Dakota</t>
  </si>
  <si>
    <t>Tennessee</t>
  </si>
  <si>
    <t>Texas</t>
  </si>
  <si>
    <t>Vermont</t>
  </si>
  <si>
    <t>Virginia</t>
  </si>
  <si>
    <t>West Virginia</t>
  </si>
  <si>
    <t>Wisconsin</t>
  </si>
  <si>
    <t>Wyoming</t>
  </si>
  <si>
    <t>Julio Willard</t>
  </si>
  <si>
    <t>Roslyn Plott</t>
  </si>
  <si>
    <t>Eve Haak</t>
  </si>
  <si>
    <t>Roxie Prewitt</t>
  </si>
  <si>
    <t>Erik Vire</t>
  </si>
  <si>
    <t>Lonnie Ludy</t>
  </si>
  <si>
    <t>Jamie Woodbridge</t>
  </si>
  <si>
    <t>Eleanor Aburto</t>
  </si>
  <si>
    <t>Odessa Smith</t>
  </si>
  <si>
    <t>Jamie Sabat</t>
  </si>
  <si>
    <t>Milagros Fehrenbach</t>
  </si>
  <si>
    <t>Milagros</t>
  </si>
  <si>
    <t>Country</t>
  </si>
  <si>
    <t>USA</t>
  </si>
  <si>
    <t>United States</t>
  </si>
  <si>
    <t>US</t>
  </si>
  <si>
    <t>Toronto</t>
  </si>
  <si>
    <t>Ontario</t>
  </si>
  <si>
    <t>Vancover</t>
  </si>
  <si>
    <t>ON</t>
  </si>
  <si>
    <t>State and Province Lookup</t>
  </si>
  <si>
    <t>State/Province</t>
  </si>
  <si>
    <t>Quebec</t>
  </si>
  <si>
    <t>QC</t>
  </si>
  <si>
    <t>Nova Scotia</t>
  </si>
  <si>
    <t>NS</t>
  </si>
  <si>
    <t>New Brunswick</t>
  </si>
  <si>
    <t>NB</t>
  </si>
  <si>
    <t>Manitoba</t>
  </si>
  <si>
    <t>MB</t>
  </si>
  <si>
    <t>British Columbia</t>
  </si>
  <si>
    <t>BC</t>
  </si>
  <si>
    <t>Prince Edward Island</t>
  </si>
  <si>
    <t>PE</t>
  </si>
  <si>
    <t>Saskatchewan</t>
  </si>
  <si>
    <t>SK</t>
  </si>
  <si>
    <t>Alberta</t>
  </si>
  <si>
    <t>AB</t>
  </si>
  <si>
    <t>Newfoundland and Labrador</t>
  </si>
  <si>
    <t>NL</t>
  </si>
  <si>
    <t>Customer State/Province</t>
  </si>
  <si>
    <t>Canada</t>
  </si>
  <si>
    <t>Missed Payments</t>
  </si>
  <si>
    <t>NONE</t>
  </si>
  <si>
    <t>Missed Payments 2</t>
  </si>
  <si>
    <t>Country 2</t>
  </si>
  <si>
    <t>Max Kindel</t>
  </si>
  <si>
    <t>Previous Credit Line</t>
  </si>
  <si>
    <t>New Credit Line</t>
  </si>
  <si>
    <t>Status Code</t>
  </si>
  <si>
    <t>Status</t>
  </si>
  <si>
    <t>Status Lookup</t>
  </si>
  <si>
    <t>Credit Line</t>
  </si>
  <si>
    <t>Discount (%)</t>
  </si>
  <si>
    <t>D42, D43, D44 has values N/A as the spelling of in Source 2 is "Max Kindle" and spelling in Source 3 is "Max Kindel"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</si>
</sst>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8"/>
      <name val="Tahoma"/>
    </font>
    <font>
      <b/>
      <sz val="8"/>
      <name val="Tahoma"/>
      <family val="2"/>
    </font>
    <font>
      <sz val="8"/>
      <name val="Tahoma"/>
      <family val="2"/>
    </font>
    <font>
      <sz val="8"/>
      <name val="Tahoma"/>
      <family val="2"/>
    </font>
    <font>
      <b/>
      <sz val="8"/>
      <color theme="3"/>
      <name val="Tahoma"/>
      <family val="2"/>
    </font>
    <font>
      <u/>
      <sz val="8"/>
      <color theme="10"/>
      <name val="Tahoma"/>
    </font>
    <font>
      <u/>
      <sz val="8"/>
      <color theme="11"/>
      <name val="Tahoma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17" fontId="0" fillId="0" borderId="0" xfId="0" applyNumberFormat="1"/>
    <xf numFmtId="164" fontId="0" fillId="0" borderId="0" xfId="1" applyNumberFormat="1" applyFon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4" fontId="0" fillId="0" borderId="0" xfId="0" applyNumberFormat="1"/>
    <xf numFmtId="4" fontId="0" fillId="0" borderId="0" xfId="1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74858</xdr:colOff>
      <xdr:row>7</xdr:row>
      <xdr:rowOff>114913</xdr:rowOff>
    </xdr:from>
    <xdr:ext cx="342786" cy="182543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 rot="16200000">
          <a:off x="-666467" y="1789688"/>
          <a:ext cx="182543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Data from</a:t>
          </a:r>
          <a:r>
            <a:rPr lang="en-US" sz="1600" b="1" baseline="0"/>
            <a:t> Source 1</a:t>
          </a:r>
          <a:endParaRPr lang="en-US" sz="1600" b="1"/>
        </a:p>
      </xdr:txBody>
    </xdr:sp>
    <xdr:clientData/>
  </xdr:oneCellAnchor>
  <xdr:oneCellAnchor>
    <xdr:from>
      <xdr:col>0</xdr:col>
      <xdr:colOff>84383</xdr:colOff>
      <xdr:row>34</xdr:row>
      <xdr:rowOff>86338</xdr:rowOff>
    </xdr:from>
    <xdr:ext cx="342786" cy="182543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 rot="16200000">
          <a:off x="-656942" y="5361563"/>
          <a:ext cx="182543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Data from</a:t>
          </a:r>
          <a:r>
            <a:rPr lang="en-US" sz="1600" b="1" baseline="0"/>
            <a:t> Source 2</a:t>
          </a:r>
          <a:endParaRPr lang="en-US" sz="16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4"/>
  <sheetViews>
    <sheetView zoomScale="145" zoomScaleNormal="145" workbookViewId="0">
      <selection activeCell="N7" sqref="N7"/>
    </sheetView>
  </sheetViews>
  <sheetFormatPr defaultColWidth="9" defaultRowHeight="10.5" x14ac:dyDescent="0.15"/>
  <cols>
    <col min="1" max="1" width="9.5" customWidth="1"/>
    <col min="2" max="2" width="17.1640625" bestFit="1" customWidth="1"/>
    <col min="3" max="3" width="17.1640625" customWidth="1"/>
    <col min="4" max="4" width="25.83203125" bestFit="1" customWidth="1"/>
    <col min="5" max="5" width="17.1640625" customWidth="1"/>
    <col min="6" max="6" width="6.5" bestFit="1" customWidth="1"/>
    <col min="7" max="7" width="8.5" bestFit="1" customWidth="1"/>
    <col min="8" max="8" width="29.5" bestFit="1" customWidth="1"/>
    <col min="9" max="9" width="6.83203125" bestFit="1" customWidth="1"/>
    <col min="10" max="11" width="9.5" bestFit="1" customWidth="1"/>
    <col min="12" max="13" width="10.83203125" bestFit="1" customWidth="1"/>
    <col min="14" max="14" width="9.5" bestFit="1" customWidth="1"/>
    <col min="18" max="18" width="21.1640625" bestFit="1" customWidth="1"/>
  </cols>
  <sheetData>
    <row r="1" spans="1:18" ht="21" customHeight="1" x14ac:dyDescent="0.15">
      <c r="A1" s="11" t="s">
        <v>0</v>
      </c>
      <c r="B1" s="1" t="s">
        <v>60</v>
      </c>
      <c r="C1" s="1" t="s">
        <v>61</v>
      </c>
      <c r="D1" s="3" t="s">
        <v>260</v>
      </c>
      <c r="E1" s="1" t="s">
        <v>79</v>
      </c>
      <c r="F1" s="1" t="s">
        <v>49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273</v>
      </c>
      <c r="L1" s="1" t="s">
        <v>47</v>
      </c>
      <c r="M1" s="1" t="s">
        <v>6</v>
      </c>
      <c r="N1" s="1" t="s">
        <v>48</v>
      </c>
    </row>
    <row r="2" spans="1:18" x14ac:dyDescent="0.15">
      <c r="A2" s="9">
        <v>10248</v>
      </c>
      <c r="B2" t="s">
        <v>50</v>
      </c>
      <c r="C2" t="s">
        <v>68</v>
      </c>
      <c r="D2" t="s">
        <v>64</v>
      </c>
      <c r="E2" t="s">
        <v>77</v>
      </c>
      <c r="F2" s="5">
        <v>40554</v>
      </c>
      <c r="G2">
        <v>11</v>
      </c>
      <c r="H2" t="s">
        <v>7</v>
      </c>
      <c r="I2" s="6">
        <v>14</v>
      </c>
      <c r="J2" s="7">
        <v>12</v>
      </c>
      <c r="K2" s="25">
        <v>0</v>
      </c>
      <c r="L2" s="6">
        <f>I2*J2</f>
        <v>168</v>
      </c>
      <c r="M2" s="6">
        <v>168</v>
      </c>
      <c r="N2" s="6">
        <f>L2-M2</f>
        <v>0</v>
      </c>
    </row>
    <row r="3" spans="1:18" x14ac:dyDescent="0.15">
      <c r="A3" s="9">
        <v>10248</v>
      </c>
      <c r="B3" t="s">
        <v>50</v>
      </c>
      <c r="C3" t="s">
        <v>68</v>
      </c>
      <c r="D3" t="s">
        <v>64</v>
      </c>
      <c r="E3" t="s">
        <v>77</v>
      </c>
      <c r="F3" s="5">
        <v>40554</v>
      </c>
      <c r="G3">
        <v>42</v>
      </c>
      <c r="H3" t="s">
        <v>8</v>
      </c>
      <c r="I3" s="6">
        <v>9.8000000000000007</v>
      </c>
      <c r="J3" s="7">
        <v>10</v>
      </c>
      <c r="K3" s="25">
        <v>0</v>
      </c>
      <c r="L3" s="6">
        <f t="shared" ref="L3:L30" si="0">I3*J3</f>
        <v>98</v>
      </c>
      <c r="M3" s="6">
        <v>98</v>
      </c>
      <c r="N3" s="6">
        <f t="shared" ref="N3:N30" si="1">L3-M3</f>
        <v>0</v>
      </c>
    </row>
    <row r="4" spans="1:18" x14ac:dyDescent="0.15">
      <c r="A4" s="9">
        <v>10248</v>
      </c>
      <c r="B4" t="s">
        <v>50</v>
      </c>
      <c r="C4" t="s">
        <v>68</v>
      </c>
      <c r="D4" t="s">
        <v>64</v>
      </c>
      <c r="E4" t="s">
        <v>77</v>
      </c>
      <c r="F4" s="5">
        <v>40554</v>
      </c>
      <c r="G4">
        <v>72</v>
      </c>
      <c r="H4" t="s">
        <v>9</v>
      </c>
      <c r="I4" s="6">
        <v>34.799999999999997</v>
      </c>
      <c r="J4" s="7">
        <v>5</v>
      </c>
      <c r="K4" s="25">
        <v>0</v>
      </c>
      <c r="L4" s="6">
        <f t="shared" si="0"/>
        <v>174</v>
      </c>
      <c r="M4" s="6">
        <v>174</v>
      </c>
      <c r="N4" s="6">
        <f t="shared" si="1"/>
        <v>0</v>
      </c>
      <c r="P4" s="3"/>
    </row>
    <row r="5" spans="1:18" x14ac:dyDescent="0.15">
      <c r="A5" s="9">
        <v>10249</v>
      </c>
      <c r="B5" t="s">
        <v>51</v>
      </c>
      <c r="C5" t="s">
        <v>69</v>
      </c>
      <c r="D5" t="s">
        <v>65</v>
      </c>
      <c r="E5" t="s">
        <v>78</v>
      </c>
      <c r="F5" s="5">
        <v>40554</v>
      </c>
      <c r="G5">
        <v>51</v>
      </c>
      <c r="H5" t="s">
        <v>10</v>
      </c>
      <c r="I5" s="6">
        <v>42.4</v>
      </c>
      <c r="J5" s="7">
        <v>40</v>
      </c>
      <c r="K5" s="25">
        <v>0</v>
      </c>
      <c r="L5" s="6">
        <f t="shared" si="0"/>
        <v>1696</v>
      </c>
      <c r="M5" s="6">
        <v>1696</v>
      </c>
      <c r="N5" s="6">
        <f t="shared" si="1"/>
        <v>0</v>
      </c>
      <c r="Q5" s="4"/>
    </row>
    <row r="6" spans="1:18" x14ac:dyDescent="0.15">
      <c r="A6" s="9">
        <v>10249</v>
      </c>
      <c r="B6" t="s">
        <v>51</v>
      </c>
      <c r="C6" t="s">
        <v>69</v>
      </c>
      <c r="D6" t="s">
        <v>65</v>
      </c>
      <c r="E6" t="s">
        <v>78</v>
      </c>
      <c r="F6" s="5">
        <v>40554</v>
      </c>
      <c r="G6">
        <v>14</v>
      </c>
      <c r="H6" t="s">
        <v>11</v>
      </c>
      <c r="I6" s="6">
        <v>18.600000000000001</v>
      </c>
      <c r="J6" s="7">
        <v>9</v>
      </c>
      <c r="K6" s="25">
        <v>0</v>
      </c>
      <c r="L6" s="6">
        <f t="shared" si="0"/>
        <v>167.4</v>
      </c>
      <c r="M6" s="6">
        <v>167.4</v>
      </c>
      <c r="N6" s="6">
        <f t="shared" si="1"/>
        <v>0</v>
      </c>
    </row>
    <row r="7" spans="1:18" x14ac:dyDescent="0.15">
      <c r="A7" s="9">
        <v>10250</v>
      </c>
      <c r="B7" s="4" t="s">
        <v>52</v>
      </c>
      <c r="C7" t="s">
        <v>63</v>
      </c>
      <c r="D7" t="s">
        <v>64</v>
      </c>
      <c r="E7" t="s">
        <v>78</v>
      </c>
      <c r="F7" s="5">
        <v>40554</v>
      </c>
      <c r="G7">
        <v>51</v>
      </c>
      <c r="H7" t="s">
        <v>10</v>
      </c>
      <c r="I7" s="6">
        <v>42.4</v>
      </c>
      <c r="J7" s="7">
        <v>35</v>
      </c>
      <c r="K7" s="25">
        <v>0.15000000596046448</v>
      </c>
      <c r="L7" s="6">
        <f t="shared" si="0"/>
        <v>1484</v>
      </c>
      <c r="M7" s="6">
        <v>1261.4000000000001</v>
      </c>
      <c r="N7" s="6">
        <f t="shared" si="1"/>
        <v>222.59999999999991</v>
      </c>
    </row>
    <row r="8" spans="1:18" x14ac:dyDescent="0.15">
      <c r="A8" s="9">
        <v>10250</v>
      </c>
      <c r="B8" t="s">
        <v>52</v>
      </c>
      <c r="C8" t="s">
        <v>63</v>
      </c>
      <c r="D8" t="s">
        <v>64</v>
      </c>
      <c r="E8" t="s">
        <v>78</v>
      </c>
      <c r="F8" s="5">
        <v>40554</v>
      </c>
      <c r="G8">
        <v>41</v>
      </c>
      <c r="H8" t="s">
        <v>12</v>
      </c>
      <c r="I8" s="6">
        <v>7.7</v>
      </c>
      <c r="J8" s="7">
        <v>10</v>
      </c>
      <c r="K8" s="25">
        <v>0</v>
      </c>
      <c r="L8" s="6">
        <f t="shared" si="0"/>
        <v>77</v>
      </c>
      <c r="M8" s="6">
        <v>77</v>
      </c>
      <c r="N8" s="6">
        <f t="shared" si="1"/>
        <v>0</v>
      </c>
    </row>
    <row r="9" spans="1:18" x14ac:dyDescent="0.15">
      <c r="A9" s="9">
        <v>10250</v>
      </c>
      <c r="B9" t="s">
        <v>52</v>
      </c>
      <c r="C9" t="s">
        <v>63</v>
      </c>
      <c r="D9" t="s">
        <v>64</v>
      </c>
      <c r="E9" t="s">
        <v>78</v>
      </c>
      <c r="F9" s="5">
        <v>40554</v>
      </c>
      <c r="G9">
        <v>65</v>
      </c>
      <c r="H9" t="s">
        <v>13</v>
      </c>
      <c r="I9" s="6">
        <v>16.8</v>
      </c>
      <c r="J9" s="7">
        <v>15</v>
      </c>
      <c r="K9" s="25">
        <v>0.15000000596046448</v>
      </c>
      <c r="L9" s="6">
        <f t="shared" si="0"/>
        <v>252</v>
      </c>
      <c r="M9" s="6">
        <v>214.2</v>
      </c>
      <c r="N9" s="6">
        <f t="shared" si="1"/>
        <v>37.800000000000011</v>
      </c>
      <c r="R9" s="2"/>
    </row>
    <row r="10" spans="1:18" x14ac:dyDescent="0.15">
      <c r="A10" s="9">
        <v>10251</v>
      </c>
      <c r="B10" t="s">
        <v>53</v>
      </c>
      <c r="C10" t="s">
        <v>74</v>
      </c>
      <c r="D10" t="s">
        <v>75</v>
      </c>
      <c r="E10" t="s">
        <v>78</v>
      </c>
      <c r="F10" s="5">
        <v>40554</v>
      </c>
      <c r="G10">
        <v>65</v>
      </c>
      <c r="H10" t="s">
        <v>13</v>
      </c>
      <c r="I10" s="6">
        <v>16.8</v>
      </c>
      <c r="J10" s="7">
        <v>20</v>
      </c>
      <c r="K10" s="25">
        <v>0</v>
      </c>
      <c r="L10" s="6">
        <f t="shared" si="0"/>
        <v>336</v>
      </c>
      <c r="M10" s="6">
        <v>336</v>
      </c>
      <c r="N10" s="6">
        <f t="shared" si="1"/>
        <v>0</v>
      </c>
      <c r="R10" s="2"/>
    </row>
    <row r="11" spans="1:18" x14ac:dyDescent="0.15">
      <c r="A11" s="9">
        <v>10251</v>
      </c>
      <c r="B11" t="s">
        <v>53</v>
      </c>
      <c r="C11" t="s">
        <v>74</v>
      </c>
      <c r="D11" t="s">
        <v>75</v>
      </c>
      <c r="E11" t="s">
        <v>78</v>
      </c>
      <c r="F11" s="5">
        <v>40554</v>
      </c>
      <c r="G11">
        <v>22</v>
      </c>
      <c r="H11" t="s">
        <v>14</v>
      </c>
      <c r="I11" s="6">
        <v>16.8</v>
      </c>
      <c r="J11" s="7">
        <v>6</v>
      </c>
      <c r="K11" s="25">
        <v>5.000000074505806E-2</v>
      </c>
      <c r="L11" s="6">
        <f t="shared" si="0"/>
        <v>100.80000000000001</v>
      </c>
      <c r="M11" s="6">
        <v>95.76</v>
      </c>
      <c r="N11" s="6">
        <f t="shared" si="1"/>
        <v>5.0400000000000063</v>
      </c>
      <c r="R11" s="2"/>
    </row>
    <row r="12" spans="1:18" x14ac:dyDescent="0.15">
      <c r="A12" s="9">
        <v>10251</v>
      </c>
      <c r="B12" t="s">
        <v>53</v>
      </c>
      <c r="C12" t="s">
        <v>74</v>
      </c>
      <c r="D12" t="s">
        <v>75</v>
      </c>
      <c r="E12" t="s">
        <v>78</v>
      </c>
      <c r="F12" s="5">
        <v>40554</v>
      </c>
      <c r="G12">
        <v>57</v>
      </c>
      <c r="H12" t="s">
        <v>15</v>
      </c>
      <c r="I12" s="6">
        <v>15.6</v>
      </c>
      <c r="J12" s="7">
        <v>15</v>
      </c>
      <c r="K12" s="25">
        <v>5.000000074505806E-2</v>
      </c>
      <c r="L12" s="6">
        <f t="shared" si="0"/>
        <v>234</v>
      </c>
      <c r="M12" s="6">
        <v>222.3</v>
      </c>
      <c r="N12" s="6">
        <f t="shared" si="1"/>
        <v>11.699999999999989</v>
      </c>
      <c r="R12" s="2"/>
    </row>
    <row r="13" spans="1:18" x14ac:dyDescent="0.15">
      <c r="A13" s="9">
        <v>10252</v>
      </c>
      <c r="B13" t="s">
        <v>54</v>
      </c>
      <c r="C13" t="s">
        <v>63</v>
      </c>
      <c r="D13" t="s">
        <v>64</v>
      </c>
      <c r="E13" t="s">
        <v>78</v>
      </c>
      <c r="F13" s="5">
        <v>40554</v>
      </c>
      <c r="G13">
        <v>33</v>
      </c>
      <c r="H13" t="s">
        <v>16</v>
      </c>
      <c r="I13" s="6">
        <v>2</v>
      </c>
      <c r="J13" s="7">
        <v>25</v>
      </c>
      <c r="K13" s="25">
        <v>5.000000074505806E-2</v>
      </c>
      <c r="L13" s="6">
        <f t="shared" si="0"/>
        <v>50</v>
      </c>
      <c r="M13" s="6">
        <v>47.5</v>
      </c>
      <c r="N13" s="6">
        <f t="shared" si="1"/>
        <v>2.5</v>
      </c>
    </row>
    <row r="14" spans="1:18" x14ac:dyDescent="0.15">
      <c r="A14" s="9">
        <v>10252</v>
      </c>
      <c r="B14" t="s">
        <v>54</v>
      </c>
      <c r="C14" t="s">
        <v>63</v>
      </c>
      <c r="D14" t="s">
        <v>64</v>
      </c>
      <c r="E14" t="s">
        <v>78</v>
      </c>
      <c r="F14" s="5">
        <v>40554</v>
      </c>
      <c r="G14">
        <v>20</v>
      </c>
      <c r="H14" t="s">
        <v>17</v>
      </c>
      <c r="I14" s="6">
        <v>64.8</v>
      </c>
      <c r="J14" s="7">
        <v>40</v>
      </c>
      <c r="K14" s="25">
        <v>5.000000074505806E-2</v>
      </c>
      <c r="L14" s="6">
        <f t="shared" si="0"/>
        <v>2592</v>
      </c>
      <c r="M14" s="6">
        <v>2462.4</v>
      </c>
      <c r="N14" s="6">
        <f t="shared" si="1"/>
        <v>129.59999999999991</v>
      </c>
    </row>
    <row r="15" spans="1:18" x14ac:dyDescent="0.15">
      <c r="A15" s="9">
        <v>10252</v>
      </c>
      <c r="B15" t="s">
        <v>54</v>
      </c>
      <c r="C15" t="s">
        <v>63</v>
      </c>
      <c r="D15" t="s">
        <v>64</v>
      </c>
      <c r="E15" t="s">
        <v>78</v>
      </c>
      <c r="F15" s="5">
        <v>40554</v>
      </c>
      <c r="G15">
        <v>60</v>
      </c>
      <c r="H15" t="s">
        <v>18</v>
      </c>
      <c r="I15" s="6">
        <v>27.2</v>
      </c>
      <c r="J15" s="7">
        <v>40</v>
      </c>
      <c r="K15" s="25">
        <v>0</v>
      </c>
      <c r="L15" s="6">
        <f t="shared" si="0"/>
        <v>1088</v>
      </c>
      <c r="M15" s="6">
        <v>1088</v>
      </c>
      <c r="N15" s="6">
        <f t="shared" si="1"/>
        <v>0</v>
      </c>
    </row>
    <row r="16" spans="1:18" x14ac:dyDescent="0.15">
      <c r="A16" s="9">
        <v>10253</v>
      </c>
      <c r="B16" t="s">
        <v>55</v>
      </c>
      <c r="C16" t="s">
        <v>63</v>
      </c>
      <c r="D16" t="s">
        <v>64</v>
      </c>
      <c r="E16" t="s">
        <v>78</v>
      </c>
      <c r="F16" s="5">
        <v>40554</v>
      </c>
      <c r="G16">
        <v>49</v>
      </c>
      <c r="H16" t="s">
        <v>19</v>
      </c>
      <c r="I16" s="6">
        <v>16</v>
      </c>
      <c r="J16" s="7">
        <v>40</v>
      </c>
      <c r="K16" s="25">
        <v>0</v>
      </c>
      <c r="L16" s="6">
        <f t="shared" si="0"/>
        <v>640</v>
      </c>
      <c r="M16" s="6">
        <v>640</v>
      </c>
      <c r="N16" s="6">
        <f t="shared" si="1"/>
        <v>0</v>
      </c>
    </row>
    <row r="17" spans="1:14" x14ac:dyDescent="0.15">
      <c r="A17" s="9">
        <v>10253</v>
      </c>
      <c r="B17" t="s">
        <v>55</v>
      </c>
      <c r="C17" t="s">
        <v>63</v>
      </c>
      <c r="D17" t="s">
        <v>64</v>
      </c>
      <c r="E17" t="s">
        <v>78</v>
      </c>
      <c r="F17" s="5">
        <v>40554</v>
      </c>
      <c r="G17">
        <v>39</v>
      </c>
      <c r="H17" t="s">
        <v>20</v>
      </c>
      <c r="I17" s="6">
        <v>14.4</v>
      </c>
      <c r="J17" s="7">
        <v>42</v>
      </c>
      <c r="K17" s="25">
        <v>0</v>
      </c>
      <c r="L17" s="6">
        <f t="shared" si="0"/>
        <v>604.80000000000007</v>
      </c>
      <c r="M17" s="6">
        <v>604.79999999999995</v>
      </c>
      <c r="N17" s="6">
        <f t="shared" si="1"/>
        <v>0</v>
      </c>
    </row>
    <row r="18" spans="1:14" x14ac:dyDescent="0.15">
      <c r="A18" s="9">
        <v>10253</v>
      </c>
      <c r="B18" t="s">
        <v>55</v>
      </c>
      <c r="C18" t="s">
        <v>63</v>
      </c>
      <c r="D18" t="s">
        <v>64</v>
      </c>
      <c r="E18" t="s">
        <v>78</v>
      </c>
      <c r="F18" s="5">
        <v>40554</v>
      </c>
      <c r="G18">
        <v>31</v>
      </c>
      <c r="H18" t="s">
        <v>21</v>
      </c>
      <c r="I18" s="6">
        <v>10</v>
      </c>
      <c r="J18" s="7">
        <v>20</v>
      </c>
      <c r="K18" s="25">
        <v>0</v>
      </c>
      <c r="L18" s="6">
        <f t="shared" si="0"/>
        <v>200</v>
      </c>
      <c r="M18" s="6">
        <v>200</v>
      </c>
      <c r="N18" s="6">
        <f t="shared" si="1"/>
        <v>0</v>
      </c>
    </row>
    <row r="19" spans="1:14" x14ac:dyDescent="0.15">
      <c r="A19" s="9">
        <v>10254</v>
      </c>
      <c r="B19" t="s">
        <v>56</v>
      </c>
      <c r="C19" t="s">
        <v>68</v>
      </c>
      <c r="D19" t="s">
        <v>64</v>
      </c>
      <c r="E19" t="s">
        <v>76</v>
      </c>
      <c r="F19" s="5">
        <v>40554</v>
      </c>
      <c r="G19">
        <v>55</v>
      </c>
      <c r="H19" t="s">
        <v>22</v>
      </c>
      <c r="I19" s="6">
        <v>19.2</v>
      </c>
      <c r="J19" s="7">
        <v>21</v>
      </c>
      <c r="K19" s="25">
        <v>0.15000000596046448</v>
      </c>
      <c r="L19" s="6">
        <f t="shared" si="0"/>
        <v>403.2</v>
      </c>
      <c r="M19" s="6">
        <v>342.72</v>
      </c>
      <c r="N19" s="6">
        <f t="shared" si="1"/>
        <v>60.479999999999961</v>
      </c>
    </row>
    <row r="20" spans="1:14" x14ac:dyDescent="0.15">
      <c r="A20" s="9">
        <v>10254</v>
      </c>
      <c r="B20" t="s">
        <v>56</v>
      </c>
      <c r="C20" t="s">
        <v>68</v>
      </c>
      <c r="D20" t="s">
        <v>64</v>
      </c>
      <c r="E20" t="s">
        <v>76</v>
      </c>
      <c r="F20" s="5">
        <v>40554</v>
      </c>
      <c r="G20">
        <v>74</v>
      </c>
      <c r="H20" t="s">
        <v>23</v>
      </c>
      <c r="I20" s="6">
        <v>8</v>
      </c>
      <c r="J20" s="7">
        <v>21</v>
      </c>
      <c r="K20" s="25">
        <v>0</v>
      </c>
      <c r="L20" s="6">
        <f t="shared" si="0"/>
        <v>168</v>
      </c>
      <c r="M20" s="6">
        <v>168</v>
      </c>
      <c r="N20" s="6">
        <f t="shared" si="1"/>
        <v>0</v>
      </c>
    </row>
    <row r="21" spans="1:14" x14ac:dyDescent="0.15">
      <c r="A21" s="9">
        <v>10254</v>
      </c>
      <c r="B21" t="s">
        <v>56</v>
      </c>
      <c r="C21" t="s">
        <v>68</v>
      </c>
      <c r="D21" t="s">
        <v>64</v>
      </c>
      <c r="E21" t="s">
        <v>76</v>
      </c>
      <c r="F21" s="5">
        <v>40554</v>
      </c>
      <c r="G21">
        <v>24</v>
      </c>
      <c r="H21" t="s">
        <v>24</v>
      </c>
      <c r="I21" s="6">
        <v>3.6</v>
      </c>
      <c r="J21" s="7">
        <v>15</v>
      </c>
      <c r="K21" s="25">
        <v>0.15000000596046448</v>
      </c>
      <c r="L21" s="6">
        <f t="shared" si="0"/>
        <v>54</v>
      </c>
      <c r="M21" s="6">
        <v>45.9</v>
      </c>
      <c r="N21" s="6">
        <f t="shared" si="1"/>
        <v>8.1000000000000014</v>
      </c>
    </row>
    <row r="22" spans="1:14" x14ac:dyDescent="0.15">
      <c r="A22" s="9">
        <v>10255</v>
      </c>
      <c r="B22" t="s">
        <v>57</v>
      </c>
      <c r="C22" t="s">
        <v>74</v>
      </c>
      <c r="D22" t="s">
        <v>75</v>
      </c>
      <c r="E22" t="s">
        <v>76</v>
      </c>
      <c r="F22" s="5">
        <v>40554</v>
      </c>
      <c r="G22">
        <v>36</v>
      </c>
      <c r="H22" t="s">
        <v>25</v>
      </c>
      <c r="I22" s="6">
        <v>15.2</v>
      </c>
      <c r="J22" s="7">
        <v>25</v>
      </c>
      <c r="K22" s="25">
        <v>0</v>
      </c>
      <c r="L22" s="6">
        <f t="shared" si="0"/>
        <v>380</v>
      </c>
      <c r="M22" s="6">
        <v>380</v>
      </c>
      <c r="N22" s="6">
        <f t="shared" si="1"/>
        <v>0</v>
      </c>
    </row>
    <row r="23" spans="1:14" x14ac:dyDescent="0.15">
      <c r="A23" s="9">
        <v>10255</v>
      </c>
      <c r="B23" t="s">
        <v>57</v>
      </c>
      <c r="C23" t="s">
        <v>74</v>
      </c>
      <c r="D23" t="s">
        <v>75</v>
      </c>
      <c r="E23" t="s">
        <v>76</v>
      </c>
      <c r="F23" s="5">
        <v>40554</v>
      </c>
      <c r="G23">
        <v>59</v>
      </c>
      <c r="H23" t="s">
        <v>26</v>
      </c>
      <c r="I23" s="6">
        <v>44</v>
      </c>
      <c r="J23" s="7">
        <v>30</v>
      </c>
      <c r="K23" s="25">
        <v>0</v>
      </c>
      <c r="L23" s="6">
        <f t="shared" si="0"/>
        <v>1320</v>
      </c>
      <c r="M23" s="6">
        <v>1320</v>
      </c>
      <c r="N23" s="6">
        <f t="shared" si="1"/>
        <v>0</v>
      </c>
    </row>
    <row r="24" spans="1:14" x14ac:dyDescent="0.15">
      <c r="A24" s="9">
        <v>10255</v>
      </c>
      <c r="B24" t="s">
        <v>57</v>
      </c>
      <c r="C24" t="s">
        <v>74</v>
      </c>
      <c r="D24" t="s">
        <v>75</v>
      </c>
      <c r="E24" t="s">
        <v>76</v>
      </c>
      <c r="F24" s="5">
        <v>40554</v>
      </c>
      <c r="G24">
        <v>16</v>
      </c>
      <c r="H24" t="s">
        <v>27</v>
      </c>
      <c r="I24" s="6">
        <v>13.9</v>
      </c>
      <c r="J24" s="7">
        <v>35</v>
      </c>
      <c r="K24" s="25">
        <v>0</v>
      </c>
      <c r="L24" s="6">
        <f t="shared" si="0"/>
        <v>486.5</v>
      </c>
      <c r="M24" s="6">
        <v>486.5</v>
      </c>
      <c r="N24" s="6">
        <f t="shared" si="1"/>
        <v>0</v>
      </c>
    </row>
    <row r="25" spans="1:14" x14ac:dyDescent="0.15">
      <c r="A25" s="9">
        <v>10255</v>
      </c>
      <c r="B25" t="s">
        <v>57</v>
      </c>
      <c r="C25" t="s">
        <v>74</v>
      </c>
      <c r="D25" t="s">
        <v>75</v>
      </c>
      <c r="E25" t="s">
        <v>76</v>
      </c>
      <c r="F25" s="5">
        <v>40554</v>
      </c>
      <c r="G25">
        <v>2</v>
      </c>
      <c r="H25" t="s">
        <v>28</v>
      </c>
      <c r="I25" s="6">
        <v>15.2</v>
      </c>
      <c r="J25" s="7">
        <v>20</v>
      </c>
      <c r="K25" s="25">
        <v>0</v>
      </c>
      <c r="L25" s="6">
        <f t="shared" si="0"/>
        <v>304</v>
      </c>
      <c r="M25" s="6">
        <v>304</v>
      </c>
      <c r="N25" s="6">
        <f t="shared" si="1"/>
        <v>0</v>
      </c>
    </row>
    <row r="26" spans="1:14" x14ac:dyDescent="0.15">
      <c r="A26" s="9">
        <v>10256</v>
      </c>
      <c r="B26" t="s">
        <v>58</v>
      </c>
      <c r="C26" t="s">
        <v>70</v>
      </c>
      <c r="D26" t="s">
        <v>71</v>
      </c>
      <c r="E26" t="s">
        <v>77</v>
      </c>
      <c r="F26" s="5">
        <v>40554</v>
      </c>
      <c r="G26">
        <v>53</v>
      </c>
      <c r="H26" t="s">
        <v>29</v>
      </c>
      <c r="I26" s="6">
        <v>26.2</v>
      </c>
      <c r="J26" s="7">
        <v>15</v>
      </c>
      <c r="K26" s="25">
        <v>0.15</v>
      </c>
      <c r="L26" s="6">
        <f t="shared" si="0"/>
        <v>393</v>
      </c>
      <c r="M26" s="6">
        <v>393</v>
      </c>
      <c r="N26" s="6">
        <f t="shared" si="1"/>
        <v>0</v>
      </c>
    </row>
    <row r="27" spans="1:14" x14ac:dyDescent="0.15">
      <c r="A27" s="9">
        <v>10256</v>
      </c>
      <c r="B27" t="s">
        <v>58</v>
      </c>
      <c r="C27" t="s">
        <v>70</v>
      </c>
      <c r="D27" t="s">
        <v>71</v>
      </c>
      <c r="E27" t="s">
        <v>77</v>
      </c>
      <c r="F27" s="5">
        <v>40554</v>
      </c>
      <c r="G27">
        <v>77</v>
      </c>
      <c r="H27" t="s">
        <v>30</v>
      </c>
      <c r="I27" s="6">
        <v>10.4</v>
      </c>
      <c r="J27" s="7">
        <v>12</v>
      </c>
      <c r="K27" s="25">
        <v>0</v>
      </c>
      <c r="L27" s="6">
        <f t="shared" si="0"/>
        <v>124.80000000000001</v>
      </c>
      <c r="M27" s="6">
        <v>124.8</v>
      </c>
      <c r="N27" s="6">
        <f t="shared" si="1"/>
        <v>0</v>
      </c>
    </row>
    <row r="28" spans="1:14" x14ac:dyDescent="0.15">
      <c r="A28" s="9">
        <v>10257</v>
      </c>
      <c r="B28" t="s">
        <v>59</v>
      </c>
      <c r="C28" t="s">
        <v>66</v>
      </c>
      <c r="D28" t="s">
        <v>67</v>
      </c>
      <c r="E28" t="s">
        <v>77</v>
      </c>
      <c r="F28" s="5">
        <v>40554</v>
      </c>
      <c r="G28">
        <v>27</v>
      </c>
      <c r="H28" t="s">
        <v>31</v>
      </c>
      <c r="I28" s="6">
        <v>35.1</v>
      </c>
      <c r="J28" s="7">
        <v>25</v>
      </c>
      <c r="K28" s="25">
        <v>0</v>
      </c>
      <c r="L28" s="6">
        <f t="shared" si="0"/>
        <v>877.5</v>
      </c>
      <c r="M28" s="6">
        <v>877.5</v>
      </c>
      <c r="N28" s="6">
        <f t="shared" si="1"/>
        <v>0</v>
      </c>
    </row>
    <row r="29" spans="1:14" x14ac:dyDescent="0.15">
      <c r="A29" s="9">
        <v>10257</v>
      </c>
      <c r="B29" t="s">
        <v>59</v>
      </c>
      <c r="C29" t="s">
        <v>66</v>
      </c>
      <c r="D29" t="s">
        <v>67</v>
      </c>
      <c r="E29" t="s">
        <v>77</v>
      </c>
      <c r="F29" s="5">
        <v>40554</v>
      </c>
      <c r="G29">
        <v>39</v>
      </c>
      <c r="H29" t="s">
        <v>20</v>
      </c>
      <c r="I29" s="6">
        <v>14.4</v>
      </c>
      <c r="J29" s="7">
        <v>6</v>
      </c>
      <c r="K29" s="25">
        <v>0</v>
      </c>
      <c r="L29" s="6">
        <f t="shared" si="0"/>
        <v>86.4</v>
      </c>
      <c r="M29" s="6">
        <v>86.4</v>
      </c>
      <c r="N29" s="6">
        <f t="shared" si="1"/>
        <v>0</v>
      </c>
    </row>
    <row r="30" spans="1:14" x14ac:dyDescent="0.15">
      <c r="A30" s="9">
        <v>10257</v>
      </c>
      <c r="B30" t="s">
        <v>59</v>
      </c>
      <c r="C30" t="s">
        <v>66</v>
      </c>
      <c r="D30" t="s">
        <v>67</v>
      </c>
      <c r="E30" t="s">
        <v>77</v>
      </c>
      <c r="F30" s="5">
        <v>40554</v>
      </c>
      <c r="G30">
        <v>77</v>
      </c>
      <c r="H30" t="s">
        <v>30</v>
      </c>
      <c r="I30" s="6">
        <v>10.4</v>
      </c>
      <c r="J30" s="7">
        <v>15</v>
      </c>
      <c r="K30" s="25">
        <v>0</v>
      </c>
      <c r="L30" s="6">
        <f t="shared" si="0"/>
        <v>156</v>
      </c>
      <c r="M30" s="6">
        <v>156</v>
      </c>
      <c r="N30" s="6">
        <f t="shared" si="1"/>
        <v>0</v>
      </c>
    </row>
    <row r="31" spans="1:14" x14ac:dyDescent="0.15">
      <c r="C31" s="4"/>
    </row>
    <row r="34" spans="2:2" x14ac:dyDescent="0.15">
      <c r="B34" s="4"/>
    </row>
  </sheetData>
  <printOptions gridLines="1"/>
  <pageMargins left="0.75" right="0.75" top="1" bottom="1" header="0.5" footer="0.5"/>
  <pageSetup scale="99" fitToHeight="0" orientation="portrait"/>
  <headerFooter alignWithMargins="0">
    <oddHeader>&amp;LSample Order Reports Workbook&amp;RSource Data</oddHeader>
    <oddFooter>&amp;LPage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zoomScale="110" zoomScaleNormal="110" workbookViewId="0">
      <selection activeCell="L2" sqref="L2"/>
    </sheetView>
  </sheetViews>
  <sheetFormatPr defaultColWidth="9" defaultRowHeight="10.5" x14ac:dyDescent="0.15"/>
  <cols>
    <col min="2" max="2" width="18.1640625" bestFit="1" customWidth="1"/>
    <col min="3" max="3" width="18" bestFit="1" customWidth="1"/>
    <col min="4" max="4" width="14.5" bestFit="1" customWidth="1"/>
    <col min="5" max="5" width="25.83203125" bestFit="1" customWidth="1"/>
    <col min="6" max="6" width="17.1640625" bestFit="1" customWidth="1"/>
    <col min="7" max="7" width="11.5" bestFit="1" customWidth="1"/>
    <col min="8" max="8" width="11.1640625" bestFit="1" customWidth="1"/>
    <col min="9" max="9" width="29.5" bestFit="1" customWidth="1"/>
    <col min="10" max="10" width="10.1640625" bestFit="1" customWidth="1"/>
    <col min="12" max="12" width="14" bestFit="1" customWidth="1"/>
    <col min="13" max="13" width="10" bestFit="1" customWidth="1"/>
    <col min="14" max="14" width="15.83203125" bestFit="1" customWidth="1"/>
    <col min="15" max="15" width="17" bestFit="1" customWidth="1"/>
  </cols>
  <sheetData>
    <row r="1" spans="1:15" s="3" customFormat="1" x14ac:dyDescent="0.15">
      <c r="A1" s="10" t="s">
        <v>80</v>
      </c>
      <c r="B1" s="3" t="s">
        <v>81</v>
      </c>
      <c r="C1" s="3" t="s">
        <v>82</v>
      </c>
      <c r="D1" s="3" t="s">
        <v>61</v>
      </c>
      <c r="E1" s="3" t="s">
        <v>260</v>
      </c>
      <c r="F1" s="3" t="s">
        <v>79</v>
      </c>
      <c r="G1" s="3" t="s">
        <v>49</v>
      </c>
      <c r="H1" s="3" t="s">
        <v>1</v>
      </c>
      <c r="I1" s="3" t="s">
        <v>93</v>
      </c>
      <c r="J1" s="3" t="s">
        <v>3</v>
      </c>
      <c r="K1" s="3" t="s">
        <v>4</v>
      </c>
      <c r="L1" s="3" t="s">
        <v>273</v>
      </c>
      <c r="M1" s="3" t="s">
        <v>47</v>
      </c>
      <c r="N1" s="3" t="s">
        <v>6</v>
      </c>
      <c r="O1" s="3" t="s">
        <v>48</v>
      </c>
    </row>
    <row r="2" spans="1:15" x14ac:dyDescent="0.15">
      <c r="A2" s="8" t="s">
        <v>94</v>
      </c>
      <c r="B2" s="4" t="s">
        <v>231</v>
      </c>
      <c r="C2" t="s">
        <v>107</v>
      </c>
      <c r="D2" t="s">
        <v>73</v>
      </c>
      <c r="E2" s="4" t="s">
        <v>129</v>
      </c>
      <c r="F2">
        <v>2</v>
      </c>
      <c r="G2" s="5">
        <v>40554</v>
      </c>
      <c r="H2">
        <v>2</v>
      </c>
      <c r="I2" t="s">
        <v>28</v>
      </c>
      <c r="J2" s="6">
        <v>15.2</v>
      </c>
      <c r="K2">
        <v>50</v>
      </c>
      <c r="L2" s="25">
        <v>0.20000000298023224</v>
      </c>
      <c r="M2" s="6">
        <v>760</v>
      </c>
      <c r="N2" s="6">
        <v>608</v>
      </c>
    </row>
    <row r="3" spans="1:15" x14ac:dyDescent="0.15">
      <c r="A3" s="8" t="s">
        <v>94</v>
      </c>
      <c r="B3" s="4" t="s">
        <v>231</v>
      </c>
      <c r="C3" t="s">
        <v>107</v>
      </c>
      <c r="D3" t="s">
        <v>73</v>
      </c>
      <c r="E3" s="4" t="s">
        <v>129</v>
      </c>
      <c r="F3">
        <v>2</v>
      </c>
      <c r="G3" s="5">
        <v>40554</v>
      </c>
      <c r="H3">
        <v>32</v>
      </c>
      <c r="I3" t="s">
        <v>32</v>
      </c>
      <c r="J3" s="6">
        <v>25.6</v>
      </c>
      <c r="K3">
        <v>6</v>
      </c>
      <c r="L3" s="25">
        <v>0.20000000298023224</v>
      </c>
      <c r="M3" s="6">
        <v>153.60000000000002</v>
      </c>
      <c r="N3" s="6">
        <v>122.88</v>
      </c>
    </row>
    <row r="4" spans="1:15" x14ac:dyDescent="0.15">
      <c r="A4" s="8" t="s">
        <v>94</v>
      </c>
      <c r="B4" s="4" t="s">
        <v>231</v>
      </c>
      <c r="C4" t="s">
        <v>107</v>
      </c>
      <c r="D4" t="s">
        <v>73</v>
      </c>
      <c r="E4" s="4" t="s">
        <v>129</v>
      </c>
      <c r="F4">
        <v>2</v>
      </c>
      <c r="G4" s="5">
        <v>40554</v>
      </c>
      <c r="H4">
        <v>5</v>
      </c>
      <c r="I4" t="s">
        <v>33</v>
      </c>
      <c r="J4" s="6">
        <v>17</v>
      </c>
      <c r="K4">
        <v>65</v>
      </c>
      <c r="L4" s="25">
        <v>0.20000000298023224</v>
      </c>
      <c r="M4" s="6">
        <v>1105</v>
      </c>
      <c r="N4" s="6">
        <v>884</v>
      </c>
    </row>
    <row r="5" spans="1:15" x14ac:dyDescent="0.15">
      <c r="A5" s="8" t="s">
        <v>95</v>
      </c>
      <c r="B5" s="4" t="s">
        <v>108</v>
      </c>
      <c r="C5" s="4" t="s">
        <v>109</v>
      </c>
      <c r="D5" s="4" t="s">
        <v>130</v>
      </c>
      <c r="E5" s="4" t="s">
        <v>131</v>
      </c>
      <c r="F5">
        <v>3</v>
      </c>
      <c r="G5" s="5">
        <v>40554</v>
      </c>
      <c r="H5">
        <v>21</v>
      </c>
      <c r="I5" t="s">
        <v>34</v>
      </c>
      <c r="J5" s="6">
        <v>8</v>
      </c>
      <c r="K5">
        <v>10</v>
      </c>
      <c r="L5" s="25">
        <v>0</v>
      </c>
      <c r="M5" s="6">
        <v>80</v>
      </c>
      <c r="N5" s="6">
        <v>80</v>
      </c>
      <c r="O5" s="12"/>
    </row>
    <row r="6" spans="1:15" x14ac:dyDescent="0.15">
      <c r="A6" s="8" t="s">
        <v>95</v>
      </c>
      <c r="B6" s="4" t="s">
        <v>108</v>
      </c>
      <c r="C6" s="4" t="s">
        <v>109</v>
      </c>
      <c r="D6" s="4" t="s">
        <v>130</v>
      </c>
      <c r="E6" s="4" t="s">
        <v>131</v>
      </c>
      <c r="F6">
        <v>3</v>
      </c>
      <c r="G6" s="5">
        <v>40554</v>
      </c>
      <c r="H6">
        <v>37</v>
      </c>
      <c r="I6" t="s">
        <v>35</v>
      </c>
      <c r="J6" s="6">
        <v>20.8</v>
      </c>
      <c r="K6">
        <v>1</v>
      </c>
      <c r="L6" s="25">
        <v>0</v>
      </c>
      <c r="M6" s="6">
        <v>20.8</v>
      </c>
      <c r="N6" s="6">
        <v>20.8</v>
      </c>
      <c r="O6" s="12"/>
    </row>
    <row r="7" spans="1:15" x14ac:dyDescent="0.15">
      <c r="A7" s="8" t="s">
        <v>96</v>
      </c>
      <c r="B7" s="4" t="s">
        <v>110</v>
      </c>
      <c r="C7" s="4" t="s">
        <v>111</v>
      </c>
      <c r="D7" s="4" t="s">
        <v>132</v>
      </c>
      <c r="E7" t="s">
        <v>85</v>
      </c>
      <c r="F7">
        <v>3</v>
      </c>
      <c r="G7" s="5">
        <v>40554</v>
      </c>
      <c r="H7">
        <v>70</v>
      </c>
      <c r="I7" t="s">
        <v>36</v>
      </c>
      <c r="J7" s="6">
        <v>12</v>
      </c>
      <c r="K7">
        <v>21</v>
      </c>
      <c r="L7" s="25">
        <v>0.25</v>
      </c>
      <c r="M7" s="6">
        <v>252</v>
      </c>
      <c r="N7" s="6">
        <v>189</v>
      </c>
      <c r="O7" s="12"/>
    </row>
    <row r="8" spans="1:15" x14ac:dyDescent="0.15">
      <c r="A8" s="8" t="s">
        <v>96</v>
      </c>
      <c r="B8" s="4" t="s">
        <v>110</v>
      </c>
      <c r="C8" s="4" t="s">
        <v>111</v>
      </c>
      <c r="D8" s="4" t="s">
        <v>132</v>
      </c>
      <c r="E8" t="s">
        <v>85</v>
      </c>
      <c r="F8">
        <v>3</v>
      </c>
      <c r="G8" s="5">
        <v>40554</v>
      </c>
      <c r="H8">
        <v>57</v>
      </c>
      <c r="I8" t="s">
        <v>15</v>
      </c>
      <c r="J8" s="6">
        <v>15.6</v>
      </c>
      <c r="K8">
        <v>50</v>
      </c>
      <c r="L8" s="25">
        <v>0</v>
      </c>
      <c r="M8" s="6">
        <v>780</v>
      </c>
      <c r="N8" s="6">
        <v>780</v>
      </c>
      <c r="O8" s="12"/>
    </row>
    <row r="9" spans="1:15" x14ac:dyDescent="0.15">
      <c r="A9" s="8" t="s">
        <v>96</v>
      </c>
      <c r="B9" s="4" t="s">
        <v>110</v>
      </c>
      <c r="C9" s="4" t="s">
        <v>111</v>
      </c>
      <c r="D9" s="4" t="s">
        <v>132</v>
      </c>
      <c r="E9" t="s">
        <v>85</v>
      </c>
      <c r="F9">
        <v>3</v>
      </c>
      <c r="G9" s="5">
        <v>40554</v>
      </c>
      <c r="H9">
        <v>62</v>
      </c>
      <c r="I9" t="s">
        <v>37</v>
      </c>
      <c r="J9" s="6">
        <v>39.4</v>
      </c>
      <c r="K9">
        <v>15</v>
      </c>
      <c r="L9" s="25">
        <v>0.25</v>
      </c>
      <c r="M9" s="6">
        <v>591</v>
      </c>
      <c r="N9" s="6">
        <v>443.25</v>
      </c>
      <c r="O9" s="12"/>
    </row>
    <row r="10" spans="1:15" x14ac:dyDescent="0.15">
      <c r="A10" s="8" t="s">
        <v>96</v>
      </c>
      <c r="B10" s="4" t="s">
        <v>110</v>
      </c>
      <c r="C10" s="4" t="s">
        <v>111</v>
      </c>
      <c r="D10" s="4" t="s">
        <v>132</v>
      </c>
      <c r="E10" t="s">
        <v>85</v>
      </c>
      <c r="F10">
        <v>3</v>
      </c>
      <c r="G10" s="5">
        <v>40554</v>
      </c>
      <c r="H10">
        <v>41</v>
      </c>
      <c r="I10" t="s">
        <v>12</v>
      </c>
      <c r="J10" s="6">
        <v>7.7</v>
      </c>
      <c r="K10">
        <v>16</v>
      </c>
      <c r="L10" s="25">
        <v>0.25</v>
      </c>
      <c r="M10" s="6">
        <v>123.2</v>
      </c>
      <c r="N10" s="6">
        <v>92.4</v>
      </c>
      <c r="O10" s="12"/>
    </row>
    <row r="11" spans="1:15" x14ac:dyDescent="0.15">
      <c r="A11" s="8" t="s">
        <v>97</v>
      </c>
      <c r="B11" s="4" t="s">
        <v>112</v>
      </c>
      <c r="C11" s="4" t="s">
        <v>113</v>
      </c>
      <c r="D11" s="4" t="s">
        <v>133</v>
      </c>
      <c r="E11" t="s">
        <v>86</v>
      </c>
      <c r="F11">
        <v>1</v>
      </c>
      <c r="G11" s="5">
        <v>40554</v>
      </c>
      <c r="H11">
        <v>35</v>
      </c>
      <c r="I11" t="s">
        <v>38</v>
      </c>
      <c r="J11" s="6">
        <v>14.4</v>
      </c>
      <c r="K11">
        <v>20</v>
      </c>
      <c r="L11" s="25">
        <v>0</v>
      </c>
      <c r="M11" s="6">
        <v>288</v>
      </c>
      <c r="N11" s="6">
        <v>288</v>
      </c>
    </row>
    <row r="12" spans="1:15" x14ac:dyDescent="0.15">
      <c r="A12" s="8" t="s">
        <v>97</v>
      </c>
      <c r="B12" s="4" t="s">
        <v>112</v>
      </c>
      <c r="C12" s="4" t="s">
        <v>113</v>
      </c>
      <c r="D12" s="4" t="s">
        <v>133</v>
      </c>
      <c r="E12" t="s">
        <v>86</v>
      </c>
      <c r="F12">
        <v>1</v>
      </c>
      <c r="G12" s="5">
        <v>40554</v>
      </c>
      <c r="H12">
        <v>21</v>
      </c>
      <c r="I12" t="s">
        <v>34</v>
      </c>
      <c r="J12" s="6">
        <v>8</v>
      </c>
      <c r="K12">
        <v>20</v>
      </c>
      <c r="L12" s="25">
        <v>0</v>
      </c>
      <c r="M12" s="6">
        <v>160</v>
      </c>
      <c r="N12" s="6">
        <v>160</v>
      </c>
    </row>
    <row r="13" spans="1:15" x14ac:dyDescent="0.15">
      <c r="A13" s="8" t="s">
        <v>98</v>
      </c>
      <c r="B13" s="4" t="s">
        <v>114</v>
      </c>
      <c r="C13" s="4" t="s">
        <v>115</v>
      </c>
      <c r="D13" s="4" t="s">
        <v>132</v>
      </c>
      <c r="E13" t="s">
        <v>85</v>
      </c>
      <c r="F13">
        <v>2</v>
      </c>
      <c r="G13" s="5">
        <v>40554</v>
      </c>
      <c r="H13">
        <v>5</v>
      </c>
      <c r="I13" t="s">
        <v>33</v>
      </c>
      <c r="J13" s="6">
        <v>17</v>
      </c>
      <c r="K13">
        <v>12</v>
      </c>
      <c r="L13" s="25">
        <v>0.20000000298023224</v>
      </c>
      <c r="M13" s="6">
        <v>204</v>
      </c>
      <c r="N13" s="6">
        <v>163.19999999999999</v>
      </c>
    </row>
    <row r="14" spans="1:15" x14ac:dyDescent="0.15">
      <c r="A14" s="8" t="s">
        <v>98</v>
      </c>
      <c r="B14" s="4" t="s">
        <v>114</v>
      </c>
      <c r="C14" s="4" t="s">
        <v>115</v>
      </c>
      <c r="D14" s="4" t="s">
        <v>132</v>
      </c>
      <c r="E14" t="s">
        <v>85</v>
      </c>
      <c r="F14">
        <v>2</v>
      </c>
      <c r="G14" s="5">
        <v>40554</v>
      </c>
      <c r="H14">
        <v>7</v>
      </c>
      <c r="I14" t="s">
        <v>39</v>
      </c>
      <c r="J14" s="6">
        <v>24</v>
      </c>
      <c r="K14">
        <v>15</v>
      </c>
      <c r="L14" s="25">
        <v>0</v>
      </c>
      <c r="M14" s="6">
        <v>360</v>
      </c>
      <c r="N14" s="6">
        <v>360</v>
      </c>
    </row>
    <row r="15" spans="1:15" x14ac:dyDescent="0.15">
      <c r="A15" s="8" t="s">
        <v>98</v>
      </c>
      <c r="B15" s="4" t="s">
        <v>114</v>
      </c>
      <c r="C15" s="4" t="s">
        <v>115</v>
      </c>
      <c r="D15" s="4" t="s">
        <v>132</v>
      </c>
      <c r="E15" t="s">
        <v>85</v>
      </c>
      <c r="F15">
        <v>2</v>
      </c>
      <c r="G15" s="5">
        <v>40554</v>
      </c>
      <c r="H15">
        <v>56</v>
      </c>
      <c r="I15" t="s">
        <v>40</v>
      </c>
      <c r="J15" s="6">
        <v>30.4</v>
      </c>
      <c r="K15">
        <v>2</v>
      </c>
      <c r="L15" s="25">
        <v>0</v>
      </c>
      <c r="M15" s="6">
        <v>60.8</v>
      </c>
      <c r="N15" s="6">
        <v>60.8</v>
      </c>
    </row>
    <row r="16" spans="1:15" x14ac:dyDescent="0.15">
      <c r="A16" s="8" t="s">
        <v>99</v>
      </c>
      <c r="B16" s="4" t="s">
        <v>116</v>
      </c>
      <c r="C16" s="4" t="s">
        <v>117</v>
      </c>
      <c r="D16" s="4" t="s">
        <v>134</v>
      </c>
      <c r="E16" t="s">
        <v>87</v>
      </c>
      <c r="F16">
        <v>2</v>
      </c>
      <c r="G16" s="5">
        <v>40554</v>
      </c>
      <c r="H16">
        <v>16</v>
      </c>
      <c r="I16" t="s">
        <v>27</v>
      </c>
      <c r="J16" s="6">
        <v>13.9</v>
      </c>
      <c r="K16">
        <v>60</v>
      </c>
      <c r="L16" s="25">
        <v>0.25</v>
      </c>
      <c r="M16" s="6">
        <v>834</v>
      </c>
      <c r="N16" s="6">
        <v>625.5</v>
      </c>
    </row>
    <row r="17" spans="1:14" x14ac:dyDescent="0.15">
      <c r="A17" s="8" t="s">
        <v>99</v>
      </c>
      <c r="B17" s="4" t="s">
        <v>116</v>
      </c>
      <c r="C17" s="4" t="s">
        <v>117</v>
      </c>
      <c r="D17" s="4" t="s">
        <v>134</v>
      </c>
      <c r="E17" t="s">
        <v>87</v>
      </c>
      <c r="F17">
        <v>2</v>
      </c>
      <c r="G17" s="5">
        <v>40554</v>
      </c>
      <c r="H17">
        <v>30</v>
      </c>
      <c r="I17" t="s">
        <v>41</v>
      </c>
      <c r="J17" s="6">
        <v>20.7</v>
      </c>
      <c r="K17">
        <v>60</v>
      </c>
      <c r="L17" s="25">
        <v>0.25</v>
      </c>
      <c r="M17" s="6">
        <v>1242</v>
      </c>
      <c r="N17" s="6">
        <v>931.5</v>
      </c>
    </row>
    <row r="18" spans="1:14" x14ac:dyDescent="0.15">
      <c r="A18" s="8" t="s">
        <v>99</v>
      </c>
      <c r="B18" s="4" t="s">
        <v>116</v>
      </c>
      <c r="C18" s="4" t="s">
        <v>117</v>
      </c>
      <c r="D18" s="4" t="s">
        <v>134</v>
      </c>
      <c r="E18" t="s">
        <v>87</v>
      </c>
      <c r="F18">
        <v>2</v>
      </c>
      <c r="G18" s="5">
        <v>40554</v>
      </c>
      <c r="H18">
        <v>74</v>
      </c>
      <c r="I18" t="s">
        <v>23</v>
      </c>
      <c r="J18" s="6">
        <v>8</v>
      </c>
      <c r="K18">
        <v>36</v>
      </c>
      <c r="L18" s="25">
        <v>0.25</v>
      </c>
      <c r="M18" s="6">
        <v>288</v>
      </c>
      <c r="N18" s="6">
        <v>216</v>
      </c>
    </row>
    <row r="19" spans="1:14" x14ac:dyDescent="0.15">
      <c r="A19" s="8" t="s">
        <v>99</v>
      </c>
      <c r="B19" s="4" t="s">
        <v>116</v>
      </c>
      <c r="C19" s="4" t="s">
        <v>117</v>
      </c>
      <c r="D19" s="4" t="s">
        <v>134</v>
      </c>
      <c r="E19" t="s">
        <v>87</v>
      </c>
      <c r="F19">
        <v>2</v>
      </c>
      <c r="G19" s="5">
        <v>40554</v>
      </c>
      <c r="H19">
        <v>24</v>
      </c>
      <c r="I19" t="s">
        <v>24</v>
      </c>
      <c r="J19" s="6">
        <v>3.6</v>
      </c>
      <c r="K19">
        <v>28</v>
      </c>
      <c r="L19" s="25">
        <v>0</v>
      </c>
      <c r="M19" s="6">
        <v>100.8</v>
      </c>
      <c r="N19" s="6">
        <v>100.8</v>
      </c>
    </row>
    <row r="20" spans="1:14" x14ac:dyDescent="0.15">
      <c r="A20" s="8" t="s">
        <v>100</v>
      </c>
      <c r="B20" s="4" t="s">
        <v>118</v>
      </c>
      <c r="C20" s="4" t="s">
        <v>119</v>
      </c>
      <c r="D20" s="4" t="s">
        <v>63</v>
      </c>
      <c r="E20" t="s">
        <v>88</v>
      </c>
      <c r="F20">
        <v>2</v>
      </c>
      <c r="G20" s="5">
        <v>40554</v>
      </c>
      <c r="H20">
        <v>2</v>
      </c>
      <c r="I20" t="s">
        <v>28</v>
      </c>
      <c r="J20" s="6">
        <v>15.2</v>
      </c>
      <c r="K20">
        <v>35</v>
      </c>
      <c r="L20" s="25">
        <v>0</v>
      </c>
      <c r="M20" s="6">
        <v>532</v>
      </c>
      <c r="N20" s="6">
        <v>532</v>
      </c>
    </row>
    <row r="21" spans="1:14" x14ac:dyDescent="0.15">
      <c r="A21" s="8" t="s">
        <v>100</v>
      </c>
      <c r="B21" s="4" t="s">
        <v>118</v>
      </c>
      <c r="C21" s="4" t="s">
        <v>119</v>
      </c>
      <c r="D21" s="4" t="s">
        <v>63</v>
      </c>
      <c r="E21" t="s">
        <v>88</v>
      </c>
      <c r="F21">
        <v>2</v>
      </c>
      <c r="G21" s="5">
        <v>40554</v>
      </c>
      <c r="H21">
        <v>41</v>
      </c>
      <c r="I21" t="s">
        <v>12</v>
      </c>
      <c r="J21" s="6">
        <v>7.7</v>
      </c>
      <c r="K21">
        <v>25</v>
      </c>
      <c r="L21" s="25">
        <v>0.15000000596046448</v>
      </c>
      <c r="M21" s="6">
        <v>192.5</v>
      </c>
      <c r="N21" s="6">
        <v>163.62</v>
      </c>
    </row>
    <row r="22" spans="1:14" x14ac:dyDescent="0.15">
      <c r="A22" s="8" t="s">
        <v>101</v>
      </c>
      <c r="B22" s="4" t="s">
        <v>120</v>
      </c>
      <c r="C22" s="4" t="s">
        <v>121</v>
      </c>
      <c r="D22" t="s">
        <v>73</v>
      </c>
      <c r="E22" t="s">
        <v>83</v>
      </c>
      <c r="F22">
        <v>2</v>
      </c>
      <c r="G22" s="5">
        <v>40554</v>
      </c>
      <c r="H22">
        <v>17</v>
      </c>
      <c r="I22" t="s">
        <v>42</v>
      </c>
      <c r="J22" s="6">
        <v>31.2</v>
      </c>
      <c r="K22">
        <v>30</v>
      </c>
      <c r="L22" s="25">
        <v>0</v>
      </c>
      <c r="M22" s="6">
        <v>936</v>
      </c>
      <c r="N22" s="6">
        <v>936</v>
      </c>
    </row>
    <row r="23" spans="1:14" x14ac:dyDescent="0.15">
      <c r="A23" s="8" t="s">
        <v>101</v>
      </c>
      <c r="B23" s="4" t="s">
        <v>120</v>
      </c>
      <c r="C23" s="4" t="s">
        <v>121</v>
      </c>
      <c r="D23" t="s">
        <v>73</v>
      </c>
      <c r="E23" t="s">
        <v>83</v>
      </c>
      <c r="F23">
        <v>2</v>
      </c>
      <c r="G23" s="5">
        <v>40554</v>
      </c>
      <c r="H23">
        <v>70</v>
      </c>
      <c r="I23" t="s">
        <v>36</v>
      </c>
      <c r="J23" s="6">
        <v>12</v>
      </c>
      <c r="K23">
        <v>20</v>
      </c>
      <c r="L23" s="25">
        <v>0</v>
      </c>
      <c r="M23" s="6">
        <v>240</v>
      </c>
      <c r="N23" s="6">
        <v>240</v>
      </c>
    </row>
    <row r="24" spans="1:14" x14ac:dyDescent="0.15">
      <c r="A24" s="8" t="s">
        <v>102</v>
      </c>
      <c r="B24" s="4" t="s">
        <v>122</v>
      </c>
      <c r="C24" s="4" t="s">
        <v>123</v>
      </c>
      <c r="D24" s="4" t="s">
        <v>135</v>
      </c>
      <c r="E24" t="s">
        <v>89</v>
      </c>
      <c r="F24">
        <v>3</v>
      </c>
      <c r="G24" s="5">
        <v>40554</v>
      </c>
      <c r="H24">
        <v>12</v>
      </c>
      <c r="I24" t="s">
        <v>43</v>
      </c>
      <c r="J24" s="6">
        <v>30.4</v>
      </c>
      <c r="K24">
        <v>12</v>
      </c>
      <c r="L24" s="25">
        <v>5.000000074505806E-2</v>
      </c>
      <c r="M24" s="6">
        <v>364.79999999999995</v>
      </c>
      <c r="N24" s="6">
        <v>346.56</v>
      </c>
    </row>
    <row r="25" spans="1:14" x14ac:dyDescent="0.15">
      <c r="A25" s="8" t="s">
        <v>103</v>
      </c>
      <c r="B25" s="4" t="s">
        <v>124</v>
      </c>
      <c r="C25" s="4" t="s">
        <v>125</v>
      </c>
      <c r="D25" s="4" t="s">
        <v>236</v>
      </c>
      <c r="E25" s="4" t="s">
        <v>237</v>
      </c>
      <c r="F25">
        <v>1</v>
      </c>
      <c r="G25" s="5">
        <v>40554</v>
      </c>
      <c r="H25">
        <v>76</v>
      </c>
      <c r="I25" t="s">
        <v>44</v>
      </c>
      <c r="J25" s="6">
        <v>14.4</v>
      </c>
      <c r="K25">
        <v>15</v>
      </c>
      <c r="L25" s="25">
        <v>0.15000000596046448</v>
      </c>
      <c r="M25" s="6">
        <v>216</v>
      </c>
      <c r="N25" s="6">
        <v>183.6</v>
      </c>
    </row>
    <row r="26" spans="1:14" x14ac:dyDescent="0.15">
      <c r="A26" s="8" t="s">
        <v>103</v>
      </c>
      <c r="B26" s="4" t="s">
        <v>124</v>
      </c>
      <c r="C26" s="4" t="s">
        <v>125</v>
      </c>
      <c r="D26" s="4" t="s">
        <v>236</v>
      </c>
      <c r="E26" s="4" t="s">
        <v>237</v>
      </c>
      <c r="F26">
        <v>1</v>
      </c>
      <c r="G26" s="5">
        <v>40554</v>
      </c>
      <c r="H26">
        <v>40</v>
      </c>
      <c r="I26" t="s">
        <v>45</v>
      </c>
      <c r="J26" s="6">
        <v>14.7</v>
      </c>
      <c r="K26">
        <v>50</v>
      </c>
      <c r="L26" s="25">
        <v>0</v>
      </c>
      <c r="M26" s="6">
        <v>735</v>
      </c>
      <c r="N26" s="6">
        <v>735</v>
      </c>
    </row>
    <row r="27" spans="1:14" x14ac:dyDescent="0.15">
      <c r="A27" s="8" t="s">
        <v>103</v>
      </c>
      <c r="B27" s="4" t="s">
        <v>124</v>
      </c>
      <c r="C27" s="4" t="s">
        <v>125</v>
      </c>
      <c r="D27" s="4" t="s">
        <v>236</v>
      </c>
      <c r="E27" s="4" t="s">
        <v>237</v>
      </c>
      <c r="F27">
        <v>1</v>
      </c>
      <c r="G27" s="5">
        <v>40554</v>
      </c>
      <c r="H27">
        <v>59</v>
      </c>
      <c r="I27" t="s">
        <v>26</v>
      </c>
      <c r="J27" s="6">
        <v>44</v>
      </c>
      <c r="K27">
        <v>70</v>
      </c>
      <c r="L27" s="25">
        <v>0.15000000596046448</v>
      </c>
      <c r="M27" s="6">
        <v>3080</v>
      </c>
      <c r="N27" s="6">
        <v>2618</v>
      </c>
    </row>
    <row r="28" spans="1:14" x14ac:dyDescent="0.15">
      <c r="A28" s="8" t="s">
        <v>104</v>
      </c>
      <c r="B28" s="4" t="s">
        <v>126</v>
      </c>
      <c r="C28" s="4" t="s">
        <v>127</v>
      </c>
      <c r="D28" t="s">
        <v>72</v>
      </c>
      <c r="E28" t="s">
        <v>91</v>
      </c>
      <c r="F28">
        <v>2</v>
      </c>
      <c r="G28" s="5">
        <v>40554</v>
      </c>
      <c r="H28">
        <v>29</v>
      </c>
      <c r="I28" t="s">
        <v>46</v>
      </c>
      <c r="J28" s="6">
        <v>99</v>
      </c>
      <c r="K28">
        <v>10</v>
      </c>
      <c r="L28" s="25">
        <v>0</v>
      </c>
      <c r="M28" s="6">
        <v>990</v>
      </c>
      <c r="N28" s="6">
        <v>990</v>
      </c>
    </row>
    <row r="29" spans="1:14" x14ac:dyDescent="0.15">
      <c r="A29" s="8" t="s">
        <v>104</v>
      </c>
      <c r="B29" s="4" t="s">
        <v>126</v>
      </c>
      <c r="C29" s="4" t="s">
        <v>127</v>
      </c>
      <c r="D29" t="s">
        <v>72</v>
      </c>
      <c r="E29" t="s">
        <v>91</v>
      </c>
      <c r="F29">
        <v>2</v>
      </c>
      <c r="G29" s="5">
        <v>40554</v>
      </c>
      <c r="H29">
        <v>72</v>
      </c>
      <c r="I29" t="s">
        <v>9</v>
      </c>
      <c r="J29" s="6">
        <v>27.8</v>
      </c>
      <c r="K29">
        <v>4</v>
      </c>
      <c r="L29" s="25">
        <v>0</v>
      </c>
      <c r="M29" s="6">
        <v>111.2</v>
      </c>
      <c r="N29" s="6">
        <v>111.2</v>
      </c>
    </row>
    <row r="30" spans="1:14" x14ac:dyDescent="0.15">
      <c r="A30" s="8" t="s">
        <v>105</v>
      </c>
      <c r="B30" s="4" t="s">
        <v>122</v>
      </c>
      <c r="C30" s="4" t="s">
        <v>128</v>
      </c>
      <c r="D30" s="4" t="s">
        <v>238</v>
      </c>
      <c r="E30" s="4" t="s">
        <v>250</v>
      </c>
      <c r="F30">
        <v>3</v>
      </c>
      <c r="G30" s="5">
        <v>40554</v>
      </c>
      <c r="H30">
        <v>72</v>
      </c>
      <c r="I30" t="s">
        <v>9</v>
      </c>
      <c r="J30" s="6">
        <v>27.8</v>
      </c>
      <c r="K30">
        <v>20</v>
      </c>
      <c r="L30" s="25">
        <v>5.000000074505806E-2</v>
      </c>
      <c r="M30" s="6">
        <v>556</v>
      </c>
      <c r="N30" s="6">
        <v>528.20000000000005</v>
      </c>
    </row>
    <row r="31" spans="1:14" x14ac:dyDescent="0.15">
      <c r="A31" s="8" t="s">
        <v>105</v>
      </c>
      <c r="B31" s="4" t="s">
        <v>122</v>
      </c>
      <c r="C31" s="4" t="s">
        <v>128</v>
      </c>
      <c r="D31" s="4" t="s">
        <v>238</v>
      </c>
      <c r="E31" s="4" t="s">
        <v>250</v>
      </c>
      <c r="F31">
        <v>3</v>
      </c>
      <c r="G31" s="5">
        <v>40554</v>
      </c>
      <c r="H31">
        <v>33</v>
      </c>
      <c r="I31" t="s">
        <v>16</v>
      </c>
      <c r="J31" s="6">
        <v>2</v>
      </c>
      <c r="K31">
        <v>60</v>
      </c>
      <c r="L31" s="25">
        <v>5.000000074505806E-2</v>
      </c>
      <c r="M31" s="6">
        <v>120</v>
      </c>
      <c r="N31" s="6">
        <v>114</v>
      </c>
    </row>
  </sheetData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6"/>
  <sheetViews>
    <sheetView tabSelected="1" topLeftCell="A29" zoomScale="120" zoomScaleNormal="120" workbookViewId="0">
      <selection activeCell="J63" sqref="J63"/>
    </sheetView>
  </sheetViews>
  <sheetFormatPr defaultColWidth="9" defaultRowHeight="10.5" x14ac:dyDescent="0.15"/>
  <cols>
    <col min="3" max="3" width="18.5" bestFit="1" customWidth="1"/>
    <col min="4" max="4" width="18.5" customWidth="1"/>
    <col min="5" max="5" width="12.5" bestFit="1" customWidth="1"/>
    <col min="6" max="6" width="13.83203125" bestFit="1" customWidth="1"/>
    <col min="7" max="7" width="14.5" bestFit="1" customWidth="1"/>
    <col min="8" max="8" width="10.1640625" bestFit="1" customWidth="1"/>
    <col min="9" max="9" width="9.6640625" style="23" bestFit="1" customWidth="1"/>
    <col min="10" max="10" width="30.1640625" bestFit="1" customWidth="1"/>
    <col min="11" max="11" width="9" style="24"/>
    <col min="12" max="12" width="8.1640625" bestFit="1" customWidth="1"/>
    <col min="13" max="13" width="8" bestFit="1" customWidth="1"/>
    <col min="14" max="14" width="9.1640625" bestFit="1" customWidth="1"/>
    <col min="15" max="15" width="13.5" bestFit="1" customWidth="1"/>
    <col min="16" max="16" width="12.5" style="19" bestFit="1" customWidth="1"/>
  </cols>
  <sheetData>
    <row r="1" spans="1:16" x14ac:dyDescent="0.15">
      <c r="B1" s="4" t="s">
        <v>0</v>
      </c>
      <c r="C1" s="4" t="s">
        <v>106</v>
      </c>
      <c r="D1" s="4" t="s">
        <v>272</v>
      </c>
      <c r="E1" s="4" t="s">
        <v>61</v>
      </c>
      <c r="F1" s="4" t="s">
        <v>62</v>
      </c>
      <c r="G1" s="4" t="s">
        <v>79</v>
      </c>
      <c r="H1" s="4" t="s">
        <v>49</v>
      </c>
      <c r="I1" s="22" t="s">
        <v>1</v>
      </c>
      <c r="J1" s="4" t="s">
        <v>2</v>
      </c>
      <c r="K1" s="24" t="s">
        <v>3</v>
      </c>
      <c r="L1" t="s">
        <v>4</v>
      </c>
      <c r="M1" t="s">
        <v>5</v>
      </c>
      <c r="N1" t="s">
        <v>47</v>
      </c>
      <c r="O1" t="s">
        <v>6</v>
      </c>
      <c r="P1" s="19" t="s">
        <v>48</v>
      </c>
    </row>
    <row r="2" spans="1:16" x14ac:dyDescent="0.15">
      <c r="A2" s="9"/>
      <c r="B2">
        <f>'Source 1'!A2</f>
        <v>10248</v>
      </c>
      <c r="C2" t="str">
        <f>'Source 1'!B2</f>
        <v>Suzan Plock</v>
      </c>
      <c r="D2">
        <f>VLOOKUP('Full Set'!C2,'Source 3(for Assignment Part 4)'!$A$2:$C$23,3,FALSE)</f>
        <v>7500</v>
      </c>
      <c r="F2" t="str">
        <f>'Source 1'!D2</f>
        <v>PA</v>
      </c>
      <c r="G2" t="str">
        <f>'Source 1'!E2</f>
        <v>Silver</v>
      </c>
      <c r="H2" s="5">
        <f>'Source 1'!F2</f>
        <v>40554</v>
      </c>
      <c r="I2" s="23">
        <f>'Source 1'!G2</f>
        <v>11</v>
      </c>
      <c r="J2" s="5" t="str">
        <f>'Source 1'!H2</f>
        <v>Queso Cabrales</v>
      </c>
      <c r="K2" s="6">
        <f>'Source 1'!I2</f>
        <v>14</v>
      </c>
      <c r="L2" s="7">
        <f>'Source 1'!J2</f>
        <v>12</v>
      </c>
      <c r="M2" s="6">
        <f>'Source 1'!K2</f>
        <v>0</v>
      </c>
      <c r="N2" s="6">
        <f>'Source 1'!L2</f>
        <v>168</v>
      </c>
      <c r="O2" s="6">
        <f>'Source 1'!M2</f>
        <v>168</v>
      </c>
      <c r="P2" s="19">
        <f>N2-O2</f>
        <v>0</v>
      </c>
    </row>
    <row r="3" spans="1:16" x14ac:dyDescent="0.15">
      <c r="A3" s="9"/>
      <c r="B3">
        <f>'Source 1'!A3</f>
        <v>10248</v>
      </c>
      <c r="C3" t="str">
        <f>'Source 1'!B3</f>
        <v>Suzan Plock</v>
      </c>
      <c r="D3">
        <f>VLOOKUP('Full Set'!C3,'Source 3(for Assignment Part 4)'!$A$2:$C$23,3,FALSE)</f>
        <v>7500</v>
      </c>
      <c r="F3" t="str">
        <f>'Source 1'!D3</f>
        <v>PA</v>
      </c>
      <c r="G3" t="str">
        <f>'Source 1'!E3</f>
        <v>Silver</v>
      </c>
      <c r="H3" s="5">
        <f>'Source 1'!F3</f>
        <v>40554</v>
      </c>
      <c r="I3" s="23">
        <f>'Source 1'!G3</f>
        <v>42</v>
      </c>
      <c r="J3" s="5" t="str">
        <f>'Source 1'!H3</f>
        <v>Singaporean Hokkien Fried Mee</v>
      </c>
      <c r="K3" s="6">
        <f>'Source 1'!I3</f>
        <v>9.8000000000000007</v>
      </c>
      <c r="L3" s="7">
        <f>'Source 1'!J3</f>
        <v>10</v>
      </c>
      <c r="M3" s="6">
        <f>'Source 1'!K3</f>
        <v>0</v>
      </c>
      <c r="N3" s="6">
        <f>'Source 1'!L3</f>
        <v>98</v>
      </c>
      <c r="O3" s="6">
        <f>'Source 1'!M3</f>
        <v>98</v>
      </c>
      <c r="P3" s="19">
        <f t="shared" ref="P3:P60" si="0">N3-O3</f>
        <v>0</v>
      </c>
    </row>
    <row r="4" spans="1:16" x14ac:dyDescent="0.15">
      <c r="A4" s="9"/>
      <c r="B4">
        <f>'Source 1'!A4</f>
        <v>10248</v>
      </c>
      <c r="C4" t="str">
        <f>'Source 1'!B4</f>
        <v>Suzan Plock</v>
      </c>
      <c r="D4">
        <f>VLOOKUP('Full Set'!C4,'Source 3(for Assignment Part 4)'!$A$2:$C$23,3,FALSE)</f>
        <v>7500</v>
      </c>
      <c r="F4" t="str">
        <f>'Source 1'!D4</f>
        <v>PA</v>
      </c>
      <c r="G4" t="str">
        <f>'Source 1'!E4</f>
        <v>Silver</v>
      </c>
      <c r="H4" s="5">
        <f>'Source 1'!F4</f>
        <v>40554</v>
      </c>
      <c r="I4" s="23">
        <f>'Source 1'!G4</f>
        <v>72</v>
      </c>
      <c r="J4" s="5" t="str">
        <f>'Source 1'!H4</f>
        <v>Mozzarella di Giovanni</v>
      </c>
      <c r="K4" s="6">
        <f>'Source 1'!I4</f>
        <v>34.799999999999997</v>
      </c>
      <c r="L4" s="7">
        <f>'Source 1'!J4</f>
        <v>5</v>
      </c>
      <c r="M4" s="6">
        <f>'Source 1'!K4</f>
        <v>0</v>
      </c>
      <c r="N4" s="6">
        <f>'Source 1'!L4</f>
        <v>174</v>
      </c>
      <c r="O4" s="6">
        <f>'Source 1'!M4</f>
        <v>174</v>
      </c>
      <c r="P4" s="19">
        <f t="shared" si="0"/>
        <v>0</v>
      </c>
    </row>
    <row r="5" spans="1:16" x14ac:dyDescent="0.15">
      <c r="A5" s="9"/>
      <c r="B5">
        <f>'Source 1'!A5</f>
        <v>10249</v>
      </c>
      <c r="C5" t="str">
        <f>'Source 1'!B5</f>
        <v>Allan Strate</v>
      </c>
      <c r="D5">
        <f>VLOOKUP('Full Set'!C5,'Source 3(for Assignment Part 4)'!$A$2:$C$23,3,FALSE)</f>
        <v>10000</v>
      </c>
      <c r="F5" t="str">
        <f>'Source 1'!D5</f>
        <v>FL</v>
      </c>
      <c r="G5" t="str">
        <f>'Source 1'!E5</f>
        <v>Platinum</v>
      </c>
      <c r="H5" s="5">
        <f>'Source 1'!F5</f>
        <v>40554</v>
      </c>
      <c r="I5" s="23">
        <f>'Source 1'!G5</f>
        <v>51</v>
      </c>
      <c r="J5" s="5" t="str">
        <f>'Source 1'!H5</f>
        <v>Manjimup Dried Apples</v>
      </c>
      <c r="K5" s="6">
        <f>'Source 1'!I5</f>
        <v>42.4</v>
      </c>
      <c r="L5" s="7">
        <f>'Source 1'!J5</f>
        <v>40</v>
      </c>
      <c r="M5" s="6">
        <f>'Source 1'!K5</f>
        <v>0</v>
      </c>
      <c r="N5" s="6">
        <f>'Source 1'!L5</f>
        <v>1696</v>
      </c>
      <c r="O5" s="6">
        <f>'Source 1'!M5</f>
        <v>1696</v>
      </c>
      <c r="P5" s="19">
        <f t="shared" si="0"/>
        <v>0</v>
      </c>
    </row>
    <row r="6" spans="1:16" x14ac:dyDescent="0.15">
      <c r="A6" s="9"/>
      <c r="B6">
        <f>'Source 1'!A6</f>
        <v>10249</v>
      </c>
      <c r="C6" t="str">
        <f>'Source 1'!B6</f>
        <v>Allan Strate</v>
      </c>
      <c r="D6">
        <f>VLOOKUP('Full Set'!C6,'Source 3(for Assignment Part 4)'!$A$2:$C$23,3,FALSE)</f>
        <v>10000</v>
      </c>
      <c r="F6" t="str">
        <f>'Source 1'!D6</f>
        <v>FL</v>
      </c>
      <c r="G6" t="str">
        <f>'Source 1'!E6</f>
        <v>Platinum</v>
      </c>
      <c r="H6" s="5">
        <f>'Source 1'!F6</f>
        <v>40554</v>
      </c>
      <c r="I6" s="23">
        <f>'Source 1'!G6</f>
        <v>14</v>
      </c>
      <c r="J6" s="5" t="str">
        <f>'Source 1'!H6</f>
        <v>Tofu</v>
      </c>
      <c r="K6" s="6">
        <f>'Source 1'!I6</f>
        <v>18.600000000000001</v>
      </c>
      <c r="L6" s="7">
        <f>'Source 1'!J6</f>
        <v>9</v>
      </c>
      <c r="M6" s="6">
        <f>'Source 1'!K6</f>
        <v>0</v>
      </c>
      <c r="N6" s="6">
        <f>'Source 1'!L6</f>
        <v>167.4</v>
      </c>
      <c r="O6" s="6">
        <f>'Source 1'!M6</f>
        <v>167.4</v>
      </c>
      <c r="P6" s="19">
        <f t="shared" si="0"/>
        <v>0</v>
      </c>
    </row>
    <row r="7" spans="1:16" x14ac:dyDescent="0.15">
      <c r="A7" s="9"/>
      <c r="B7">
        <f>'Source 1'!A7</f>
        <v>10250</v>
      </c>
      <c r="C7" t="str">
        <f>'Source 1'!B7</f>
        <v>Elnora Willison</v>
      </c>
      <c r="D7">
        <f>VLOOKUP('Full Set'!C7,'Source 3(for Assignment Part 4)'!$A$2:$C$23,3,FALSE)</f>
        <v>20000</v>
      </c>
      <c r="F7" t="str">
        <f>'Source 1'!D7</f>
        <v>PA</v>
      </c>
      <c r="G7" t="str">
        <f>'Source 1'!E7</f>
        <v>Platinum</v>
      </c>
      <c r="H7" s="5">
        <f>'Source 1'!F7</f>
        <v>40554</v>
      </c>
      <c r="I7" s="23">
        <f>'Source 1'!G7</f>
        <v>51</v>
      </c>
      <c r="J7" s="5" t="str">
        <f>'Source 1'!H7</f>
        <v>Manjimup Dried Apples</v>
      </c>
      <c r="K7" s="6">
        <f>'Source 1'!I7</f>
        <v>42.4</v>
      </c>
      <c r="L7" s="7">
        <f>'Source 1'!J7</f>
        <v>35</v>
      </c>
      <c r="M7" s="6">
        <f>'Source 1'!K7</f>
        <v>0.15000000596046448</v>
      </c>
      <c r="N7" s="6">
        <f>'Source 1'!L7</f>
        <v>1484</v>
      </c>
      <c r="O7" s="6">
        <f>'Source 1'!M7</f>
        <v>1261.4000000000001</v>
      </c>
      <c r="P7" s="19">
        <f t="shared" si="0"/>
        <v>222.59999999999991</v>
      </c>
    </row>
    <row r="8" spans="1:16" x14ac:dyDescent="0.15">
      <c r="A8" s="9"/>
      <c r="B8">
        <f>'Source 1'!A8</f>
        <v>10250</v>
      </c>
      <c r="C8" t="str">
        <f>'Source 1'!B8</f>
        <v>Elnora Willison</v>
      </c>
      <c r="D8">
        <f>VLOOKUP('Full Set'!C8,'Source 3(for Assignment Part 4)'!$A$2:$C$23,3,FALSE)</f>
        <v>20000</v>
      </c>
      <c r="F8" t="str">
        <f>'Source 1'!D8</f>
        <v>PA</v>
      </c>
      <c r="G8" t="str">
        <f>'Source 1'!E8</f>
        <v>Platinum</v>
      </c>
      <c r="H8" s="5">
        <f>'Source 1'!F8</f>
        <v>40554</v>
      </c>
      <c r="I8" s="23">
        <f>'Source 1'!G8</f>
        <v>41</v>
      </c>
      <c r="J8" s="5" t="str">
        <f>'Source 1'!H8</f>
        <v>Jack's New England Clam Chowder</v>
      </c>
      <c r="K8" s="6">
        <f>'Source 1'!I8</f>
        <v>7.7</v>
      </c>
      <c r="L8" s="7">
        <f>'Source 1'!J8</f>
        <v>10</v>
      </c>
      <c r="M8" s="6">
        <f>'Source 1'!K8</f>
        <v>0</v>
      </c>
      <c r="N8" s="6">
        <f>'Source 1'!L8</f>
        <v>77</v>
      </c>
      <c r="O8" s="6">
        <f>'Source 1'!M8</f>
        <v>77</v>
      </c>
      <c r="P8" s="19">
        <f t="shared" si="0"/>
        <v>0</v>
      </c>
    </row>
    <row r="9" spans="1:16" x14ac:dyDescent="0.15">
      <c r="A9" s="9"/>
      <c r="B9">
        <f>'Source 1'!A9</f>
        <v>10250</v>
      </c>
      <c r="C9" t="str">
        <f>'Source 1'!B9</f>
        <v>Elnora Willison</v>
      </c>
      <c r="D9">
        <f>VLOOKUP('Full Set'!C9,'Source 3(for Assignment Part 4)'!$A$2:$C$23,3,FALSE)</f>
        <v>20000</v>
      </c>
      <c r="F9" t="str">
        <f>'Source 1'!D9</f>
        <v>PA</v>
      </c>
      <c r="G9" t="str">
        <f>'Source 1'!E9</f>
        <v>Platinum</v>
      </c>
      <c r="H9" s="5">
        <f>'Source 1'!F9</f>
        <v>40554</v>
      </c>
      <c r="I9" s="23">
        <f>'Source 1'!G9</f>
        <v>65</v>
      </c>
      <c r="J9" s="5" t="str">
        <f>'Source 1'!H9</f>
        <v>Louisiana Fiery Hot Pepper Sauce</v>
      </c>
      <c r="K9" s="6">
        <f>'Source 1'!I9</f>
        <v>16.8</v>
      </c>
      <c r="L9" s="7">
        <f>'Source 1'!J9</f>
        <v>15</v>
      </c>
      <c r="M9" s="6">
        <f>'Source 1'!K9</f>
        <v>0.15000000596046448</v>
      </c>
      <c r="N9" s="6">
        <f>'Source 1'!L9</f>
        <v>252</v>
      </c>
      <c r="O9" s="6">
        <f>'Source 1'!M9</f>
        <v>214.2</v>
      </c>
      <c r="P9" s="19">
        <f t="shared" si="0"/>
        <v>37.800000000000011</v>
      </c>
    </row>
    <row r="10" spans="1:16" x14ac:dyDescent="0.15">
      <c r="A10" s="9"/>
      <c r="B10">
        <f>'Source 1'!A10</f>
        <v>10251</v>
      </c>
      <c r="C10" t="str">
        <f>'Source 1'!B10</f>
        <v>Daniela Becknell</v>
      </c>
      <c r="D10">
        <f>VLOOKUP('Full Set'!C10,'Source 3(for Assignment Part 4)'!$A$2:$C$23,3,FALSE)</f>
        <v>10000</v>
      </c>
      <c r="F10" t="str">
        <f>'Source 1'!D10</f>
        <v>WA</v>
      </c>
      <c r="G10" t="str">
        <f>'Source 1'!E10</f>
        <v>Platinum</v>
      </c>
      <c r="H10" s="5">
        <f>'Source 1'!F10</f>
        <v>40554</v>
      </c>
      <c r="I10" s="23">
        <f>'Source 1'!G10</f>
        <v>65</v>
      </c>
      <c r="J10" s="5" t="str">
        <f>'Source 1'!H10</f>
        <v>Louisiana Fiery Hot Pepper Sauce</v>
      </c>
      <c r="K10" s="6">
        <f>'Source 1'!I10</f>
        <v>16.8</v>
      </c>
      <c r="L10" s="7">
        <f>'Source 1'!J10</f>
        <v>20</v>
      </c>
      <c r="M10" s="6">
        <f>'Source 1'!K10</f>
        <v>0</v>
      </c>
      <c r="N10" s="6">
        <f>'Source 1'!L10</f>
        <v>336</v>
      </c>
      <c r="O10" s="6">
        <f>'Source 1'!M10</f>
        <v>336</v>
      </c>
      <c r="P10" s="19">
        <f t="shared" si="0"/>
        <v>0</v>
      </c>
    </row>
    <row r="11" spans="1:16" ht="10.5" customHeight="1" x14ac:dyDescent="0.15">
      <c r="A11" s="9"/>
      <c r="B11">
        <f>'Source 1'!A11</f>
        <v>10251</v>
      </c>
      <c r="C11" t="str">
        <f>'Source 1'!B11</f>
        <v>Daniela Becknell</v>
      </c>
      <c r="D11">
        <f>VLOOKUP('Full Set'!C11,'Source 3(for Assignment Part 4)'!$A$2:$C$23,3,FALSE)</f>
        <v>10000</v>
      </c>
      <c r="F11" t="str">
        <f>'Source 1'!D11</f>
        <v>WA</v>
      </c>
      <c r="G11" t="str">
        <f>'Source 1'!E11</f>
        <v>Platinum</v>
      </c>
      <c r="H11" s="5">
        <f>'Source 1'!F11</f>
        <v>40554</v>
      </c>
      <c r="I11" s="23">
        <f>'Source 1'!G11</f>
        <v>22</v>
      </c>
      <c r="J11" s="5" t="str">
        <f>'Source 1'!H11</f>
        <v>Gustaf's Knäckebröd</v>
      </c>
      <c r="K11" s="6">
        <f>'Source 1'!I11</f>
        <v>16.8</v>
      </c>
      <c r="L11" s="7">
        <f>'Source 1'!J11</f>
        <v>6</v>
      </c>
      <c r="M11" s="6">
        <f>'Source 1'!K11</f>
        <v>5.000000074505806E-2</v>
      </c>
      <c r="N11" s="6">
        <f>'Source 1'!L11</f>
        <v>100.80000000000001</v>
      </c>
      <c r="O11" s="6">
        <f>'Source 1'!M11</f>
        <v>95.76</v>
      </c>
      <c r="P11" s="19">
        <f t="shared" si="0"/>
        <v>5.0400000000000063</v>
      </c>
    </row>
    <row r="12" spans="1:16" x14ac:dyDescent="0.15">
      <c r="A12" s="9"/>
      <c r="B12">
        <f>'Source 1'!A12</f>
        <v>10251</v>
      </c>
      <c r="C12" t="str">
        <f>'Source 1'!B12</f>
        <v>Daniela Becknell</v>
      </c>
      <c r="D12">
        <f>VLOOKUP('Full Set'!C12,'Source 3(for Assignment Part 4)'!$A$2:$C$23,3,FALSE)</f>
        <v>10000</v>
      </c>
      <c r="F12" t="str">
        <f>'Source 1'!D12</f>
        <v>WA</v>
      </c>
      <c r="G12" t="str">
        <f>'Source 1'!E12</f>
        <v>Platinum</v>
      </c>
      <c r="H12" s="5">
        <f>'Source 1'!F12</f>
        <v>40554</v>
      </c>
      <c r="I12" s="23">
        <f>'Source 1'!G12</f>
        <v>57</v>
      </c>
      <c r="J12" s="5" t="str">
        <f>'Source 1'!H12</f>
        <v>Ravioli Angelo</v>
      </c>
      <c r="K12" s="6">
        <f>'Source 1'!I12</f>
        <v>15.6</v>
      </c>
      <c r="L12" s="7">
        <f>'Source 1'!J12</f>
        <v>15</v>
      </c>
      <c r="M12" s="6">
        <f>'Source 1'!K12</f>
        <v>5.000000074505806E-2</v>
      </c>
      <c r="N12" s="6">
        <f>'Source 1'!L12</f>
        <v>234</v>
      </c>
      <c r="O12" s="6">
        <f>'Source 1'!M12</f>
        <v>222.3</v>
      </c>
      <c r="P12" s="19">
        <f t="shared" si="0"/>
        <v>11.699999999999989</v>
      </c>
    </row>
    <row r="13" spans="1:16" x14ac:dyDescent="0.15">
      <c r="A13" s="9"/>
      <c r="B13">
        <f>'Source 1'!A13</f>
        <v>10252</v>
      </c>
      <c r="C13" t="str">
        <f>'Source 1'!B13</f>
        <v>Cathrine Delamater</v>
      </c>
      <c r="D13">
        <f>VLOOKUP('Full Set'!C13,'Source 3(for Assignment Part 4)'!$A$2:$C$23,3,FALSE)</f>
        <v>20000</v>
      </c>
      <c r="F13" t="str">
        <f>'Source 1'!D13</f>
        <v>PA</v>
      </c>
      <c r="G13" t="str">
        <f>'Source 1'!E13</f>
        <v>Platinum</v>
      </c>
      <c r="H13" s="5">
        <f>'Source 1'!F13</f>
        <v>40554</v>
      </c>
      <c r="I13" s="23">
        <f>'Source 1'!G13</f>
        <v>33</v>
      </c>
      <c r="J13" s="5" t="str">
        <f>'Source 1'!H13</f>
        <v>Geitost</v>
      </c>
      <c r="K13" s="6">
        <f>'Source 1'!I13</f>
        <v>2</v>
      </c>
      <c r="L13" s="7">
        <f>'Source 1'!J13</f>
        <v>25</v>
      </c>
      <c r="M13" s="6">
        <f>'Source 1'!K13</f>
        <v>5.000000074505806E-2</v>
      </c>
      <c r="N13" s="6">
        <f>'Source 1'!L13</f>
        <v>50</v>
      </c>
      <c r="O13" s="6">
        <f>'Source 1'!M13</f>
        <v>47.5</v>
      </c>
      <c r="P13" s="19">
        <f t="shared" si="0"/>
        <v>2.5</v>
      </c>
    </row>
    <row r="14" spans="1:16" x14ac:dyDescent="0.15">
      <c r="A14" s="9"/>
      <c r="B14">
        <f>'Source 1'!A14</f>
        <v>10252</v>
      </c>
      <c r="C14" t="str">
        <f>'Source 1'!B14</f>
        <v>Cathrine Delamater</v>
      </c>
      <c r="D14">
        <f>VLOOKUP('Full Set'!C14,'Source 3(for Assignment Part 4)'!$A$2:$C$23,3,FALSE)</f>
        <v>20000</v>
      </c>
      <c r="F14" t="str">
        <f>'Source 1'!D14</f>
        <v>PA</v>
      </c>
      <c r="G14" t="str">
        <f>'Source 1'!E14</f>
        <v>Platinum</v>
      </c>
      <c r="H14" s="5">
        <f>'Source 1'!F14</f>
        <v>40554</v>
      </c>
      <c r="I14" s="23">
        <f>'Source 1'!G14</f>
        <v>20</v>
      </c>
      <c r="J14" s="5" t="str">
        <f>'Source 1'!H14</f>
        <v>Sir Rodney's Marmalade</v>
      </c>
      <c r="K14" s="6">
        <f>'Source 1'!I14</f>
        <v>64.8</v>
      </c>
      <c r="L14" s="7">
        <f>'Source 1'!J14</f>
        <v>40</v>
      </c>
      <c r="M14" s="6">
        <f>'Source 1'!K14</f>
        <v>5.000000074505806E-2</v>
      </c>
      <c r="N14" s="6">
        <f>'Source 1'!L14</f>
        <v>2592</v>
      </c>
      <c r="O14" s="6">
        <f>'Source 1'!M14</f>
        <v>2462.4</v>
      </c>
      <c r="P14" s="19">
        <f t="shared" si="0"/>
        <v>129.59999999999991</v>
      </c>
    </row>
    <row r="15" spans="1:16" x14ac:dyDescent="0.15">
      <c r="A15" s="9"/>
      <c r="B15">
        <f>'Source 1'!A15</f>
        <v>10252</v>
      </c>
      <c r="C15" t="str">
        <f>'Source 1'!B15</f>
        <v>Cathrine Delamater</v>
      </c>
      <c r="D15">
        <f>VLOOKUP('Full Set'!C15,'Source 3(for Assignment Part 4)'!$A$2:$C$23,3,FALSE)</f>
        <v>20000</v>
      </c>
      <c r="F15" t="str">
        <f>'Source 1'!D15</f>
        <v>PA</v>
      </c>
      <c r="G15" t="str">
        <f>'Source 1'!E15</f>
        <v>Platinum</v>
      </c>
      <c r="H15" s="5">
        <f>'Source 1'!F15</f>
        <v>40554</v>
      </c>
      <c r="I15" s="23">
        <f>'Source 1'!G15</f>
        <v>60</v>
      </c>
      <c r="J15" s="5" t="str">
        <f>'Source 1'!H15</f>
        <v>Camembert Pierrot</v>
      </c>
      <c r="K15" s="6">
        <f>'Source 1'!I15</f>
        <v>27.2</v>
      </c>
      <c r="L15" s="7">
        <f>'Source 1'!J15</f>
        <v>40</v>
      </c>
      <c r="M15" s="6">
        <f>'Source 1'!K15</f>
        <v>0</v>
      </c>
      <c r="N15" s="6">
        <f>'Source 1'!L15</f>
        <v>1088</v>
      </c>
      <c r="O15" s="6">
        <f>'Source 1'!M15</f>
        <v>1088</v>
      </c>
      <c r="P15" s="19">
        <f t="shared" si="0"/>
        <v>0</v>
      </c>
    </row>
    <row r="16" spans="1:16" x14ac:dyDescent="0.15">
      <c r="A16" s="9"/>
      <c r="B16">
        <f>'Source 1'!A16</f>
        <v>10253</v>
      </c>
      <c r="C16" t="str">
        <f>'Source 1'!B16</f>
        <v>Leota Vonderheide</v>
      </c>
      <c r="D16">
        <f>VLOOKUP('Full Set'!C16,'Source 3(for Assignment Part 4)'!$A$2:$C$23,3,FALSE)</f>
        <v>7500</v>
      </c>
      <c r="F16" t="str">
        <f>'Source 1'!D16</f>
        <v>PA</v>
      </c>
      <c r="G16" t="str">
        <f>'Source 1'!E16</f>
        <v>Platinum</v>
      </c>
      <c r="H16" s="5">
        <f>'Source 1'!F16</f>
        <v>40554</v>
      </c>
      <c r="I16" s="23">
        <f>'Source 1'!G16</f>
        <v>49</v>
      </c>
      <c r="J16" s="5" t="str">
        <f>'Source 1'!H16</f>
        <v>Maxilaku</v>
      </c>
      <c r="K16" s="6">
        <f>'Source 1'!I16</f>
        <v>16</v>
      </c>
      <c r="L16" s="7">
        <f>'Source 1'!J16</f>
        <v>40</v>
      </c>
      <c r="M16" s="6">
        <f>'Source 1'!K16</f>
        <v>0</v>
      </c>
      <c r="N16" s="6">
        <f>'Source 1'!L16</f>
        <v>640</v>
      </c>
      <c r="O16" s="6">
        <f>'Source 1'!M16</f>
        <v>640</v>
      </c>
      <c r="P16" s="19">
        <f t="shared" si="0"/>
        <v>0</v>
      </c>
    </row>
    <row r="17" spans="1:16" x14ac:dyDescent="0.15">
      <c r="A17" s="9"/>
      <c r="B17">
        <f>'Source 1'!A17</f>
        <v>10253</v>
      </c>
      <c r="C17" t="str">
        <f>'Source 1'!B17</f>
        <v>Leota Vonderheide</v>
      </c>
      <c r="D17">
        <f>VLOOKUP('Full Set'!C17,'Source 3(for Assignment Part 4)'!$A$2:$C$23,3,FALSE)</f>
        <v>7500</v>
      </c>
      <c r="F17" t="str">
        <f>'Source 1'!D17</f>
        <v>PA</v>
      </c>
      <c r="G17" t="str">
        <f>'Source 1'!E17</f>
        <v>Platinum</v>
      </c>
      <c r="H17" s="5">
        <f>'Source 1'!F17</f>
        <v>40554</v>
      </c>
      <c r="I17" s="23">
        <f>'Source 1'!G17</f>
        <v>39</v>
      </c>
      <c r="J17" s="5" t="str">
        <f>'Source 1'!H17</f>
        <v>Chartreuse verte</v>
      </c>
      <c r="K17" s="6">
        <f>'Source 1'!I17</f>
        <v>14.4</v>
      </c>
      <c r="L17" s="7">
        <f>'Source 1'!J17</f>
        <v>42</v>
      </c>
      <c r="M17" s="6">
        <f>'Source 1'!K17</f>
        <v>0</v>
      </c>
      <c r="N17" s="6">
        <f>'Source 1'!L17</f>
        <v>604.80000000000007</v>
      </c>
      <c r="O17" s="6">
        <f>'Source 1'!M17</f>
        <v>604.79999999999995</v>
      </c>
      <c r="P17" s="19">
        <f t="shared" si="0"/>
        <v>0</v>
      </c>
    </row>
    <row r="18" spans="1:16" x14ac:dyDescent="0.15">
      <c r="A18" s="9"/>
      <c r="B18">
        <f>'Source 1'!A18</f>
        <v>10253</v>
      </c>
      <c r="C18" t="str">
        <f>'Source 1'!B18</f>
        <v>Leota Vonderheide</v>
      </c>
      <c r="D18">
        <f>VLOOKUP('Full Set'!C18,'Source 3(for Assignment Part 4)'!$A$2:$C$23,3,FALSE)</f>
        <v>7500</v>
      </c>
      <c r="F18" t="str">
        <f>'Source 1'!D18</f>
        <v>PA</v>
      </c>
      <c r="G18" t="str">
        <f>'Source 1'!E18</f>
        <v>Platinum</v>
      </c>
      <c r="H18" s="5">
        <f>'Source 1'!F18</f>
        <v>40554</v>
      </c>
      <c r="I18" s="23">
        <f>'Source 1'!G18</f>
        <v>31</v>
      </c>
      <c r="J18" s="5" t="str">
        <f>'Source 1'!H18</f>
        <v>Gorgonzola Telino</v>
      </c>
      <c r="K18" s="6">
        <f>'Source 1'!I18</f>
        <v>10</v>
      </c>
      <c r="L18" s="7">
        <f>'Source 1'!J18</f>
        <v>20</v>
      </c>
      <c r="M18" s="6">
        <f>'Source 1'!K18</f>
        <v>0</v>
      </c>
      <c r="N18" s="6">
        <f>'Source 1'!L18</f>
        <v>200</v>
      </c>
      <c r="O18" s="6">
        <f>'Source 1'!M18</f>
        <v>200</v>
      </c>
      <c r="P18" s="19">
        <f t="shared" si="0"/>
        <v>0</v>
      </c>
    </row>
    <row r="19" spans="1:16" x14ac:dyDescent="0.15">
      <c r="A19" s="9"/>
      <c r="B19">
        <f>'Source 1'!A19</f>
        <v>10254</v>
      </c>
      <c r="C19" t="str">
        <f>'Source 1'!B19</f>
        <v>Tyrone Hine</v>
      </c>
      <c r="D19">
        <f>VLOOKUP('Full Set'!C19,'Source 3(for Assignment Part 4)'!$A$2:$C$23,3,FALSE)</f>
        <v>20000</v>
      </c>
      <c r="F19" t="str">
        <f>'Source 1'!D19</f>
        <v>PA</v>
      </c>
      <c r="G19" t="str">
        <f>'Source 1'!E19</f>
        <v>Gold</v>
      </c>
      <c r="H19" s="5">
        <f>'Source 1'!F19</f>
        <v>40554</v>
      </c>
      <c r="I19" s="23">
        <f>'Source 1'!G19</f>
        <v>55</v>
      </c>
      <c r="J19" s="5" t="str">
        <f>'Source 1'!H19</f>
        <v>Pâté chinois</v>
      </c>
      <c r="K19" s="6">
        <f>'Source 1'!I19</f>
        <v>19.2</v>
      </c>
      <c r="L19" s="7">
        <f>'Source 1'!J19</f>
        <v>21</v>
      </c>
      <c r="M19" s="6">
        <f>'Source 1'!K19</f>
        <v>0.15000000596046448</v>
      </c>
      <c r="N19" s="6">
        <f>'Source 1'!L19</f>
        <v>403.2</v>
      </c>
      <c r="O19" s="6">
        <f>'Source 1'!M19</f>
        <v>342.72</v>
      </c>
      <c r="P19" s="19">
        <f t="shared" si="0"/>
        <v>60.479999999999961</v>
      </c>
    </row>
    <row r="20" spans="1:16" x14ac:dyDescent="0.15">
      <c r="A20" s="9"/>
      <c r="B20">
        <f>'Source 1'!A20</f>
        <v>10254</v>
      </c>
      <c r="C20" t="str">
        <f>'Source 1'!B20</f>
        <v>Tyrone Hine</v>
      </c>
      <c r="D20">
        <f>VLOOKUP('Full Set'!C20,'Source 3(for Assignment Part 4)'!$A$2:$C$23,3,FALSE)</f>
        <v>20000</v>
      </c>
      <c r="F20" t="str">
        <f>'Source 1'!D20</f>
        <v>PA</v>
      </c>
      <c r="G20" t="str">
        <f>'Source 1'!E20</f>
        <v>Gold</v>
      </c>
      <c r="H20" s="5">
        <f>'Source 1'!F20</f>
        <v>40554</v>
      </c>
      <c r="I20" s="23">
        <f>'Source 1'!G20</f>
        <v>74</v>
      </c>
      <c r="J20" s="5" t="str">
        <f>'Source 1'!H20</f>
        <v>Longlife Tofu</v>
      </c>
      <c r="K20" s="6">
        <f>'Source 1'!I20</f>
        <v>8</v>
      </c>
      <c r="L20" s="7">
        <f>'Source 1'!J20</f>
        <v>21</v>
      </c>
      <c r="M20" s="6">
        <f>'Source 1'!K20</f>
        <v>0</v>
      </c>
      <c r="N20" s="6">
        <f>'Source 1'!L20</f>
        <v>168</v>
      </c>
      <c r="O20" s="6">
        <f>'Source 1'!M20</f>
        <v>168</v>
      </c>
      <c r="P20" s="19">
        <f t="shared" si="0"/>
        <v>0</v>
      </c>
    </row>
    <row r="21" spans="1:16" x14ac:dyDescent="0.15">
      <c r="A21" s="9"/>
      <c r="B21">
        <f>'Source 1'!A21</f>
        <v>10254</v>
      </c>
      <c r="C21" t="str">
        <f>'Source 1'!B21</f>
        <v>Tyrone Hine</v>
      </c>
      <c r="D21">
        <f>VLOOKUP('Full Set'!C21,'Source 3(for Assignment Part 4)'!$A$2:$C$23,3,FALSE)</f>
        <v>20000</v>
      </c>
      <c r="F21" t="str">
        <f>'Source 1'!D21</f>
        <v>PA</v>
      </c>
      <c r="G21" t="str">
        <f>'Source 1'!E21</f>
        <v>Gold</v>
      </c>
      <c r="H21" s="5">
        <f>'Source 1'!F21</f>
        <v>40554</v>
      </c>
      <c r="I21" s="23">
        <f>'Source 1'!G21</f>
        <v>24</v>
      </c>
      <c r="J21" s="5" t="str">
        <f>'Source 1'!H21</f>
        <v>Guaraná Fantástica</v>
      </c>
      <c r="K21" s="6">
        <f>'Source 1'!I21</f>
        <v>3.6</v>
      </c>
      <c r="L21" s="7">
        <f>'Source 1'!J21</f>
        <v>15</v>
      </c>
      <c r="M21" s="6">
        <f>'Source 1'!K21</f>
        <v>0.15000000596046448</v>
      </c>
      <c r="N21" s="6">
        <f>'Source 1'!L21</f>
        <v>54</v>
      </c>
      <c r="O21" s="6">
        <f>'Source 1'!M21</f>
        <v>45.9</v>
      </c>
      <c r="P21" s="19">
        <f t="shared" si="0"/>
        <v>8.1000000000000014</v>
      </c>
    </row>
    <row r="22" spans="1:16" x14ac:dyDescent="0.15">
      <c r="A22" s="9"/>
      <c r="B22">
        <f>'Source 1'!A22</f>
        <v>10255</v>
      </c>
      <c r="C22" t="str">
        <f>'Source 1'!B22</f>
        <v>Christin Tillinghast</v>
      </c>
      <c r="D22">
        <f>VLOOKUP('Full Set'!C22,'Source 3(for Assignment Part 4)'!$A$2:$C$23,3,FALSE)</f>
        <v>8000</v>
      </c>
      <c r="F22" t="str">
        <f>'Source 1'!D22</f>
        <v>WA</v>
      </c>
      <c r="G22" t="str">
        <f>'Source 1'!E22</f>
        <v>Gold</v>
      </c>
      <c r="H22" s="5">
        <f>'Source 1'!F22</f>
        <v>40554</v>
      </c>
      <c r="I22" s="23">
        <f>'Source 1'!G22</f>
        <v>36</v>
      </c>
      <c r="J22" s="5" t="str">
        <f>'Source 1'!H22</f>
        <v>Inlagd Sill</v>
      </c>
      <c r="K22" s="6">
        <f>'Source 1'!I22</f>
        <v>15.2</v>
      </c>
      <c r="L22" s="7">
        <f>'Source 1'!J22</f>
        <v>25</v>
      </c>
      <c r="M22" s="6">
        <f>'Source 1'!K22</f>
        <v>0</v>
      </c>
      <c r="N22" s="6">
        <f>'Source 1'!L22</f>
        <v>380</v>
      </c>
      <c r="O22" s="6">
        <f>'Source 1'!M22</f>
        <v>380</v>
      </c>
      <c r="P22" s="19">
        <f t="shared" si="0"/>
        <v>0</v>
      </c>
    </row>
    <row r="23" spans="1:16" x14ac:dyDescent="0.15">
      <c r="A23" s="9"/>
      <c r="B23">
        <f>'Source 1'!A23</f>
        <v>10255</v>
      </c>
      <c r="C23" t="str">
        <f>'Source 1'!B23</f>
        <v>Christin Tillinghast</v>
      </c>
      <c r="D23">
        <f>VLOOKUP('Full Set'!C23,'Source 3(for Assignment Part 4)'!$A$2:$C$23,3,FALSE)</f>
        <v>8000</v>
      </c>
      <c r="F23" t="str">
        <f>'Source 1'!D23</f>
        <v>WA</v>
      </c>
      <c r="G23" t="str">
        <f>'Source 1'!E23</f>
        <v>Gold</v>
      </c>
      <c r="H23" s="5">
        <f>'Source 1'!F23</f>
        <v>40554</v>
      </c>
      <c r="I23" s="23">
        <f>'Source 1'!G23</f>
        <v>59</v>
      </c>
      <c r="J23" s="5" t="str">
        <f>'Source 1'!H23</f>
        <v>Raclette Courdavault</v>
      </c>
      <c r="K23" s="6">
        <f>'Source 1'!I23</f>
        <v>44</v>
      </c>
      <c r="L23" s="7">
        <f>'Source 1'!J23</f>
        <v>30</v>
      </c>
      <c r="M23" s="6">
        <f>'Source 1'!K23</f>
        <v>0</v>
      </c>
      <c r="N23" s="6">
        <f>'Source 1'!L23</f>
        <v>1320</v>
      </c>
      <c r="O23" s="6">
        <f>'Source 1'!M23</f>
        <v>1320</v>
      </c>
      <c r="P23" s="19">
        <f t="shared" si="0"/>
        <v>0</v>
      </c>
    </row>
    <row r="24" spans="1:16" x14ac:dyDescent="0.15">
      <c r="A24" s="9"/>
      <c r="B24">
        <f>'Source 1'!A24</f>
        <v>10255</v>
      </c>
      <c r="C24" t="str">
        <f>'Source 1'!B24</f>
        <v>Christin Tillinghast</v>
      </c>
      <c r="D24">
        <f>VLOOKUP('Full Set'!C24,'Source 3(for Assignment Part 4)'!$A$2:$C$23,3,FALSE)</f>
        <v>8000</v>
      </c>
      <c r="F24" t="str">
        <f>'Source 1'!D24</f>
        <v>WA</v>
      </c>
      <c r="G24" t="str">
        <f>'Source 1'!E24</f>
        <v>Gold</v>
      </c>
      <c r="H24" s="5">
        <f>'Source 1'!F24</f>
        <v>40554</v>
      </c>
      <c r="I24" s="23">
        <f>'Source 1'!G24</f>
        <v>16</v>
      </c>
      <c r="J24" s="5" t="str">
        <f>'Source 1'!H24</f>
        <v>Pavlova</v>
      </c>
      <c r="K24" s="6">
        <f>'Source 1'!I24</f>
        <v>13.9</v>
      </c>
      <c r="L24" s="7">
        <f>'Source 1'!J24</f>
        <v>35</v>
      </c>
      <c r="M24" s="6">
        <f>'Source 1'!K24</f>
        <v>0</v>
      </c>
      <c r="N24" s="6">
        <f>'Source 1'!L24</f>
        <v>486.5</v>
      </c>
      <c r="O24" s="6">
        <f>'Source 1'!M24</f>
        <v>486.5</v>
      </c>
      <c r="P24" s="19">
        <f t="shared" si="0"/>
        <v>0</v>
      </c>
    </row>
    <row r="25" spans="1:16" x14ac:dyDescent="0.15">
      <c r="A25" s="9"/>
      <c r="B25">
        <f>'Source 1'!A25</f>
        <v>10255</v>
      </c>
      <c r="C25" t="str">
        <f>'Source 1'!B25</f>
        <v>Christin Tillinghast</v>
      </c>
      <c r="D25">
        <f>VLOOKUP('Full Set'!C25,'Source 3(for Assignment Part 4)'!$A$2:$C$23,3,FALSE)</f>
        <v>8000</v>
      </c>
      <c r="F25" t="str">
        <f>'Source 1'!D25</f>
        <v>WA</v>
      </c>
      <c r="G25" t="str">
        <f>'Source 1'!E25</f>
        <v>Gold</v>
      </c>
      <c r="H25" s="5">
        <f>'Source 1'!F25</f>
        <v>40554</v>
      </c>
      <c r="I25" s="23">
        <f>'Source 1'!G25</f>
        <v>2</v>
      </c>
      <c r="J25" s="5" t="str">
        <f>'Source 1'!H25</f>
        <v>Chang</v>
      </c>
      <c r="K25" s="6">
        <f>'Source 1'!I25</f>
        <v>15.2</v>
      </c>
      <c r="L25" s="7">
        <f>'Source 1'!J25</f>
        <v>20</v>
      </c>
      <c r="M25" s="6">
        <f>'Source 1'!K25</f>
        <v>0</v>
      </c>
      <c r="N25" s="6">
        <f>'Source 1'!L25</f>
        <v>304</v>
      </c>
      <c r="O25" s="6">
        <f>'Source 1'!M25</f>
        <v>304</v>
      </c>
      <c r="P25" s="19">
        <f t="shared" si="0"/>
        <v>0</v>
      </c>
    </row>
    <row r="26" spans="1:16" x14ac:dyDescent="0.15">
      <c r="A26" s="9"/>
      <c r="B26">
        <f>'Source 1'!A26</f>
        <v>10256</v>
      </c>
      <c r="C26" t="str">
        <f>'Source 1'!B26</f>
        <v>Kisha Grauer</v>
      </c>
      <c r="D26">
        <f>VLOOKUP('Full Set'!C26,'Source 3(for Assignment Part 4)'!$A$2:$C$23,3,FALSE)</f>
        <v>7500</v>
      </c>
      <c r="F26" t="str">
        <f>'Source 1'!D26</f>
        <v>UT</v>
      </c>
      <c r="G26" t="str">
        <f>'Source 1'!E26</f>
        <v>Silver</v>
      </c>
      <c r="H26" s="5">
        <f>'Source 1'!F26</f>
        <v>40554</v>
      </c>
      <c r="I26" s="23">
        <f>'Source 1'!G26</f>
        <v>53</v>
      </c>
      <c r="J26" s="5" t="str">
        <f>'Source 1'!H26</f>
        <v>Perth Pasties</v>
      </c>
      <c r="K26" s="6">
        <f>'Source 1'!I26</f>
        <v>26.2</v>
      </c>
      <c r="L26" s="7">
        <f>'Source 1'!J26</f>
        <v>15</v>
      </c>
      <c r="M26" s="6">
        <f>'Source 1'!K26</f>
        <v>0.15</v>
      </c>
      <c r="N26" s="6">
        <f>'Source 1'!L26</f>
        <v>393</v>
      </c>
      <c r="O26" s="6">
        <f>'Source 1'!M26</f>
        <v>393</v>
      </c>
      <c r="P26" s="19">
        <f t="shared" si="0"/>
        <v>0</v>
      </c>
    </row>
    <row r="27" spans="1:16" x14ac:dyDescent="0.15">
      <c r="A27" s="9"/>
      <c r="B27">
        <f>'Source 1'!A27</f>
        <v>10256</v>
      </c>
      <c r="C27" t="str">
        <f>'Source 1'!B27</f>
        <v>Kisha Grauer</v>
      </c>
      <c r="D27">
        <f>VLOOKUP('Full Set'!C27,'Source 3(for Assignment Part 4)'!$A$2:$C$23,3,FALSE)</f>
        <v>7500</v>
      </c>
      <c r="F27" t="str">
        <f>'Source 1'!D27</f>
        <v>UT</v>
      </c>
      <c r="G27" t="str">
        <f>'Source 1'!E27</f>
        <v>Silver</v>
      </c>
      <c r="H27" s="5">
        <f>'Source 1'!F27</f>
        <v>40554</v>
      </c>
      <c r="I27" s="23">
        <f>'Source 1'!G27</f>
        <v>77</v>
      </c>
      <c r="J27" s="5" t="str">
        <f>'Source 1'!H27</f>
        <v>Original Frankfurter grüne Soße</v>
      </c>
      <c r="K27" s="6">
        <f>'Source 1'!I27</f>
        <v>10.4</v>
      </c>
      <c r="L27" s="7">
        <f>'Source 1'!J27</f>
        <v>12</v>
      </c>
      <c r="M27" s="6">
        <f>'Source 1'!K27</f>
        <v>0</v>
      </c>
      <c r="N27" s="6">
        <f>'Source 1'!L27</f>
        <v>124.80000000000001</v>
      </c>
      <c r="O27" s="6">
        <f>'Source 1'!M27</f>
        <v>124.8</v>
      </c>
      <c r="P27" s="19">
        <f t="shared" si="0"/>
        <v>0</v>
      </c>
    </row>
    <row r="28" spans="1:16" x14ac:dyDescent="0.15">
      <c r="A28" s="9"/>
      <c r="B28">
        <f>'Source 1'!A28</f>
        <v>10257</v>
      </c>
      <c r="C28" t="str">
        <f>'Source 1'!B28</f>
        <v>Darryl Manuelito</v>
      </c>
      <c r="D28">
        <f>VLOOKUP('Full Set'!C28,'Source 3(for Assignment Part 4)'!$A$2:$C$23,3,FALSE)</f>
        <v>10000</v>
      </c>
      <c r="F28" t="str">
        <f>'Source 1'!D28</f>
        <v>SC</v>
      </c>
      <c r="G28" t="str">
        <f>'Source 1'!E28</f>
        <v>Silver</v>
      </c>
      <c r="H28" s="5">
        <f>'Source 1'!F28</f>
        <v>40554</v>
      </c>
      <c r="I28" s="23">
        <f>'Source 1'!G28</f>
        <v>27</v>
      </c>
      <c r="J28" s="5" t="str">
        <f>'Source 1'!H28</f>
        <v>Schoggi Schokolade</v>
      </c>
      <c r="K28" s="6">
        <f>'Source 1'!I28</f>
        <v>35.1</v>
      </c>
      <c r="L28" s="7">
        <f>'Source 1'!J28</f>
        <v>25</v>
      </c>
      <c r="M28" s="6">
        <f>'Source 1'!K28</f>
        <v>0</v>
      </c>
      <c r="N28" s="6">
        <f>'Source 1'!L28</f>
        <v>877.5</v>
      </c>
      <c r="O28" s="6">
        <f>'Source 1'!M28</f>
        <v>877.5</v>
      </c>
      <c r="P28" s="19">
        <f t="shared" si="0"/>
        <v>0</v>
      </c>
    </row>
    <row r="29" spans="1:16" x14ac:dyDescent="0.15">
      <c r="A29" s="9"/>
      <c r="B29">
        <f>'Source 1'!A29</f>
        <v>10257</v>
      </c>
      <c r="C29" t="str">
        <f>'Source 1'!B29</f>
        <v>Darryl Manuelito</v>
      </c>
      <c r="D29">
        <f>VLOOKUP('Full Set'!C29,'Source 3(for Assignment Part 4)'!$A$2:$C$23,3,FALSE)</f>
        <v>10000</v>
      </c>
      <c r="F29" t="str">
        <f>'Source 1'!D29</f>
        <v>SC</v>
      </c>
      <c r="G29" t="str">
        <f>'Source 1'!E29</f>
        <v>Silver</v>
      </c>
      <c r="H29" s="5">
        <f>'Source 1'!F29</f>
        <v>40554</v>
      </c>
      <c r="I29" s="23">
        <f>'Source 1'!G29</f>
        <v>39</v>
      </c>
      <c r="J29" s="5" t="str">
        <f>'Source 1'!H29</f>
        <v>Chartreuse verte</v>
      </c>
      <c r="K29" s="6">
        <f>'Source 1'!I29</f>
        <v>14.4</v>
      </c>
      <c r="L29" s="7">
        <f>'Source 1'!J29</f>
        <v>6</v>
      </c>
      <c r="M29" s="6">
        <f>'Source 1'!K29</f>
        <v>0</v>
      </c>
      <c r="N29" s="6">
        <f>'Source 1'!L29</f>
        <v>86.4</v>
      </c>
      <c r="O29" s="6">
        <f>'Source 1'!M29</f>
        <v>86.4</v>
      </c>
      <c r="P29" s="19">
        <f t="shared" si="0"/>
        <v>0</v>
      </c>
    </row>
    <row r="30" spans="1:16" x14ac:dyDescent="0.15">
      <c r="A30" s="9"/>
      <c r="B30">
        <f>'Source 1'!A30</f>
        <v>10257</v>
      </c>
      <c r="C30" t="str">
        <f>'Source 1'!B30</f>
        <v>Darryl Manuelito</v>
      </c>
      <c r="D30">
        <f>VLOOKUP('Full Set'!C30,'Source 3(for Assignment Part 4)'!$A$2:$C$23,3,FALSE)</f>
        <v>10000</v>
      </c>
      <c r="F30" t="str">
        <f>'Source 1'!D30</f>
        <v>SC</v>
      </c>
      <c r="G30" t="str">
        <f>'Source 1'!E30</f>
        <v>Silver</v>
      </c>
      <c r="H30" s="5">
        <f>'Source 1'!F30</f>
        <v>40554</v>
      </c>
      <c r="I30" s="23">
        <f>'Source 1'!G30</f>
        <v>77</v>
      </c>
      <c r="J30" s="5" t="str">
        <f>'Source 1'!H30</f>
        <v>Original Frankfurter grüne Soße</v>
      </c>
      <c r="K30" s="6">
        <f>'Source 1'!I30</f>
        <v>10.4</v>
      </c>
      <c r="L30" s="7">
        <f>'Source 1'!J30</f>
        <v>15</v>
      </c>
      <c r="M30" s="6">
        <f>'Source 1'!K30</f>
        <v>0</v>
      </c>
      <c r="N30" s="6">
        <f>'Source 1'!L30</f>
        <v>156</v>
      </c>
      <c r="O30" s="6">
        <f>'Source 1'!M30</f>
        <v>156</v>
      </c>
      <c r="P30" s="19">
        <f t="shared" si="0"/>
        <v>0</v>
      </c>
    </row>
    <row r="31" spans="1:16" x14ac:dyDescent="0.15">
      <c r="A31" s="8"/>
      <c r="B31" t="str">
        <f>RIGHT('Source 2'!A2,LEN('Source 2'!A2)-1)</f>
        <v>10258</v>
      </c>
      <c r="C31" t="str">
        <f>_xlfn.CONCAT('Source 2'!B2," ",'Source 2'!C2)</f>
        <v>Milagros Fehrenbach</v>
      </c>
      <c r="D31">
        <f>VLOOKUP('Full Set'!C31,'Source 3(for Assignment Part 4)'!$A$2:$C$23,3,FALSE)</f>
        <v>2000</v>
      </c>
      <c r="F31" t="str">
        <f>LOOKUP('Source 2'!E2,Lookups!$A$3:$B$62)</f>
        <v>KS</v>
      </c>
      <c r="G31" t="str">
        <f>LOOKUP('Source 2'!F2,Lookups!$D$3:$E$5)</f>
        <v>Gold</v>
      </c>
      <c r="H31" s="5">
        <f>'Source 2'!G2</f>
        <v>40554</v>
      </c>
      <c r="I31" s="23">
        <f>'Source 2'!H2</f>
        <v>2</v>
      </c>
      <c r="J31" t="str">
        <f>'Source 2'!I2</f>
        <v>Chang</v>
      </c>
      <c r="K31" s="6">
        <f>'Source 2'!J2</f>
        <v>15.2</v>
      </c>
      <c r="L31">
        <f>'Source 2'!K2</f>
        <v>50</v>
      </c>
      <c r="M31" s="19">
        <f>'Source 2'!L2</f>
        <v>0.20000000298023224</v>
      </c>
      <c r="N31" s="6">
        <f>'Source 2'!M2</f>
        <v>760</v>
      </c>
      <c r="O31" s="6">
        <f>'Source 2'!N2</f>
        <v>608</v>
      </c>
      <c r="P31" s="19">
        <f t="shared" si="0"/>
        <v>152</v>
      </c>
    </row>
    <row r="32" spans="1:16" x14ac:dyDescent="0.15">
      <c r="A32" s="8"/>
      <c r="B32" t="str">
        <f>RIGHT('Source 2'!A3,LEN('Source 2'!A3)-1)</f>
        <v>10258</v>
      </c>
      <c r="C32" t="str">
        <f>_xlfn.CONCAT('Source 2'!B3," ",'Source 2'!C3)</f>
        <v>Milagros Fehrenbach</v>
      </c>
      <c r="D32">
        <f>VLOOKUP('Full Set'!C32,'Source 3(for Assignment Part 4)'!$A$2:$C$23,3,FALSE)</f>
        <v>2000</v>
      </c>
      <c r="F32" t="str">
        <f>LOOKUP('Source 2'!E3,Lookups!$A$3:$B$62)</f>
        <v>KS</v>
      </c>
      <c r="G32" t="str">
        <f>LOOKUP('Source 2'!F3,Lookups!$D$3:$E$5)</f>
        <v>Gold</v>
      </c>
      <c r="H32" s="5">
        <f>'Source 2'!G3</f>
        <v>40554</v>
      </c>
      <c r="I32" s="23">
        <f>'Source 2'!H3</f>
        <v>32</v>
      </c>
      <c r="J32" t="str">
        <f>'Source 2'!I3</f>
        <v>Mascarpone Fabioli</v>
      </c>
      <c r="K32" s="6">
        <f>'Source 2'!J3</f>
        <v>25.6</v>
      </c>
      <c r="L32">
        <f>'Source 2'!K3</f>
        <v>6</v>
      </c>
      <c r="M32" s="19">
        <f>'Source 2'!L3</f>
        <v>0.20000000298023224</v>
      </c>
      <c r="N32" s="6">
        <f>'Source 2'!M3</f>
        <v>153.60000000000002</v>
      </c>
      <c r="O32" s="6">
        <f>'Source 2'!N3</f>
        <v>122.88</v>
      </c>
      <c r="P32" s="19">
        <f t="shared" si="0"/>
        <v>30.720000000000027</v>
      </c>
    </row>
    <row r="33" spans="1:16" x14ac:dyDescent="0.15">
      <c r="A33" s="8"/>
      <c r="B33" t="str">
        <f>RIGHT('Source 2'!A4,LEN('Source 2'!A4)-1)</f>
        <v>10258</v>
      </c>
      <c r="C33" t="str">
        <f>_xlfn.CONCAT('Source 2'!B4," ",'Source 2'!C4)</f>
        <v>Milagros Fehrenbach</v>
      </c>
      <c r="D33">
        <f>VLOOKUP('Full Set'!C33,'Source 3(for Assignment Part 4)'!$A$2:$C$23,3,FALSE)</f>
        <v>2000</v>
      </c>
      <c r="F33" t="str">
        <f>LOOKUP('Source 2'!E4,Lookups!$A$3:$B$62)</f>
        <v>KS</v>
      </c>
      <c r="G33" t="str">
        <f>LOOKUP('Source 2'!F4,Lookups!$D$3:$E$5)</f>
        <v>Gold</v>
      </c>
      <c r="H33" s="5">
        <f>'Source 2'!G4</f>
        <v>40554</v>
      </c>
      <c r="I33" s="23">
        <f>'Source 2'!H4</f>
        <v>5</v>
      </c>
      <c r="J33" t="str">
        <f>'Source 2'!I4</f>
        <v>Chef Anton's Gumbo Mix</v>
      </c>
      <c r="K33" s="6">
        <f>'Source 2'!J4</f>
        <v>17</v>
      </c>
      <c r="L33">
        <f>'Source 2'!K4</f>
        <v>65</v>
      </c>
      <c r="M33" s="19">
        <f>'Source 2'!L4</f>
        <v>0.20000000298023224</v>
      </c>
      <c r="N33" s="6">
        <f>'Source 2'!M4</f>
        <v>1105</v>
      </c>
      <c r="O33" s="6">
        <f>'Source 2'!N4</f>
        <v>884</v>
      </c>
      <c r="P33" s="19">
        <f t="shared" si="0"/>
        <v>221</v>
      </c>
    </row>
    <row r="34" spans="1:16" x14ac:dyDescent="0.15">
      <c r="A34" s="8"/>
      <c r="B34" t="str">
        <f>RIGHT('Source 2'!A5,LEN('Source 2'!A5)-1)</f>
        <v>10259</v>
      </c>
      <c r="C34" t="str">
        <f>_xlfn.CONCAT('Source 2'!B5," ",'Source 2'!C5)</f>
        <v>Julio Willard</v>
      </c>
      <c r="D34">
        <f>VLOOKUP('Full Set'!C34,'Source 3(for Assignment Part 4)'!$A$2:$C$23,3,FALSE)</f>
        <v>10000</v>
      </c>
      <c r="F34" t="str">
        <f>LOOKUP('Source 2'!E5,Lookups!$A$3:$B$62)</f>
        <v>NC</v>
      </c>
      <c r="G34" t="str">
        <f>LOOKUP('Source 2'!F5,Lookups!$D$3:$E$5)</f>
        <v>Platinum</v>
      </c>
      <c r="H34" s="5">
        <f>'Source 2'!G5</f>
        <v>40554</v>
      </c>
      <c r="I34" s="23">
        <f>'Source 2'!H5</f>
        <v>21</v>
      </c>
      <c r="J34" t="str">
        <f>'Source 2'!I5</f>
        <v>Sir Rodney's Scones</v>
      </c>
      <c r="K34" s="6">
        <f>'Source 2'!J5</f>
        <v>8</v>
      </c>
      <c r="L34">
        <f>'Source 2'!K5</f>
        <v>10</v>
      </c>
      <c r="M34" s="19">
        <f>'Source 2'!L5</f>
        <v>0</v>
      </c>
      <c r="N34" s="6">
        <f>'Source 2'!M5</f>
        <v>80</v>
      </c>
      <c r="O34" s="6">
        <f>'Source 2'!N5</f>
        <v>80</v>
      </c>
      <c r="P34" s="19">
        <f t="shared" si="0"/>
        <v>0</v>
      </c>
    </row>
    <row r="35" spans="1:16" x14ac:dyDescent="0.15">
      <c r="A35" s="8"/>
      <c r="B35" t="str">
        <f>RIGHT('Source 2'!A6,LEN('Source 2'!A6)-1)</f>
        <v>10259</v>
      </c>
      <c r="C35" t="str">
        <f>_xlfn.CONCAT('Source 2'!B6," ",'Source 2'!C6)</f>
        <v>Julio Willard</v>
      </c>
      <c r="D35">
        <f>VLOOKUP('Full Set'!C35,'Source 3(for Assignment Part 4)'!$A$2:$C$23,3,FALSE)</f>
        <v>10000</v>
      </c>
      <c r="F35" t="str">
        <f>LOOKUP('Source 2'!E6,Lookups!$A$3:$B$62)</f>
        <v>NC</v>
      </c>
      <c r="G35" t="str">
        <f>LOOKUP('Source 2'!F6,Lookups!$D$3:$E$5)</f>
        <v>Platinum</v>
      </c>
      <c r="H35" s="5">
        <f>'Source 2'!G6</f>
        <v>40554</v>
      </c>
      <c r="I35" s="23">
        <f>'Source 2'!H6</f>
        <v>37</v>
      </c>
      <c r="J35" t="str">
        <f>'Source 2'!I6</f>
        <v>Gravad lax</v>
      </c>
      <c r="K35" s="6">
        <f>'Source 2'!J6</f>
        <v>20.8</v>
      </c>
      <c r="L35">
        <f>'Source 2'!K6</f>
        <v>1</v>
      </c>
      <c r="M35" s="19">
        <f>'Source 2'!L6</f>
        <v>0</v>
      </c>
      <c r="N35" s="6">
        <f>'Source 2'!M6</f>
        <v>20.8</v>
      </c>
      <c r="O35" s="6">
        <f>'Source 2'!N6</f>
        <v>20.8</v>
      </c>
      <c r="P35" s="19">
        <f t="shared" si="0"/>
        <v>0</v>
      </c>
    </row>
    <row r="36" spans="1:16" x14ac:dyDescent="0.15">
      <c r="A36" s="8"/>
      <c r="B36" t="str">
        <f>RIGHT('Source 2'!A7,LEN('Source 2'!A7)-1)</f>
        <v>10260</v>
      </c>
      <c r="C36" t="str">
        <f>_xlfn.CONCAT('Source 2'!B7," ",'Source 2'!C7)</f>
        <v>Roslyn Plott</v>
      </c>
      <c r="D36">
        <f>VLOOKUP('Full Set'!C36,'Source 3(for Assignment Part 4)'!$A$2:$C$23,3,FALSE)</f>
        <v>20000</v>
      </c>
      <c r="F36" t="str">
        <f>LOOKUP('Source 2'!E7,Lookups!$A$3:$B$62)</f>
        <v>OH</v>
      </c>
      <c r="G36" t="str">
        <f>LOOKUP('Source 2'!F7,Lookups!$D$3:$E$5)</f>
        <v>Platinum</v>
      </c>
      <c r="H36" s="5">
        <f>'Source 2'!G7</f>
        <v>40554</v>
      </c>
      <c r="I36" s="23">
        <f>'Source 2'!H7</f>
        <v>70</v>
      </c>
      <c r="J36" t="str">
        <f>'Source 2'!I7</f>
        <v>Outback Lager</v>
      </c>
      <c r="K36" s="6">
        <f>'Source 2'!J7</f>
        <v>12</v>
      </c>
      <c r="L36">
        <f>'Source 2'!K7</f>
        <v>21</v>
      </c>
      <c r="M36" s="19">
        <f>'Source 2'!L7</f>
        <v>0.25</v>
      </c>
      <c r="N36" s="6">
        <f>'Source 2'!M7</f>
        <v>252</v>
      </c>
      <c r="O36" s="6">
        <f>'Source 2'!N7</f>
        <v>189</v>
      </c>
      <c r="P36" s="19">
        <f t="shared" si="0"/>
        <v>63</v>
      </c>
    </row>
    <row r="37" spans="1:16" x14ac:dyDescent="0.15">
      <c r="A37" s="8"/>
      <c r="B37" t="str">
        <f>RIGHT('Source 2'!A8,LEN('Source 2'!A8)-1)</f>
        <v>10260</v>
      </c>
      <c r="C37" t="str">
        <f>_xlfn.CONCAT('Source 2'!B8," ",'Source 2'!C8)</f>
        <v>Roslyn Plott</v>
      </c>
      <c r="D37">
        <f>VLOOKUP('Full Set'!C37,'Source 3(for Assignment Part 4)'!$A$2:$C$23,3,FALSE)</f>
        <v>20000</v>
      </c>
      <c r="F37" t="str">
        <f>LOOKUP('Source 2'!E8,Lookups!$A$3:$B$62)</f>
        <v>OH</v>
      </c>
      <c r="G37" t="str">
        <f>LOOKUP('Source 2'!F8,Lookups!$D$3:$E$5)</f>
        <v>Platinum</v>
      </c>
      <c r="H37" s="5">
        <f>'Source 2'!G8</f>
        <v>40554</v>
      </c>
      <c r="I37" s="23">
        <f>'Source 2'!H8</f>
        <v>57</v>
      </c>
      <c r="J37" t="str">
        <f>'Source 2'!I8</f>
        <v>Ravioli Angelo</v>
      </c>
      <c r="K37" s="6">
        <f>'Source 2'!J8</f>
        <v>15.6</v>
      </c>
      <c r="L37">
        <f>'Source 2'!K8</f>
        <v>50</v>
      </c>
      <c r="M37" s="19">
        <f>'Source 2'!L8</f>
        <v>0</v>
      </c>
      <c r="N37" s="6">
        <f>'Source 2'!M8</f>
        <v>780</v>
      </c>
      <c r="O37" s="6">
        <f>'Source 2'!N8</f>
        <v>780</v>
      </c>
      <c r="P37" s="19">
        <f t="shared" si="0"/>
        <v>0</v>
      </c>
    </row>
    <row r="38" spans="1:16" x14ac:dyDescent="0.15">
      <c r="A38" s="8"/>
      <c r="B38" t="str">
        <f>RIGHT('Source 2'!A9,LEN('Source 2'!A9)-1)</f>
        <v>10260</v>
      </c>
      <c r="C38" t="str">
        <f>_xlfn.CONCAT('Source 2'!B9," ",'Source 2'!C9)</f>
        <v>Roslyn Plott</v>
      </c>
      <c r="D38">
        <f>VLOOKUP('Full Set'!C38,'Source 3(for Assignment Part 4)'!$A$2:$C$23,3,FALSE)</f>
        <v>20000</v>
      </c>
      <c r="F38" t="str">
        <f>LOOKUP('Source 2'!E9,Lookups!$A$3:$B$62)</f>
        <v>OH</v>
      </c>
      <c r="G38" t="str">
        <f>LOOKUP('Source 2'!F9,Lookups!$D$3:$E$5)</f>
        <v>Platinum</v>
      </c>
      <c r="H38" s="5">
        <f>'Source 2'!G9</f>
        <v>40554</v>
      </c>
      <c r="I38" s="23">
        <f>'Source 2'!H9</f>
        <v>62</v>
      </c>
      <c r="J38" t="str">
        <f>'Source 2'!I9</f>
        <v>Tarte au sucre</v>
      </c>
      <c r="K38" s="6">
        <f>'Source 2'!J9</f>
        <v>39.4</v>
      </c>
      <c r="L38">
        <f>'Source 2'!K9</f>
        <v>15</v>
      </c>
      <c r="M38" s="19">
        <f>'Source 2'!L9</f>
        <v>0.25</v>
      </c>
      <c r="N38" s="6">
        <f>'Source 2'!M9</f>
        <v>591</v>
      </c>
      <c r="O38" s="6">
        <f>'Source 2'!N9</f>
        <v>443.25</v>
      </c>
      <c r="P38" s="19">
        <f t="shared" si="0"/>
        <v>147.75</v>
      </c>
    </row>
    <row r="39" spans="1:16" x14ac:dyDescent="0.15">
      <c r="A39" s="8"/>
      <c r="B39" t="str">
        <f>RIGHT('Source 2'!A10,LEN('Source 2'!A10)-1)</f>
        <v>10260</v>
      </c>
      <c r="C39" t="str">
        <f>_xlfn.CONCAT('Source 2'!B10," ",'Source 2'!C10)</f>
        <v>Roslyn Plott</v>
      </c>
      <c r="D39">
        <f>VLOOKUP('Full Set'!C39,'Source 3(for Assignment Part 4)'!$A$2:$C$23,3,FALSE)</f>
        <v>20000</v>
      </c>
      <c r="F39" t="str">
        <f>LOOKUP('Source 2'!E10,Lookups!$A$3:$B$62)</f>
        <v>OH</v>
      </c>
      <c r="G39" t="str">
        <f>LOOKUP('Source 2'!F10,Lookups!$D$3:$E$5)</f>
        <v>Platinum</v>
      </c>
      <c r="H39" s="5">
        <f>'Source 2'!G10</f>
        <v>40554</v>
      </c>
      <c r="I39" s="23">
        <f>'Source 2'!H10</f>
        <v>41</v>
      </c>
      <c r="J39" t="str">
        <f>'Source 2'!I10</f>
        <v>Jack's New England Clam Chowder</v>
      </c>
      <c r="K39" s="6">
        <f>'Source 2'!J10</f>
        <v>7.7</v>
      </c>
      <c r="L39">
        <f>'Source 2'!K10</f>
        <v>16</v>
      </c>
      <c r="M39" s="19">
        <f>'Source 2'!L10</f>
        <v>0.25</v>
      </c>
      <c r="N39" s="6">
        <f>'Source 2'!M10</f>
        <v>123.2</v>
      </c>
      <c r="O39" s="6">
        <f>'Source 2'!N10</f>
        <v>92.4</v>
      </c>
      <c r="P39" s="19">
        <f t="shared" si="0"/>
        <v>30.799999999999997</v>
      </c>
    </row>
    <row r="40" spans="1:16" x14ac:dyDescent="0.15">
      <c r="A40" s="8"/>
      <c r="B40" t="str">
        <f>RIGHT('Source 2'!A11,LEN('Source 2'!A11)-1)</f>
        <v>10261</v>
      </c>
      <c r="C40" t="str">
        <f>_xlfn.CONCAT('Source 2'!B11," ",'Source 2'!C11)</f>
        <v>Eve Haak</v>
      </c>
      <c r="D40">
        <f>VLOOKUP('Full Set'!C40,'Source 3(for Assignment Part 4)'!$A$2:$C$23,3,FALSE)</f>
        <v>5000</v>
      </c>
      <c r="F40" t="str">
        <f>LOOKUP('Source 2'!E11,Lookups!$A$3:$B$62)</f>
        <v>MI</v>
      </c>
      <c r="G40" t="str">
        <f>LOOKUP('Source 2'!F11,Lookups!$D$3:$E$5)</f>
        <v>Silver</v>
      </c>
      <c r="H40" s="5">
        <f>'Source 2'!G11</f>
        <v>40554</v>
      </c>
      <c r="I40" s="23">
        <f>'Source 2'!H11</f>
        <v>35</v>
      </c>
      <c r="J40" t="str">
        <f>'Source 2'!I11</f>
        <v>Steeleye Stout</v>
      </c>
      <c r="K40" s="6">
        <f>'Source 2'!J11</f>
        <v>14.4</v>
      </c>
      <c r="L40">
        <f>'Source 2'!K11</f>
        <v>20</v>
      </c>
      <c r="M40" s="19">
        <f>'Source 2'!L11</f>
        <v>0</v>
      </c>
      <c r="N40" s="6">
        <f>'Source 2'!M11</f>
        <v>288</v>
      </c>
      <c r="O40" s="6">
        <f>'Source 2'!N11</f>
        <v>288</v>
      </c>
      <c r="P40" s="19">
        <f t="shared" si="0"/>
        <v>0</v>
      </c>
    </row>
    <row r="41" spans="1:16" x14ac:dyDescent="0.15">
      <c r="A41" s="8"/>
      <c r="B41" t="str">
        <f>RIGHT('Source 2'!A12,LEN('Source 2'!A12)-1)</f>
        <v>10261</v>
      </c>
      <c r="C41" t="str">
        <f>_xlfn.CONCAT('Source 2'!B12," ",'Source 2'!C12)</f>
        <v>Eve Haak</v>
      </c>
      <c r="D41">
        <f>VLOOKUP('Full Set'!C41,'Source 3(for Assignment Part 4)'!$A$2:$C$23,3,FALSE)</f>
        <v>5000</v>
      </c>
      <c r="F41" t="str">
        <f>LOOKUP('Source 2'!E12,Lookups!$A$3:$B$62)</f>
        <v>MI</v>
      </c>
      <c r="G41" t="str">
        <f>LOOKUP('Source 2'!F12,Lookups!$D$3:$E$5)</f>
        <v>Silver</v>
      </c>
      <c r="H41" s="5">
        <f>'Source 2'!G12</f>
        <v>40554</v>
      </c>
      <c r="I41" s="23">
        <f>'Source 2'!H12</f>
        <v>21</v>
      </c>
      <c r="J41" t="str">
        <f>'Source 2'!I12</f>
        <v>Sir Rodney's Scones</v>
      </c>
      <c r="K41" s="6">
        <f>'Source 2'!J12</f>
        <v>8</v>
      </c>
      <c r="L41">
        <f>'Source 2'!K12</f>
        <v>20</v>
      </c>
      <c r="M41" s="19">
        <f>'Source 2'!L12</f>
        <v>0</v>
      </c>
      <c r="N41" s="6">
        <f>'Source 2'!M12</f>
        <v>160</v>
      </c>
      <c r="O41" s="6">
        <f>'Source 2'!N12</f>
        <v>160</v>
      </c>
      <c r="P41" s="19">
        <f t="shared" si="0"/>
        <v>0</v>
      </c>
    </row>
    <row r="42" spans="1:16" x14ac:dyDescent="0.15">
      <c r="A42" s="8"/>
      <c r="B42" t="str">
        <f>RIGHT('Source 2'!A13,LEN('Source 2'!A13)-1)</f>
        <v>10262</v>
      </c>
      <c r="C42" t="str">
        <f>_xlfn.CONCAT('Source 2'!B13," ",'Source 2'!C13)</f>
        <v>Max Kindle</v>
      </c>
      <c r="D42" t="e">
        <f>VLOOKUP('Full Set'!C42,'Source 3(for Assignment Part 4)'!$A$2:$C$23,3,FALSE)</f>
        <v>#N/A</v>
      </c>
      <c r="F42" t="str">
        <f>LOOKUP('Source 2'!E13,Lookups!$A$3:$B$62)</f>
        <v>OH</v>
      </c>
      <c r="G42" t="str">
        <f>LOOKUP('Source 2'!F13,Lookups!$D$3:$E$5)</f>
        <v>Gold</v>
      </c>
      <c r="H42" s="5">
        <f>'Source 2'!G13</f>
        <v>40554</v>
      </c>
      <c r="I42" s="23">
        <f>'Source 2'!H13</f>
        <v>5</v>
      </c>
      <c r="J42" t="str">
        <f>'Source 2'!I13</f>
        <v>Chef Anton's Gumbo Mix</v>
      </c>
      <c r="K42" s="6">
        <f>'Source 2'!J13</f>
        <v>17</v>
      </c>
      <c r="L42">
        <f>'Source 2'!K13</f>
        <v>12</v>
      </c>
      <c r="M42" s="19">
        <f>'Source 2'!L13</f>
        <v>0.20000000298023224</v>
      </c>
      <c r="N42" s="6">
        <f>'Source 2'!M13</f>
        <v>204</v>
      </c>
      <c r="O42" s="6">
        <f>'Source 2'!N13</f>
        <v>163.19999999999999</v>
      </c>
      <c r="P42" s="19">
        <f t="shared" si="0"/>
        <v>40.800000000000011</v>
      </c>
    </row>
    <row r="43" spans="1:16" x14ac:dyDescent="0.15">
      <c r="A43" s="8"/>
      <c r="B43" t="str">
        <f>RIGHT('Source 2'!A14,LEN('Source 2'!A14)-1)</f>
        <v>10262</v>
      </c>
      <c r="C43" t="str">
        <f>_xlfn.CONCAT('Source 2'!B14," ",'Source 2'!C14)</f>
        <v>Max Kindle</v>
      </c>
      <c r="D43" t="e">
        <f>VLOOKUP('Full Set'!C43,'Source 3(for Assignment Part 4)'!$A$2:$C$23,3,FALSE)</f>
        <v>#N/A</v>
      </c>
      <c r="F43" t="str">
        <f>LOOKUP('Source 2'!E14,Lookups!$A$3:$B$62)</f>
        <v>OH</v>
      </c>
      <c r="G43" t="str">
        <f>LOOKUP('Source 2'!F14,Lookups!$D$3:$E$5)</f>
        <v>Gold</v>
      </c>
      <c r="H43" s="5">
        <f>'Source 2'!G14</f>
        <v>40554</v>
      </c>
      <c r="I43" s="23">
        <f>'Source 2'!H14</f>
        <v>7</v>
      </c>
      <c r="J43" t="str">
        <f>'Source 2'!I14</f>
        <v>Uncle Bob's Organic Dried Pears</v>
      </c>
      <c r="K43" s="6">
        <f>'Source 2'!J14</f>
        <v>24</v>
      </c>
      <c r="L43">
        <f>'Source 2'!K14</f>
        <v>15</v>
      </c>
      <c r="M43" s="19">
        <f>'Source 2'!L14</f>
        <v>0</v>
      </c>
      <c r="N43" s="6">
        <f>'Source 2'!M14</f>
        <v>360</v>
      </c>
      <c r="O43" s="6">
        <f>'Source 2'!N14</f>
        <v>360</v>
      </c>
      <c r="P43" s="19">
        <f t="shared" si="0"/>
        <v>0</v>
      </c>
    </row>
    <row r="44" spans="1:16" x14ac:dyDescent="0.15">
      <c r="A44" s="8"/>
      <c r="B44" t="str">
        <f>RIGHT('Source 2'!A15,LEN('Source 2'!A15)-1)</f>
        <v>10262</v>
      </c>
      <c r="C44" t="str">
        <f>_xlfn.CONCAT('Source 2'!B15," ",'Source 2'!C15)</f>
        <v>Max Kindle</v>
      </c>
      <c r="D44" t="e">
        <f>VLOOKUP('Full Set'!C44,'Source 3(for Assignment Part 4)'!$A$2:$C$23,3,FALSE)</f>
        <v>#N/A</v>
      </c>
      <c r="F44" t="str">
        <f>LOOKUP('Source 2'!E15,Lookups!$A$3:$B$62)</f>
        <v>OH</v>
      </c>
      <c r="G44" t="str">
        <f>LOOKUP('Source 2'!F15,Lookups!$D$3:$E$5)</f>
        <v>Gold</v>
      </c>
      <c r="H44" s="5">
        <f>'Source 2'!G15</f>
        <v>40554</v>
      </c>
      <c r="I44" s="23">
        <f>'Source 2'!H15</f>
        <v>56</v>
      </c>
      <c r="J44" t="str">
        <f>'Source 2'!I15</f>
        <v>Gnocchi di nonna Alice</v>
      </c>
      <c r="K44" s="6">
        <f>'Source 2'!J15</f>
        <v>30.4</v>
      </c>
      <c r="L44">
        <f>'Source 2'!K15</f>
        <v>2</v>
      </c>
      <c r="M44" s="19">
        <f>'Source 2'!L15</f>
        <v>0</v>
      </c>
      <c r="N44" s="6">
        <f>'Source 2'!M15</f>
        <v>60.8</v>
      </c>
      <c r="O44" s="6">
        <f>'Source 2'!N15</f>
        <v>60.8</v>
      </c>
      <c r="P44" s="19">
        <f t="shared" si="0"/>
        <v>0</v>
      </c>
    </row>
    <row r="45" spans="1:16" x14ac:dyDescent="0.15">
      <c r="A45" s="8"/>
      <c r="B45" t="str">
        <f>RIGHT('Source 2'!A16,LEN('Source 2'!A16)-1)</f>
        <v>10263</v>
      </c>
      <c r="C45" t="str">
        <f>_xlfn.CONCAT('Source 2'!B16," ",'Source 2'!C16)</f>
        <v>Roxie Prewitt</v>
      </c>
      <c r="D45">
        <f>VLOOKUP('Full Set'!C45,'Source 3(for Assignment Part 4)'!$A$2:$C$23,3,FALSE)</f>
        <v>20000</v>
      </c>
      <c r="F45" t="str">
        <f>LOOKUP('Source 2'!E16,Lookups!$A$3:$B$62)</f>
        <v>UT</v>
      </c>
      <c r="G45" t="str">
        <f>LOOKUP('Source 2'!F16,Lookups!$D$3:$E$5)</f>
        <v>Gold</v>
      </c>
      <c r="H45" s="5">
        <f>'Source 2'!G16</f>
        <v>40554</v>
      </c>
      <c r="I45" s="23">
        <f>'Source 2'!H16</f>
        <v>16</v>
      </c>
      <c r="J45" t="str">
        <f>'Source 2'!I16</f>
        <v>Pavlova</v>
      </c>
      <c r="K45" s="6">
        <f>'Source 2'!J16</f>
        <v>13.9</v>
      </c>
      <c r="L45">
        <f>'Source 2'!K16</f>
        <v>60</v>
      </c>
      <c r="M45" s="19">
        <f>'Source 2'!L16</f>
        <v>0.25</v>
      </c>
      <c r="N45" s="6">
        <f>'Source 2'!M16</f>
        <v>834</v>
      </c>
      <c r="O45" s="6">
        <f>'Source 2'!N16</f>
        <v>625.5</v>
      </c>
      <c r="P45" s="19">
        <f t="shared" si="0"/>
        <v>208.5</v>
      </c>
    </row>
    <row r="46" spans="1:16" x14ac:dyDescent="0.15">
      <c r="A46" s="8"/>
      <c r="B46" t="str">
        <f>RIGHT('Source 2'!A17,LEN('Source 2'!A17)-1)</f>
        <v>10263</v>
      </c>
      <c r="C46" t="str">
        <f>_xlfn.CONCAT('Source 2'!B17," ",'Source 2'!C17)</f>
        <v>Roxie Prewitt</v>
      </c>
      <c r="D46">
        <f>VLOOKUP('Full Set'!C46,'Source 3(for Assignment Part 4)'!$A$2:$C$23,3,FALSE)</f>
        <v>20000</v>
      </c>
      <c r="F46" t="str">
        <f>LOOKUP('Source 2'!E17,Lookups!$A$3:$B$62)</f>
        <v>UT</v>
      </c>
      <c r="G46" t="str">
        <f>LOOKUP('Source 2'!F17,Lookups!$D$3:$E$5)</f>
        <v>Gold</v>
      </c>
      <c r="H46" s="5">
        <f>'Source 2'!G17</f>
        <v>40554</v>
      </c>
      <c r="I46" s="23">
        <f>'Source 2'!H17</f>
        <v>30</v>
      </c>
      <c r="J46" t="str">
        <f>'Source 2'!I17</f>
        <v>Nord-Ost Matjeshering</v>
      </c>
      <c r="K46" s="6">
        <f>'Source 2'!J17</f>
        <v>20.7</v>
      </c>
      <c r="L46">
        <f>'Source 2'!K17</f>
        <v>60</v>
      </c>
      <c r="M46" s="19">
        <f>'Source 2'!L17</f>
        <v>0.25</v>
      </c>
      <c r="N46" s="6">
        <f>'Source 2'!M17</f>
        <v>1242</v>
      </c>
      <c r="O46" s="6">
        <f>'Source 2'!N17</f>
        <v>931.5</v>
      </c>
      <c r="P46" s="19">
        <f t="shared" si="0"/>
        <v>310.5</v>
      </c>
    </row>
    <row r="47" spans="1:16" x14ac:dyDescent="0.15">
      <c r="A47" s="8"/>
      <c r="B47" t="str">
        <f>RIGHT('Source 2'!A18,LEN('Source 2'!A18)-1)</f>
        <v>10263</v>
      </c>
      <c r="C47" t="str">
        <f>_xlfn.CONCAT('Source 2'!B18," ",'Source 2'!C18)</f>
        <v>Roxie Prewitt</v>
      </c>
      <c r="D47">
        <f>VLOOKUP('Full Set'!C47,'Source 3(for Assignment Part 4)'!$A$2:$C$23,3,FALSE)</f>
        <v>20000</v>
      </c>
      <c r="F47" t="str">
        <f>LOOKUP('Source 2'!E18,Lookups!$A$3:$B$62)</f>
        <v>UT</v>
      </c>
      <c r="G47" t="str">
        <f>LOOKUP('Source 2'!F18,Lookups!$D$3:$E$5)</f>
        <v>Gold</v>
      </c>
      <c r="H47" s="5">
        <f>'Source 2'!G18</f>
        <v>40554</v>
      </c>
      <c r="I47" s="23">
        <f>'Source 2'!H18</f>
        <v>74</v>
      </c>
      <c r="J47" t="str">
        <f>'Source 2'!I18</f>
        <v>Longlife Tofu</v>
      </c>
      <c r="K47" s="6">
        <f>'Source 2'!J18</f>
        <v>8</v>
      </c>
      <c r="L47">
        <f>'Source 2'!K18</f>
        <v>36</v>
      </c>
      <c r="M47" s="19">
        <f>'Source 2'!L18</f>
        <v>0.25</v>
      </c>
      <c r="N47" s="6">
        <f>'Source 2'!M18</f>
        <v>288</v>
      </c>
      <c r="O47" s="6">
        <f>'Source 2'!N18</f>
        <v>216</v>
      </c>
      <c r="P47" s="19">
        <f t="shared" si="0"/>
        <v>72</v>
      </c>
    </row>
    <row r="48" spans="1:16" x14ac:dyDescent="0.15">
      <c r="A48" s="8"/>
      <c r="B48" t="str">
        <f>RIGHT('Source 2'!A19,LEN('Source 2'!A19)-1)</f>
        <v>10263</v>
      </c>
      <c r="C48" t="str">
        <f>_xlfn.CONCAT('Source 2'!B19," ",'Source 2'!C19)</f>
        <v>Roxie Prewitt</v>
      </c>
      <c r="D48">
        <f>VLOOKUP('Full Set'!C48,'Source 3(for Assignment Part 4)'!$A$2:$C$23,3,FALSE)</f>
        <v>20000</v>
      </c>
      <c r="F48" t="str">
        <f>LOOKUP('Source 2'!E19,Lookups!$A$3:$B$62)</f>
        <v>UT</v>
      </c>
      <c r="G48" t="str">
        <f>LOOKUP('Source 2'!F19,Lookups!$D$3:$E$5)</f>
        <v>Gold</v>
      </c>
      <c r="H48" s="5">
        <f>'Source 2'!G19</f>
        <v>40554</v>
      </c>
      <c r="I48" s="23">
        <f>'Source 2'!H19</f>
        <v>24</v>
      </c>
      <c r="J48" t="str">
        <f>'Source 2'!I19</f>
        <v>Guaraná Fantástica</v>
      </c>
      <c r="K48" s="6">
        <f>'Source 2'!J19</f>
        <v>3.6</v>
      </c>
      <c r="L48">
        <f>'Source 2'!K19</f>
        <v>28</v>
      </c>
      <c r="M48" s="19">
        <f>'Source 2'!L19</f>
        <v>0</v>
      </c>
      <c r="N48" s="6">
        <f>'Source 2'!M19</f>
        <v>100.8</v>
      </c>
      <c r="O48" s="6">
        <f>'Source 2'!N19</f>
        <v>100.8</v>
      </c>
      <c r="P48" s="19">
        <f t="shared" si="0"/>
        <v>0</v>
      </c>
    </row>
    <row r="49" spans="1:16" x14ac:dyDescent="0.15">
      <c r="A49" s="8"/>
      <c r="B49" t="str">
        <f>RIGHT('Source 2'!A20,LEN('Source 2'!A20)-1)</f>
        <v>10264</v>
      </c>
      <c r="C49" t="str">
        <f>_xlfn.CONCAT('Source 2'!B20," ",'Source 2'!C20)</f>
        <v>Erik Vire</v>
      </c>
      <c r="D49">
        <f>VLOOKUP('Full Set'!C49,'Source 3(for Assignment Part 4)'!$A$2:$C$23,3,FALSE)</f>
        <v>2000</v>
      </c>
      <c r="F49" t="str">
        <f>LOOKUP('Source 2'!E20,Lookups!$A$3:$B$62)</f>
        <v>PA</v>
      </c>
      <c r="G49" t="str">
        <f>LOOKUP('Source 2'!F20,Lookups!$D$3:$E$5)</f>
        <v>Gold</v>
      </c>
      <c r="H49" s="5">
        <f>'Source 2'!G20</f>
        <v>40554</v>
      </c>
      <c r="I49" s="23">
        <f>'Source 2'!H20</f>
        <v>2</v>
      </c>
      <c r="J49" t="str">
        <f>'Source 2'!I20</f>
        <v>Chang</v>
      </c>
      <c r="K49" s="6">
        <f>'Source 2'!J20</f>
        <v>15.2</v>
      </c>
      <c r="L49">
        <f>'Source 2'!K20</f>
        <v>35</v>
      </c>
      <c r="M49" s="19">
        <f>'Source 2'!L20</f>
        <v>0</v>
      </c>
      <c r="N49" s="6">
        <f>'Source 2'!M20</f>
        <v>532</v>
      </c>
      <c r="O49" s="6">
        <f>'Source 2'!N20</f>
        <v>532</v>
      </c>
      <c r="P49" s="19">
        <f t="shared" si="0"/>
        <v>0</v>
      </c>
    </row>
    <row r="50" spans="1:16" x14ac:dyDescent="0.15">
      <c r="A50" s="8"/>
      <c r="B50" t="str">
        <f>RIGHT('Source 2'!A21,LEN('Source 2'!A21)-1)</f>
        <v>10264</v>
      </c>
      <c r="C50" t="str">
        <f>_xlfn.CONCAT('Source 2'!B21," ",'Source 2'!C21)</f>
        <v>Erik Vire</v>
      </c>
      <c r="D50">
        <f>VLOOKUP('Full Set'!C50,'Source 3(for Assignment Part 4)'!$A$2:$C$23,3,FALSE)</f>
        <v>2000</v>
      </c>
      <c r="F50" t="str">
        <f>LOOKUP('Source 2'!E21,Lookups!$A$3:$B$62)</f>
        <v>PA</v>
      </c>
      <c r="G50" t="str">
        <f>LOOKUP('Source 2'!F21,Lookups!$D$3:$E$5)</f>
        <v>Gold</v>
      </c>
      <c r="H50" s="5">
        <f>'Source 2'!G21</f>
        <v>40554</v>
      </c>
      <c r="I50" s="23">
        <f>'Source 2'!H21</f>
        <v>41</v>
      </c>
      <c r="J50" t="str">
        <f>'Source 2'!I21</f>
        <v>Jack's New England Clam Chowder</v>
      </c>
      <c r="K50" s="6">
        <f>'Source 2'!J21</f>
        <v>7.7</v>
      </c>
      <c r="L50">
        <f>'Source 2'!K21</f>
        <v>25</v>
      </c>
      <c r="M50" s="19">
        <f>'Source 2'!L21</f>
        <v>0.15000000596046448</v>
      </c>
      <c r="N50" s="6">
        <f>'Source 2'!M21</f>
        <v>192.5</v>
      </c>
      <c r="O50" s="6">
        <f>'Source 2'!N21</f>
        <v>163.62</v>
      </c>
      <c r="P50" s="19">
        <f t="shared" si="0"/>
        <v>28.879999999999995</v>
      </c>
    </row>
    <row r="51" spans="1:16" x14ac:dyDescent="0.15">
      <c r="A51" s="8"/>
      <c r="B51" t="str">
        <f>RIGHT('Source 2'!A22,LEN('Source 2'!A22)-1)</f>
        <v>10265</v>
      </c>
      <c r="C51" t="str">
        <f>_xlfn.CONCAT('Source 2'!B22," ",'Source 2'!C22)</f>
        <v>Lonnie Ludy</v>
      </c>
      <c r="D51">
        <f>VLOOKUP('Full Set'!C51,'Source 3(for Assignment Part 4)'!$A$2:$C$23,3,FALSE)</f>
        <v>10000</v>
      </c>
      <c r="F51" t="str">
        <f>LOOKUP('Source 2'!E22,Lookups!$A$3:$B$62)</f>
        <v>MO</v>
      </c>
      <c r="G51" t="str">
        <f>LOOKUP('Source 2'!F22,Lookups!$D$3:$E$5)</f>
        <v>Gold</v>
      </c>
      <c r="H51" s="5">
        <f>'Source 2'!G22</f>
        <v>40554</v>
      </c>
      <c r="I51" s="23">
        <f>'Source 2'!H22</f>
        <v>17</v>
      </c>
      <c r="J51" t="str">
        <f>'Source 2'!I22</f>
        <v>Alice Mutton</v>
      </c>
      <c r="K51" s="6">
        <f>'Source 2'!J22</f>
        <v>31.2</v>
      </c>
      <c r="L51">
        <f>'Source 2'!K22</f>
        <v>30</v>
      </c>
      <c r="M51" s="19">
        <f>'Source 2'!L22</f>
        <v>0</v>
      </c>
      <c r="N51" s="6">
        <f>'Source 2'!M22</f>
        <v>936</v>
      </c>
      <c r="O51" s="6">
        <f>'Source 2'!N22</f>
        <v>936</v>
      </c>
      <c r="P51" s="19">
        <f t="shared" si="0"/>
        <v>0</v>
      </c>
    </row>
    <row r="52" spans="1:16" x14ac:dyDescent="0.15">
      <c r="A52" s="8"/>
      <c r="B52" t="str">
        <f>RIGHT('Source 2'!A23,LEN('Source 2'!A23)-1)</f>
        <v>10265</v>
      </c>
      <c r="C52" t="str">
        <f>_xlfn.CONCAT('Source 2'!B23," ",'Source 2'!C23)</f>
        <v>Lonnie Ludy</v>
      </c>
      <c r="D52">
        <f>VLOOKUP('Full Set'!C52,'Source 3(for Assignment Part 4)'!$A$2:$C$23,3,FALSE)</f>
        <v>10000</v>
      </c>
      <c r="F52" t="str">
        <f>LOOKUP('Source 2'!E23,Lookups!$A$3:$B$62)</f>
        <v>MO</v>
      </c>
      <c r="G52" t="str">
        <f>LOOKUP('Source 2'!F23,Lookups!$D$3:$E$5)</f>
        <v>Gold</v>
      </c>
      <c r="H52" s="5">
        <f>'Source 2'!G23</f>
        <v>40554</v>
      </c>
      <c r="I52" s="23">
        <f>'Source 2'!H23</f>
        <v>70</v>
      </c>
      <c r="J52" t="str">
        <f>'Source 2'!I23</f>
        <v>Outback Lager</v>
      </c>
      <c r="K52" s="6">
        <f>'Source 2'!J23</f>
        <v>12</v>
      </c>
      <c r="L52">
        <f>'Source 2'!K23</f>
        <v>20</v>
      </c>
      <c r="M52" s="19">
        <f>'Source 2'!L23</f>
        <v>0</v>
      </c>
      <c r="N52" s="6">
        <f>'Source 2'!M23</f>
        <v>240</v>
      </c>
      <c r="O52" s="6">
        <f>'Source 2'!N23</f>
        <v>240</v>
      </c>
      <c r="P52" s="19">
        <f t="shared" si="0"/>
        <v>0</v>
      </c>
    </row>
    <row r="53" spans="1:16" x14ac:dyDescent="0.15">
      <c r="A53" s="8"/>
      <c r="B53" t="str">
        <f>RIGHT('Source 2'!A24,LEN('Source 2'!A24)-1)</f>
        <v>10266</v>
      </c>
      <c r="C53" t="str">
        <f>_xlfn.CONCAT('Source 2'!B24," ",'Source 2'!C24)</f>
        <v>Jamie Woodbridge</v>
      </c>
      <c r="D53">
        <f>VLOOKUP('Full Set'!C53,'Source 3(for Assignment Part 4)'!$A$2:$C$23,3,FALSE)</f>
        <v>5000</v>
      </c>
      <c r="F53" t="str">
        <f>LOOKUP('Source 2'!E24,Lookups!$A$3:$B$62)</f>
        <v>WA</v>
      </c>
      <c r="G53" t="str">
        <f>LOOKUP('Source 2'!F24,Lookups!$D$3:$E$5)</f>
        <v>Platinum</v>
      </c>
      <c r="H53" s="5">
        <f>'Source 2'!G24</f>
        <v>40554</v>
      </c>
      <c r="I53" s="23">
        <f>'Source 2'!H24</f>
        <v>12</v>
      </c>
      <c r="J53" t="str">
        <f>'Source 2'!I24</f>
        <v>Queso Manchego La Pastora</v>
      </c>
      <c r="K53" s="6">
        <f>'Source 2'!J24</f>
        <v>30.4</v>
      </c>
      <c r="L53">
        <f>'Source 2'!K24</f>
        <v>12</v>
      </c>
      <c r="M53" s="19">
        <f>'Source 2'!L24</f>
        <v>5.000000074505806E-2</v>
      </c>
      <c r="N53" s="6">
        <f>'Source 2'!M24</f>
        <v>364.79999999999995</v>
      </c>
      <c r="O53" s="6">
        <f>'Source 2'!N24</f>
        <v>346.56</v>
      </c>
      <c r="P53" s="19">
        <f t="shared" si="0"/>
        <v>18.239999999999952</v>
      </c>
    </row>
    <row r="54" spans="1:16" x14ac:dyDescent="0.15">
      <c r="A54" s="8"/>
      <c r="B54" t="str">
        <f>RIGHT('Source 2'!A25,LEN('Source 2'!A25)-1)</f>
        <v>10267</v>
      </c>
      <c r="C54" t="str">
        <f>_xlfn.CONCAT('Source 2'!B25," ",'Source 2'!C25)</f>
        <v>Eleanor Aburto</v>
      </c>
      <c r="D54">
        <f>VLOOKUP('Full Set'!C54,'Source 3(for Assignment Part 4)'!$A$2:$C$23,3,FALSE)</f>
        <v>10000</v>
      </c>
      <c r="F54" t="str">
        <f>LOOKUP('Source 2'!E25,Lookups!$A$3:$B$62)</f>
        <v>ON</v>
      </c>
      <c r="G54" t="str">
        <f>LOOKUP('Source 2'!F25,Lookups!$D$3:$E$5)</f>
        <v>Silver</v>
      </c>
      <c r="H54" s="5">
        <f>'Source 2'!G25</f>
        <v>40554</v>
      </c>
      <c r="I54" s="23">
        <f>'Source 2'!H25</f>
        <v>76</v>
      </c>
      <c r="J54" t="str">
        <f>'Source 2'!I25</f>
        <v>Lakkalikööri</v>
      </c>
      <c r="K54" s="6">
        <f>'Source 2'!J25</f>
        <v>14.4</v>
      </c>
      <c r="L54">
        <f>'Source 2'!K25</f>
        <v>15</v>
      </c>
      <c r="M54" s="19">
        <f>'Source 2'!L25</f>
        <v>0.15000000596046448</v>
      </c>
      <c r="N54" s="6">
        <f>'Source 2'!M25</f>
        <v>216</v>
      </c>
      <c r="O54" s="6">
        <f>'Source 2'!N25</f>
        <v>183.6</v>
      </c>
      <c r="P54" s="19">
        <f t="shared" si="0"/>
        <v>32.400000000000006</v>
      </c>
    </row>
    <row r="55" spans="1:16" x14ac:dyDescent="0.15">
      <c r="A55" s="8"/>
      <c r="B55" t="str">
        <f>RIGHT('Source 2'!A26,LEN('Source 2'!A26)-1)</f>
        <v>10267</v>
      </c>
      <c r="C55" t="str">
        <f>_xlfn.CONCAT('Source 2'!B26," ",'Source 2'!C26)</f>
        <v>Eleanor Aburto</v>
      </c>
      <c r="D55">
        <f>VLOOKUP('Full Set'!C55,'Source 3(for Assignment Part 4)'!$A$2:$C$23,3,FALSE)</f>
        <v>10000</v>
      </c>
      <c r="F55" t="str">
        <f>LOOKUP('Source 2'!E26,Lookups!$A$3:$B$62)</f>
        <v>ON</v>
      </c>
      <c r="G55" t="str">
        <f>LOOKUP('Source 2'!F26,Lookups!$D$3:$E$5)</f>
        <v>Silver</v>
      </c>
      <c r="H55" s="5">
        <f>'Source 2'!G26</f>
        <v>40554</v>
      </c>
      <c r="I55" s="23">
        <f>'Source 2'!H26</f>
        <v>40</v>
      </c>
      <c r="J55" t="str">
        <f>'Source 2'!I26</f>
        <v>Boston Crab Meat</v>
      </c>
      <c r="K55" s="6">
        <f>'Source 2'!J26</f>
        <v>14.7</v>
      </c>
      <c r="L55">
        <f>'Source 2'!K26</f>
        <v>50</v>
      </c>
      <c r="M55" s="19">
        <f>'Source 2'!L26</f>
        <v>0</v>
      </c>
      <c r="N55" s="6">
        <f>'Source 2'!M26</f>
        <v>735</v>
      </c>
      <c r="O55" s="6">
        <f>'Source 2'!N26</f>
        <v>735</v>
      </c>
      <c r="P55" s="19">
        <f t="shared" si="0"/>
        <v>0</v>
      </c>
    </row>
    <row r="56" spans="1:16" x14ac:dyDescent="0.15">
      <c r="A56" s="8"/>
      <c r="B56" t="str">
        <f>RIGHT('Source 2'!A27,LEN('Source 2'!A27)-1)</f>
        <v>10267</v>
      </c>
      <c r="C56" t="str">
        <f>_xlfn.CONCAT('Source 2'!B27," ",'Source 2'!C27)</f>
        <v>Eleanor Aburto</v>
      </c>
      <c r="D56">
        <f>VLOOKUP('Full Set'!C56,'Source 3(for Assignment Part 4)'!$A$2:$C$23,3,FALSE)</f>
        <v>10000</v>
      </c>
      <c r="F56" t="str">
        <f>LOOKUP('Source 2'!E27,Lookups!$A$3:$B$62)</f>
        <v>ON</v>
      </c>
      <c r="G56" t="str">
        <f>LOOKUP('Source 2'!F27,Lookups!$D$3:$E$5)</f>
        <v>Silver</v>
      </c>
      <c r="H56" s="5">
        <f>'Source 2'!G27</f>
        <v>40554</v>
      </c>
      <c r="I56" s="23">
        <f>'Source 2'!H27</f>
        <v>59</v>
      </c>
      <c r="J56" t="str">
        <f>'Source 2'!I27</f>
        <v>Raclette Courdavault</v>
      </c>
      <c r="K56" s="6">
        <f>'Source 2'!J27</f>
        <v>44</v>
      </c>
      <c r="L56">
        <f>'Source 2'!K27</f>
        <v>70</v>
      </c>
      <c r="M56" s="19">
        <f>'Source 2'!L27</f>
        <v>0.15000000596046448</v>
      </c>
      <c r="N56" s="6">
        <f>'Source 2'!M27</f>
        <v>3080</v>
      </c>
      <c r="O56" s="6">
        <f>'Source 2'!N27</f>
        <v>2618</v>
      </c>
      <c r="P56" s="19">
        <f t="shared" si="0"/>
        <v>462</v>
      </c>
    </row>
    <row r="57" spans="1:16" x14ac:dyDescent="0.15">
      <c r="A57" s="8"/>
      <c r="B57" t="str">
        <f>RIGHT('Source 2'!A28,LEN('Source 2'!A28)-1)</f>
        <v>10268</v>
      </c>
      <c r="C57" t="str">
        <f>_xlfn.CONCAT('Source 2'!B28," ",'Source 2'!C28)</f>
        <v>Odessa Smith</v>
      </c>
      <c r="D57">
        <f>VLOOKUP('Full Set'!C57,'Source 3(for Assignment Part 4)'!$A$2:$C$23,3,FALSE)</f>
        <v>20000</v>
      </c>
      <c r="F57" t="str">
        <f>LOOKUP('Source 2'!E28,Lookups!$A$3:$B$62)</f>
        <v>RI</v>
      </c>
      <c r="G57" t="str">
        <f>LOOKUP('Source 2'!F28,Lookups!$D$3:$E$5)</f>
        <v>Gold</v>
      </c>
      <c r="H57" s="5">
        <f>'Source 2'!G28</f>
        <v>40554</v>
      </c>
      <c r="I57" s="23">
        <f>'Source 2'!H28</f>
        <v>29</v>
      </c>
      <c r="J57" t="str">
        <f>'Source 2'!I28</f>
        <v>Thüringer Rostbratwurst</v>
      </c>
      <c r="K57" s="6">
        <f>'Source 2'!J28</f>
        <v>99</v>
      </c>
      <c r="L57">
        <f>'Source 2'!K28</f>
        <v>10</v>
      </c>
      <c r="M57" s="19">
        <f>'Source 2'!L28</f>
        <v>0</v>
      </c>
      <c r="N57" s="6">
        <f>'Source 2'!M28</f>
        <v>990</v>
      </c>
      <c r="O57" s="6">
        <f>'Source 2'!N28</f>
        <v>990</v>
      </c>
      <c r="P57" s="19">
        <f t="shared" si="0"/>
        <v>0</v>
      </c>
    </row>
    <row r="58" spans="1:16" x14ac:dyDescent="0.15">
      <c r="A58" s="8"/>
      <c r="B58" t="str">
        <f>RIGHT('Source 2'!A29,LEN('Source 2'!A29)-1)</f>
        <v>10268</v>
      </c>
      <c r="C58" t="str">
        <f>_xlfn.CONCAT('Source 2'!B29," ",'Source 2'!C29)</f>
        <v>Odessa Smith</v>
      </c>
      <c r="D58">
        <f>VLOOKUP('Full Set'!C58,'Source 3(for Assignment Part 4)'!$A$2:$C$23,3,FALSE)</f>
        <v>20000</v>
      </c>
      <c r="F58" t="str">
        <f>LOOKUP('Source 2'!E29,Lookups!$A$3:$B$62)</f>
        <v>RI</v>
      </c>
      <c r="G58" t="str">
        <f>LOOKUP('Source 2'!F29,Lookups!$D$3:$E$5)</f>
        <v>Gold</v>
      </c>
      <c r="H58" s="5">
        <f>'Source 2'!G29</f>
        <v>40554</v>
      </c>
      <c r="I58" s="23">
        <f>'Source 2'!H29</f>
        <v>72</v>
      </c>
      <c r="J58" t="str">
        <f>'Source 2'!I29</f>
        <v>Mozzarella di Giovanni</v>
      </c>
      <c r="K58" s="6">
        <f>'Source 2'!J29</f>
        <v>27.8</v>
      </c>
      <c r="L58">
        <f>'Source 2'!K29</f>
        <v>4</v>
      </c>
      <c r="M58" s="19">
        <f>'Source 2'!L29</f>
        <v>0</v>
      </c>
      <c r="N58" s="6">
        <f>'Source 2'!M29</f>
        <v>111.2</v>
      </c>
      <c r="O58" s="6">
        <f>'Source 2'!N29</f>
        <v>111.2</v>
      </c>
      <c r="P58" s="19">
        <f t="shared" si="0"/>
        <v>0</v>
      </c>
    </row>
    <row r="59" spans="1:16" x14ac:dyDescent="0.15">
      <c r="A59" s="8"/>
      <c r="B59" t="str">
        <f>RIGHT('Source 2'!A30,LEN('Source 2'!A30)-1)</f>
        <v>10269</v>
      </c>
      <c r="C59" t="str">
        <f>_xlfn.CONCAT('Source 2'!B30," ",'Source 2'!C30)</f>
        <v>Jamie Sabat</v>
      </c>
      <c r="D59">
        <f>VLOOKUP('Full Set'!C59,'Source 3(for Assignment Part 4)'!$A$2:$C$23,3,FALSE)</f>
        <v>5000</v>
      </c>
      <c r="F59" t="str">
        <f>LOOKUP('Source 2'!E30,Lookups!$A$3:$B$62)</f>
        <v>BC</v>
      </c>
      <c r="G59" t="str">
        <f>LOOKUP('Source 2'!F30,Lookups!$D$3:$E$5)</f>
        <v>Platinum</v>
      </c>
      <c r="H59" s="5">
        <f>'Source 2'!G30</f>
        <v>40554</v>
      </c>
      <c r="I59" s="23">
        <f>'Source 2'!H30</f>
        <v>72</v>
      </c>
      <c r="J59" t="str">
        <f>'Source 2'!I30</f>
        <v>Mozzarella di Giovanni</v>
      </c>
      <c r="K59" s="6">
        <f>'Source 2'!J30</f>
        <v>27.8</v>
      </c>
      <c r="L59">
        <f>'Source 2'!K30</f>
        <v>20</v>
      </c>
      <c r="M59" s="19">
        <f>'Source 2'!L30</f>
        <v>5.000000074505806E-2</v>
      </c>
      <c r="N59" s="6">
        <f>'Source 2'!M30</f>
        <v>556</v>
      </c>
      <c r="O59" s="6">
        <f>'Source 2'!N30</f>
        <v>528.20000000000005</v>
      </c>
      <c r="P59" s="19">
        <f t="shared" si="0"/>
        <v>27.799999999999955</v>
      </c>
    </row>
    <row r="60" spans="1:16" x14ac:dyDescent="0.15">
      <c r="A60" s="8"/>
      <c r="B60" t="str">
        <f>RIGHT('Source 2'!A31,LEN('Source 2'!A31)-1)</f>
        <v>10269</v>
      </c>
      <c r="C60" t="str">
        <f>_xlfn.CONCAT('Source 2'!B31," ",'Source 2'!C31)</f>
        <v>Jamie Sabat</v>
      </c>
      <c r="D60">
        <f>VLOOKUP('Full Set'!C60,'Source 3(for Assignment Part 4)'!$A$2:$C$23,3,FALSE)</f>
        <v>5000</v>
      </c>
      <c r="F60" t="str">
        <f>LOOKUP('Source 2'!E31,Lookups!$A$3:$B$62)</f>
        <v>BC</v>
      </c>
      <c r="G60" t="str">
        <f>LOOKUP('Source 2'!F31,Lookups!$D$3:$E$5)</f>
        <v>Platinum</v>
      </c>
      <c r="H60" s="5">
        <f>'Source 2'!G31</f>
        <v>40554</v>
      </c>
      <c r="I60" s="23">
        <f>'Source 2'!H31</f>
        <v>33</v>
      </c>
      <c r="J60" t="str">
        <f>'Source 2'!I31</f>
        <v>Geitost</v>
      </c>
      <c r="K60" s="6">
        <f>'Source 2'!J31</f>
        <v>2</v>
      </c>
      <c r="L60">
        <f>'Source 2'!K31</f>
        <v>60</v>
      </c>
      <c r="M60" s="19">
        <f>'Source 2'!L31</f>
        <v>5.000000074505806E-2</v>
      </c>
      <c r="N60" s="6">
        <f>'Source 2'!M31</f>
        <v>120</v>
      </c>
      <c r="O60" s="6">
        <f>'Source 2'!N31</f>
        <v>114</v>
      </c>
      <c r="P60" s="19">
        <f t="shared" si="0"/>
        <v>6</v>
      </c>
    </row>
    <row r="61" spans="1:16" x14ac:dyDescent="0.15">
      <c r="N61" s="6"/>
    </row>
    <row r="62" spans="1:16" x14ac:dyDescent="0.15">
      <c r="N62" s="6"/>
    </row>
    <row r="63" spans="1:16" x14ac:dyDescent="0.15">
      <c r="N63" s="6"/>
    </row>
    <row r="64" spans="1:16" x14ac:dyDescent="0.15">
      <c r="A64" s="27" t="s">
        <v>274</v>
      </c>
      <c r="B64" s="27"/>
      <c r="C64" s="27"/>
      <c r="D64" s="27"/>
      <c r="E64" s="27"/>
      <c r="F64" s="27"/>
      <c r="G64" s="27"/>
      <c r="H64" s="27"/>
      <c r="N64" s="6"/>
    </row>
    <row r="65" spans="14:14" x14ac:dyDescent="0.15">
      <c r="N65" s="6"/>
    </row>
    <row r="66" spans="14:14" x14ac:dyDescent="0.15">
      <c r="N66" s="6"/>
    </row>
  </sheetData>
  <mergeCells count="1">
    <mergeCell ref="A64:H64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2"/>
  <sheetViews>
    <sheetView zoomScale="140" zoomScaleNormal="140" workbookViewId="0">
      <selection activeCell="D9" sqref="D9"/>
    </sheetView>
  </sheetViews>
  <sheetFormatPr defaultColWidth="9" defaultRowHeight="10.5" x14ac:dyDescent="0.15"/>
  <cols>
    <col min="1" max="1" width="27" bestFit="1" customWidth="1"/>
    <col min="2" max="2" width="11.5" bestFit="1" customWidth="1"/>
    <col min="4" max="4" width="11.1640625" bestFit="1" customWidth="1"/>
    <col min="5" max="5" width="11" style="20" bestFit="1" customWidth="1"/>
    <col min="6" max="6" width="9" style="20"/>
    <col min="8" max="8" width="8.83203125" customWidth="1"/>
    <col min="9" max="9" width="11.1640625" bestFit="1" customWidth="1"/>
    <col min="10" max="10" width="8.33203125" bestFit="1" customWidth="1"/>
  </cols>
  <sheetData>
    <row r="1" spans="1:10" x14ac:dyDescent="0.15">
      <c r="A1" s="3" t="s">
        <v>240</v>
      </c>
      <c r="D1" s="26" t="s">
        <v>271</v>
      </c>
      <c r="E1" s="26"/>
    </row>
    <row r="2" spans="1:10" x14ac:dyDescent="0.15">
      <c r="A2" s="4" t="s">
        <v>241</v>
      </c>
      <c r="B2" s="4" t="s">
        <v>136</v>
      </c>
      <c r="D2" s="20" t="s">
        <v>269</v>
      </c>
      <c r="E2" s="20" t="s">
        <v>270</v>
      </c>
    </row>
    <row r="3" spans="1:10" x14ac:dyDescent="0.15">
      <c r="A3" s="4" t="s">
        <v>182</v>
      </c>
      <c r="B3" t="s">
        <v>137</v>
      </c>
      <c r="D3" s="20">
        <v>1</v>
      </c>
      <c r="E3" s="20" t="s">
        <v>77</v>
      </c>
    </row>
    <row r="4" spans="1:10" x14ac:dyDescent="0.15">
      <c r="A4" s="4" t="s">
        <v>185</v>
      </c>
      <c r="B4" t="s">
        <v>138</v>
      </c>
      <c r="D4" s="20">
        <v>2</v>
      </c>
      <c r="E4" s="20" t="s">
        <v>76</v>
      </c>
    </row>
    <row r="5" spans="1:10" x14ac:dyDescent="0.15">
      <c r="A5" s="4" t="s">
        <v>256</v>
      </c>
      <c r="B5" s="4" t="s">
        <v>257</v>
      </c>
      <c r="D5" s="20">
        <v>3</v>
      </c>
      <c r="E5" s="20" t="s">
        <v>78</v>
      </c>
    </row>
    <row r="6" spans="1:10" x14ac:dyDescent="0.15">
      <c r="A6" s="4" t="s">
        <v>184</v>
      </c>
      <c r="B6" t="s">
        <v>139</v>
      </c>
      <c r="D6" s="20"/>
    </row>
    <row r="7" spans="1:10" x14ac:dyDescent="0.15">
      <c r="A7" s="4" t="s">
        <v>183</v>
      </c>
      <c r="B7" t="s">
        <v>140</v>
      </c>
    </row>
    <row r="8" spans="1:10" x14ac:dyDescent="0.15">
      <c r="A8" s="4" t="s">
        <v>250</v>
      </c>
      <c r="B8" s="4" t="s">
        <v>251</v>
      </c>
      <c r="I8" s="21"/>
      <c r="J8" s="21"/>
    </row>
    <row r="9" spans="1:10" x14ac:dyDescent="0.15">
      <c r="A9" s="4" t="s">
        <v>186</v>
      </c>
      <c r="B9" t="s">
        <v>141</v>
      </c>
      <c r="I9" s="20"/>
      <c r="J9" s="20"/>
    </row>
    <row r="10" spans="1:10" x14ac:dyDescent="0.15">
      <c r="A10" s="4" t="s">
        <v>187</v>
      </c>
      <c r="B10" t="s">
        <v>142</v>
      </c>
      <c r="I10" s="20"/>
      <c r="J10" s="20"/>
    </row>
    <row r="11" spans="1:10" x14ac:dyDescent="0.15">
      <c r="A11" s="4" t="s">
        <v>188</v>
      </c>
      <c r="B11" t="s">
        <v>143</v>
      </c>
      <c r="I11" s="20"/>
      <c r="J11" s="20"/>
    </row>
    <row r="12" spans="1:10" x14ac:dyDescent="0.15">
      <c r="A12" s="4" t="s">
        <v>189</v>
      </c>
      <c r="B12" t="s">
        <v>144</v>
      </c>
    </row>
    <row r="13" spans="1:10" x14ac:dyDescent="0.15">
      <c r="A13" s="4" t="s">
        <v>90</v>
      </c>
      <c r="B13" t="s">
        <v>65</v>
      </c>
    </row>
    <row r="14" spans="1:10" x14ac:dyDescent="0.15">
      <c r="A14" s="4" t="s">
        <v>190</v>
      </c>
      <c r="B14" t="s">
        <v>145</v>
      </c>
    </row>
    <row r="15" spans="1:10" x14ac:dyDescent="0.15">
      <c r="A15" s="4" t="s">
        <v>92</v>
      </c>
      <c r="B15" t="s">
        <v>146</v>
      </c>
    </row>
    <row r="16" spans="1:10" x14ac:dyDescent="0.15">
      <c r="A16" s="4" t="s">
        <v>191</v>
      </c>
      <c r="B16" t="s">
        <v>147</v>
      </c>
    </row>
    <row r="17" spans="1:2" x14ac:dyDescent="0.15">
      <c r="A17" s="4" t="s">
        <v>192</v>
      </c>
      <c r="B17" t="s">
        <v>148</v>
      </c>
    </row>
    <row r="18" spans="1:2" x14ac:dyDescent="0.15">
      <c r="A18" s="4" t="s">
        <v>193</v>
      </c>
      <c r="B18" t="s">
        <v>149</v>
      </c>
    </row>
    <row r="19" spans="1:2" x14ac:dyDescent="0.15">
      <c r="A19" s="4" t="s">
        <v>194</v>
      </c>
      <c r="B19" t="s">
        <v>150</v>
      </c>
    </row>
    <row r="20" spans="1:2" x14ac:dyDescent="0.15">
      <c r="A20" s="4" t="s">
        <v>129</v>
      </c>
      <c r="B20" t="s">
        <v>151</v>
      </c>
    </row>
    <row r="21" spans="1:2" x14ac:dyDescent="0.15">
      <c r="A21" s="4" t="s">
        <v>195</v>
      </c>
      <c r="B21" t="s">
        <v>152</v>
      </c>
    </row>
    <row r="22" spans="1:2" x14ac:dyDescent="0.15">
      <c r="A22" s="4" t="s">
        <v>199</v>
      </c>
      <c r="B22" t="s">
        <v>153</v>
      </c>
    </row>
    <row r="23" spans="1:2" x14ac:dyDescent="0.15">
      <c r="A23" s="4" t="s">
        <v>196</v>
      </c>
      <c r="B23" t="s">
        <v>154</v>
      </c>
    </row>
    <row r="24" spans="1:2" x14ac:dyDescent="0.15">
      <c r="A24" s="4" t="s">
        <v>248</v>
      </c>
      <c r="B24" s="4" t="s">
        <v>249</v>
      </c>
    </row>
    <row r="25" spans="1:2" x14ac:dyDescent="0.15">
      <c r="A25" s="4" t="s">
        <v>197</v>
      </c>
      <c r="B25" t="s">
        <v>155</v>
      </c>
    </row>
    <row r="26" spans="1:2" x14ac:dyDescent="0.15">
      <c r="A26" s="4" t="s">
        <v>198</v>
      </c>
      <c r="B26" t="s">
        <v>156</v>
      </c>
    </row>
    <row r="27" spans="1:2" x14ac:dyDescent="0.15">
      <c r="A27" s="4" t="s">
        <v>86</v>
      </c>
      <c r="B27" t="s">
        <v>157</v>
      </c>
    </row>
    <row r="28" spans="1:2" x14ac:dyDescent="0.15">
      <c r="A28" s="4" t="s">
        <v>200</v>
      </c>
      <c r="B28" t="s">
        <v>158</v>
      </c>
    </row>
    <row r="29" spans="1:2" x14ac:dyDescent="0.15">
      <c r="A29" s="4" t="s">
        <v>201</v>
      </c>
      <c r="B29" t="s">
        <v>159</v>
      </c>
    </row>
    <row r="30" spans="1:2" x14ac:dyDescent="0.15">
      <c r="A30" s="4" t="s">
        <v>83</v>
      </c>
      <c r="B30" t="s">
        <v>160</v>
      </c>
    </row>
    <row r="31" spans="1:2" x14ac:dyDescent="0.15">
      <c r="A31" s="4" t="s">
        <v>202</v>
      </c>
      <c r="B31" t="s">
        <v>161</v>
      </c>
    </row>
    <row r="32" spans="1:2" x14ac:dyDescent="0.15">
      <c r="A32" s="4" t="s">
        <v>203</v>
      </c>
      <c r="B32" t="s">
        <v>162</v>
      </c>
    </row>
    <row r="33" spans="1:2" x14ac:dyDescent="0.15">
      <c r="A33" s="4" t="s">
        <v>204</v>
      </c>
      <c r="B33" t="s">
        <v>163</v>
      </c>
    </row>
    <row r="34" spans="1:2" x14ac:dyDescent="0.15">
      <c r="A34" s="4" t="s">
        <v>246</v>
      </c>
      <c r="B34" s="4" t="s">
        <v>247</v>
      </c>
    </row>
    <row r="35" spans="1:2" x14ac:dyDescent="0.15">
      <c r="A35" s="4" t="s">
        <v>205</v>
      </c>
      <c r="B35" t="s">
        <v>164</v>
      </c>
    </row>
    <row r="36" spans="1:2" x14ac:dyDescent="0.15">
      <c r="A36" s="4" t="s">
        <v>206</v>
      </c>
      <c r="B36" t="s">
        <v>165</v>
      </c>
    </row>
    <row r="37" spans="1:2" x14ac:dyDescent="0.15">
      <c r="A37" s="4" t="s">
        <v>207</v>
      </c>
      <c r="B37" t="s">
        <v>166</v>
      </c>
    </row>
    <row r="38" spans="1:2" x14ac:dyDescent="0.15">
      <c r="A38" s="4" t="s">
        <v>208</v>
      </c>
      <c r="B38" t="s">
        <v>167</v>
      </c>
    </row>
    <row r="39" spans="1:2" x14ac:dyDescent="0.15">
      <c r="A39" s="4" t="s">
        <v>258</v>
      </c>
      <c r="B39" s="4" t="s">
        <v>259</v>
      </c>
    </row>
    <row r="40" spans="1:2" x14ac:dyDescent="0.15">
      <c r="A40" s="4" t="s">
        <v>131</v>
      </c>
      <c r="B40" t="s">
        <v>168</v>
      </c>
    </row>
    <row r="41" spans="1:2" x14ac:dyDescent="0.15">
      <c r="A41" s="4" t="s">
        <v>209</v>
      </c>
      <c r="B41" t="s">
        <v>169</v>
      </c>
    </row>
    <row r="42" spans="1:2" x14ac:dyDescent="0.15">
      <c r="A42" s="4" t="s">
        <v>244</v>
      </c>
      <c r="B42" s="4" t="s">
        <v>245</v>
      </c>
    </row>
    <row r="43" spans="1:2" x14ac:dyDescent="0.15">
      <c r="A43" s="4" t="s">
        <v>85</v>
      </c>
      <c r="B43" t="s">
        <v>170</v>
      </c>
    </row>
    <row r="44" spans="1:2" x14ac:dyDescent="0.15">
      <c r="A44" s="4" t="s">
        <v>210</v>
      </c>
      <c r="B44" t="s">
        <v>171</v>
      </c>
    </row>
    <row r="45" spans="1:2" x14ac:dyDescent="0.15">
      <c r="A45" s="4" t="s">
        <v>237</v>
      </c>
      <c r="B45" s="4" t="s">
        <v>239</v>
      </c>
    </row>
    <row r="46" spans="1:2" x14ac:dyDescent="0.15">
      <c r="A46" s="4" t="s">
        <v>211</v>
      </c>
      <c r="B46" t="s">
        <v>172</v>
      </c>
    </row>
    <row r="47" spans="1:2" x14ac:dyDescent="0.15">
      <c r="A47" s="4" t="s">
        <v>88</v>
      </c>
      <c r="B47" t="s">
        <v>64</v>
      </c>
    </row>
    <row r="48" spans="1:2" x14ac:dyDescent="0.15">
      <c r="A48" s="4" t="s">
        <v>252</v>
      </c>
      <c r="B48" s="4" t="s">
        <v>253</v>
      </c>
    </row>
    <row r="49" spans="1:2" x14ac:dyDescent="0.15">
      <c r="A49" s="4" t="s">
        <v>242</v>
      </c>
      <c r="B49" s="4" t="s">
        <v>243</v>
      </c>
    </row>
    <row r="50" spans="1:2" x14ac:dyDescent="0.15">
      <c r="A50" s="4" t="s">
        <v>91</v>
      </c>
      <c r="B50" t="s">
        <v>173</v>
      </c>
    </row>
    <row r="51" spans="1:2" x14ac:dyDescent="0.15">
      <c r="A51" s="4" t="s">
        <v>254</v>
      </c>
      <c r="B51" s="4" t="s">
        <v>255</v>
      </c>
    </row>
    <row r="52" spans="1:2" x14ac:dyDescent="0.15">
      <c r="A52" s="4" t="s">
        <v>84</v>
      </c>
      <c r="B52" t="s">
        <v>67</v>
      </c>
    </row>
    <row r="53" spans="1:2" x14ac:dyDescent="0.15">
      <c r="A53" s="4" t="s">
        <v>212</v>
      </c>
      <c r="B53" t="s">
        <v>174</v>
      </c>
    </row>
    <row r="54" spans="1:2" x14ac:dyDescent="0.15">
      <c r="A54" s="4" t="s">
        <v>213</v>
      </c>
      <c r="B54" t="s">
        <v>175</v>
      </c>
    </row>
    <row r="55" spans="1:2" x14ac:dyDescent="0.15">
      <c r="A55" s="4" t="s">
        <v>214</v>
      </c>
      <c r="B55" t="s">
        <v>176</v>
      </c>
    </row>
    <row r="56" spans="1:2" x14ac:dyDescent="0.15">
      <c r="A56" s="4" t="s">
        <v>87</v>
      </c>
      <c r="B56" t="s">
        <v>71</v>
      </c>
    </row>
    <row r="57" spans="1:2" x14ac:dyDescent="0.15">
      <c r="A57" s="4" t="s">
        <v>215</v>
      </c>
      <c r="B57" t="s">
        <v>177</v>
      </c>
    </row>
    <row r="58" spans="1:2" x14ac:dyDescent="0.15">
      <c r="A58" s="4" t="s">
        <v>216</v>
      </c>
      <c r="B58" t="s">
        <v>178</v>
      </c>
    </row>
    <row r="59" spans="1:2" x14ac:dyDescent="0.15">
      <c r="A59" s="4" t="s">
        <v>89</v>
      </c>
      <c r="B59" t="s">
        <v>75</v>
      </c>
    </row>
    <row r="60" spans="1:2" x14ac:dyDescent="0.15">
      <c r="A60" s="4" t="s">
        <v>217</v>
      </c>
      <c r="B60" t="s">
        <v>179</v>
      </c>
    </row>
    <row r="61" spans="1:2" x14ac:dyDescent="0.15">
      <c r="A61" s="4" t="s">
        <v>218</v>
      </c>
      <c r="B61" t="s">
        <v>180</v>
      </c>
    </row>
    <row r="62" spans="1:2" x14ac:dyDescent="0.15">
      <c r="A62" s="4" t="s">
        <v>219</v>
      </c>
      <c r="B62" t="s">
        <v>181</v>
      </c>
    </row>
  </sheetData>
  <sortState ref="A3:B62">
    <sortCondition ref="A3:A62"/>
  </sortState>
  <mergeCells count="1">
    <mergeCell ref="D1:E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7"/>
  <sheetViews>
    <sheetView zoomScale="140" zoomScaleNormal="140" workbookViewId="0">
      <selection activeCell="A17" sqref="A17"/>
    </sheetView>
  </sheetViews>
  <sheetFormatPr defaultColWidth="9" defaultRowHeight="10.5" x14ac:dyDescent="0.15"/>
  <cols>
    <col min="1" max="1" width="19" bestFit="1" customWidth="1"/>
    <col min="2" max="2" width="20.6640625" bestFit="1" customWidth="1"/>
    <col min="3" max="3" width="16.6640625" bestFit="1" customWidth="1"/>
    <col min="4" max="4" width="18" bestFit="1" customWidth="1"/>
    <col min="5" max="5" width="19.83203125" bestFit="1" customWidth="1"/>
    <col min="6" max="6" width="12.33203125" bestFit="1" customWidth="1"/>
    <col min="7" max="7" width="10.5" bestFit="1" customWidth="1"/>
    <col min="9" max="9" width="11.83203125" bestFit="1" customWidth="1"/>
  </cols>
  <sheetData>
    <row r="1" spans="1:7" x14ac:dyDescent="0.15">
      <c r="A1" s="3" t="s">
        <v>60</v>
      </c>
      <c r="B1" s="3" t="s">
        <v>267</v>
      </c>
      <c r="C1" s="3" t="s">
        <v>268</v>
      </c>
      <c r="D1" s="3" t="s">
        <v>262</v>
      </c>
      <c r="E1" s="3" t="s">
        <v>264</v>
      </c>
      <c r="F1" s="3" t="s">
        <v>232</v>
      </c>
      <c r="G1" s="3" t="s">
        <v>265</v>
      </c>
    </row>
    <row r="2" spans="1:7" x14ac:dyDescent="0.15">
      <c r="A2" t="s">
        <v>51</v>
      </c>
      <c r="B2" s="6">
        <v>10000</v>
      </c>
      <c r="C2" s="6">
        <f>IF(B2=0, 2000,B2)</f>
        <v>10000</v>
      </c>
      <c r="D2" s="14">
        <v>1</v>
      </c>
      <c r="E2" s="14"/>
      <c r="F2" s="4" t="s">
        <v>233</v>
      </c>
    </row>
    <row r="3" spans="1:7" x14ac:dyDescent="0.15">
      <c r="A3" t="s">
        <v>54</v>
      </c>
      <c r="B3" s="6">
        <v>20000</v>
      </c>
      <c r="C3" s="6">
        <f t="shared" ref="C3:C23" si="0">IF(B3=0, 2000,B3)</f>
        <v>20000</v>
      </c>
      <c r="D3" s="14">
        <v>3</v>
      </c>
      <c r="E3" s="14"/>
      <c r="F3" s="4" t="s">
        <v>233</v>
      </c>
    </row>
    <row r="4" spans="1:7" x14ac:dyDescent="0.15">
      <c r="A4" t="s">
        <v>57</v>
      </c>
      <c r="B4" s="6">
        <v>8000</v>
      </c>
      <c r="C4" s="6">
        <f t="shared" si="0"/>
        <v>8000</v>
      </c>
      <c r="D4" s="14">
        <v>5</v>
      </c>
      <c r="E4" s="14"/>
      <c r="F4" s="4" t="s">
        <v>234</v>
      </c>
    </row>
    <row r="5" spans="1:7" x14ac:dyDescent="0.15">
      <c r="A5" t="s">
        <v>53</v>
      </c>
      <c r="B5" s="6">
        <v>10000</v>
      </c>
      <c r="C5" s="6">
        <f t="shared" si="0"/>
        <v>10000</v>
      </c>
      <c r="D5" s="15" t="s">
        <v>263</v>
      </c>
      <c r="E5" s="15"/>
      <c r="F5" s="4" t="s">
        <v>234</v>
      </c>
    </row>
    <row r="6" spans="1:7" x14ac:dyDescent="0.15">
      <c r="A6" t="s">
        <v>59</v>
      </c>
      <c r="B6" s="6">
        <v>10000</v>
      </c>
      <c r="C6" s="6">
        <f t="shared" si="0"/>
        <v>10000</v>
      </c>
      <c r="D6" s="15" t="s">
        <v>263</v>
      </c>
      <c r="E6" s="15"/>
      <c r="F6" s="4" t="s">
        <v>235</v>
      </c>
    </row>
    <row r="7" spans="1:7" x14ac:dyDescent="0.15">
      <c r="A7" t="s">
        <v>227</v>
      </c>
      <c r="B7" s="6">
        <v>10000</v>
      </c>
      <c r="C7" s="6">
        <f t="shared" si="0"/>
        <v>10000</v>
      </c>
      <c r="D7" s="15" t="s">
        <v>263</v>
      </c>
      <c r="E7" s="15"/>
      <c r="F7" s="4" t="s">
        <v>261</v>
      </c>
    </row>
    <row r="8" spans="1:7" x14ac:dyDescent="0.15">
      <c r="A8" t="s">
        <v>52</v>
      </c>
      <c r="B8" s="6">
        <v>20000</v>
      </c>
      <c r="C8" s="6">
        <f t="shared" si="0"/>
        <v>20000</v>
      </c>
      <c r="D8" s="14">
        <v>3</v>
      </c>
      <c r="E8" s="14"/>
      <c r="F8" s="4" t="s">
        <v>235</v>
      </c>
    </row>
    <row r="9" spans="1:7" x14ac:dyDescent="0.15">
      <c r="A9" t="s">
        <v>224</v>
      </c>
      <c r="B9" s="6">
        <v>0</v>
      </c>
      <c r="C9" s="6">
        <f t="shared" si="0"/>
        <v>2000</v>
      </c>
      <c r="D9" s="16" t="s">
        <v>263</v>
      </c>
      <c r="E9" s="16"/>
      <c r="F9" s="4" t="s">
        <v>235</v>
      </c>
    </row>
    <row r="10" spans="1:7" x14ac:dyDescent="0.15">
      <c r="A10" t="s">
        <v>222</v>
      </c>
      <c r="B10" s="6">
        <v>5000</v>
      </c>
      <c r="C10" s="6">
        <f t="shared" si="0"/>
        <v>5000</v>
      </c>
      <c r="D10" s="16" t="s">
        <v>263</v>
      </c>
      <c r="E10" s="16"/>
      <c r="F10" s="4" t="s">
        <v>234</v>
      </c>
    </row>
    <row r="11" spans="1:7" x14ac:dyDescent="0.15">
      <c r="A11" t="s">
        <v>229</v>
      </c>
      <c r="B11" s="6">
        <v>5000</v>
      </c>
      <c r="C11" s="6">
        <f t="shared" si="0"/>
        <v>5000</v>
      </c>
      <c r="D11" s="16" t="s">
        <v>263</v>
      </c>
      <c r="E11" s="16"/>
      <c r="F11" s="4" t="s">
        <v>261</v>
      </c>
    </row>
    <row r="12" spans="1:7" x14ac:dyDescent="0.15">
      <c r="A12" t="s">
        <v>226</v>
      </c>
      <c r="B12" s="6">
        <v>5000</v>
      </c>
      <c r="C12" s="6">
        <f t="shared" si="0"/>
        <v>5000</v>
      </c>
      <c r="D12" s="14">
        <v>5</v>
      </c>
      <c r="E12" s="14"/>
      <c r="F12" s="4" t="s">
        <v>233</v>
      </c>
    </row>
    <row r="13" spans="1:7" x14ac:dyDescent="0.15">
      <c r="A13" t="s">
        <v>220</v>
      </c>
      <c r="B13" s="6">
        <v>10000</v>
      </c>
      <c r="C13" s="6">
        <f t="shared" si="0"/>
        <v>10000</v>
      </c>
      <c r="D13" s="15" t="s">
        <v>263</v>
      </c>
      <c r="E13" s="15"/>
      <c r="F13" s="4" t="s">
        <v>233</v>
      </c>
    </row>
    <row r="14" spans="1:7" x14ac:dyDescent="0.15">
      <c r="A14" t="s">
        <v>58</v>
      </c>
      <c r="B14" s="6">
        <v>7500</v>
      </c>
      <c r="C14" s="6">
        <f t="shared" si="0"/>
        <v>7500</v>
      </c>
      <c r="D14" s="16" t="s">
        <v>263</v>
      </c>
      <c r="E14" s="16"/>
      <c r="F14" s="4" t="s">
        <v>233</v>
      </c>
    </row>
    <row r="15" spans="1:7" x14ac:dyDescent="0.15">
      <c r="A15" t="s">
        <v>55</v>
      </c>
      <c r="B15" s="6">
        <v>7500</v>
      </c>
      <c r="C15" s="6">
        <f t="shared" si="0"/>
        <v>7500</v>
      </c>
      <c r="D15" s="17">
        <v>3</v>
      </c>
      <c r="E15" s="17"/>
      <c r="F15" s="4" t="s">
        <v>233</v>
      </c>
    </row>
    <row r="16" spans="1:7" x14ac:dyDescent="0.15">
      <c r="A16" t="s">
        <v>225</v>
      </c>
      <c r="B16" s="6">
        <v>10000</v>
      </c>
      <c r="C16" s="6">
        <f t="shared" si="0"/>
        <v>10000</v>
      </c>
      <c r="D16" s="17">
        <v>2</v>
      </c>
      <c r="E16" s="17"/>
      <c r="F16" s="4" t="s">
        <v>233</v>
      </c>
    </row>
    <row r="17" spans="1:6" x14ac:dyDescent="0.15">
      <c r="A17" s="4" t="s">
        <v>266</v>
      </c>
      <c r="B17" s="6">
        <v>10000</v>
      </c>
      <c r="C17" s="6">
        <f t="shared" si="0"/>
        <v>10000</v>
      </c>
      <c r="D17" s="18" t="s">
        <v>263</v>
      </c>
      <c r="E17" s="18"/>
      <c r="F17" s="4" t="s">
        <v>233</v>
      </c>
    </row>
    <row r="18" spans="1:6" x14ac:dyDescent="0.15">
      <c r="A18" s="4" t="s">
        <v>230</v>
      </c>
      <c r="B18" s="6">
        <v>0</v>
      </c>
      <c r="C18" s="6">
        <f t="shared" si="0"/>
        <v>2000</v>
      </c>
      <c r="D18" s="18" t="s">
        <v>263</v>
      </c>
      <c r="E18" s="18"/>
      <c r="F18" s="4" t="s">
        <v>233</v>
      </c>
    </row>
    <row r="19" spans="1:6" x14ac:dyDescent="0.15">
      <c r="A19" t="s">
        <v>228</v>
      </c>
      <c r="B19" s="6">
        <v>20000</v>
      </c>
      <c r="C19" s="6">
        <f t="shared" si="0"/>
        <v>20000</v>
      </c>
      <c r="D19" s="18" t="s">
        <v>263</v>
      </c>
      <c r="E19" s="18"/>
      <c r="F19" s="4" t="s">
        <v>233</v>
      </c>
    </row>
    <row r="20" spans="1:6" x14ac:dyDescent="0.15">
      <c r="A20" t="s">
        <v>221</v>
      </c>
      <c r="B20" s="6">
        <v>20000</v>
      </c>
      <c r="C20" s="6">
        <f t="shared" si="0"/>
        <v>20000</v>
      </c>
      <c r="D20" s="18" t="s">
        <v>263</v>
      </c>
      <c r="E20" s="18"/>
      <c r="F20" s="4" t="s">
        <v>235</v>
      </c>
    </row>
    <row r="21" spans="1:6" x14ac:dyDescent="0.15">
      <c r="A21" t="s">
        <v>223</v>
      </c>
      <c r="B21" s="6">
        <v>20000</v>
      </c>
      <c r="C21" s="6">
        <f t="shared" si="0"/>
        <v>20000</v>
      </c>
      <c r="D21" s="17">
        <v>3</v>
      </c>
      <c r="E21" s="17"/>
      <c r="F21" s="4" t="s">
        <v>235</v>
      </c>
    </row>
    <row r="22" spans="1:6" x14ac:dyDescent="0.15">
      <c r="A22" t="s">
        <v>50</v>
      </c>
      <c r="B22" s="6">
        <v>7500</v>
      </c>
      <c r="C22" s="6">
        <f t="shared" si="0"/>
        <v>7500</v>
      </c>
      <c r="D22" s="18" t="s">
        <v>263</v>
      </c>
      <c r="E22" s="18"/>
      <c r="F22" s="4" t="s">
        <v>235</v>
      </c>
    </row>
    <row r="23" spans="1:6" x14ac:dyDescent="0.15">
      <c r="A23" s="4" t="s">
        <v>56</v>
      </c>
      <c r="B23" s="6">
        <v>20000</v>
      </c>
      <c r="C23" s="6">
        <f t="shared" si="0"/>
        <v>20000</v>
      </c>
      <c r="D23" s="17">
        <v>2</v>
      </c>
      <c r="E23" s="17"/>
      <c r="F23" s="4" t="s">
        <v>235</v>
      </c>
    </row>
    <row r="25" spans="1:6" x14ac:dyDescent="0.15">
      <c r="A25" s="13"/>
    </row>
    <row r="26" spans="1:6" x14ac:dyDescent="0.15">
      <c r="A26" s="13"/>
    </row>
    <row r="27" spans="1:6" x14ac:dyDescent="0.15">
      <c r="A27" s="13"/>
    </row>
    <row r="28" spans="1:6" x14ac:dyDescent="0.15">
      <c r="A28" s="13"/>
    </row>
    <row r="29" spans="1:6" x14ac:dyDescent="0.15">
      <c r="A29" s="13"/>
    </row>
    <row r="30" spans="1:6" x14ac:dyDescent="0.15">
      <c r="A30" s="13"/>
    </row>
    <row r="31" spans="1:6" x14ac:dyDescent="0.15">
      <c r="A31" s="14"/>
    </row>
    <row r="32" spans="1:6" x14ac:dyDescent="0.15">
      <c r="A32" s="14"/>
    </row>
    <row r="33" spans="1:1" x14ac:dyDescent="0.15">
      <c r="A33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</sheetData>
  <sortState ref="A2:A23">
    <sortCondition ref="A2:A2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Source 1</vt:lpstr>
      <vt:lpstr>Source 2</vt:lpstr>
      <vt:lpstr>Full Set</vt:lpstr>
      <vt:lpstr>Lookups</vt:lpstr>
      <vt:lpstr>Source 3(for Assignment Part 4)</vt:lpstr>
      <vt:lpstr>'Source 1'!Print_Area</vt:lpstr>
      <vt:lpstr>'Source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ETL-Data for Assignment 3</dc:title>
  <dc:creator>Zulfiqar Ali Memon</dc:creator>
  <cp:lastModifiedBy>HAMMAD KHAN</cp:lastModifiedBy>
  <dcterms:created xsi:type="dcterms:W3CDTF">2011-02-28T00:04:05Z</dcterms:created>
  <dcterms:modified xsi:type="dcterms:W3CDTF">2020-02-09T08:58:01Z</dcterms:modified>
</cp:coreProperties>
</file>