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mmad\Documents\IMO\Research\3) Summer 2014\"/>
    </mc:Choice>
  </mc:AlternateContent>
  <bookViews>
    <workbookView xWindow="0" yWindow="0" windowWidth="20490" windowHeight="7755" tabRatio="500" activeTab="1"/>
  </bookViews>
  <sheets>
    <sheet name="Survey Data" sheetId="1" r:id="rId1"/>
    <sheet name="Data Analysis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8" i="2" l="1"/>
  <c r="B4" i="2"/>
  <c r="B34" i="2"/>
  <c r="B50" i="2"/>
  <c r="B47" i="2"/>
  <c r="B49" i="2"/>
  <c r="B45" i="2"/>
  <c r="B44" i="2"/>
  <c r="B43" i="2"/>
  <c r="B42" i="2"/>
  <c r="B41" i="2"/>
  <c r="B40" i="2"/>
  <c r="B31" i="2"/>
  <c r="B36" i="2"/>
  <c r="B38" i="2"/>
  <c r="B35" i="2"/>
  <c r="B37" i="2"/>
  <c r="B29" i="2"/>
  <c r="B23" i="2"/>
  <c r="B22" i="2"/>
  <c r="B30" i="2"/>
  <c r="B28" i="2"/>
  <c r="B27" i="2"/>
  <c r="B26" i="2"/>
  <c r="B25" i="2"/>
  <c r="B24" i="2"/>
  <c r="C18" i="2"/>
  <c r="B18" i="2"/>
  <c r="C17" i="2"/>
  <c r="C16" i="2"/>
  <c r="B17" i="2"/>
  <c r="B16" i="2"/>
  <c r="B7" i="2"/>
  <c r="B8" i="2"/>
  <c r="B9" i="2"/>
  <c r="B13" i="2"/>
  <c r="B12" i="2"/>
  <c r="B11" i="2"/>
  <c r="B2" i="2"/>
  <c r="B3" i="2"/>
</calcChain>
</file>

<file path=xl/sharedStrings.xml><?xml version="1.0" encoding="utf-8"?>
<sst xmlns="http://schemas.openxmlformats.org/spreadsheetml/2006/main" count="1642" uniqueCount="1021">
  <si>
    <t>Patient Number</t>
  </si>
  <si>
    <t>Patient Name</t>
  </si>
  <si>
    <t>Gender</t>
  </si>
  <si>
    <t>Age</t>
  </si>
  <si>
    <t>Pulse</t>
  </si>
  <si>
    <t>Respirations</t>
  </si>
  <si>
    <t>Temperature</t>
  </si>
  <si>
    <t>Weight</t>
  </si>
  <si>
    <t>Height</t>
  </si>
  <si>
    <t>Medications Prescribed</t>
  </si>
  <si>
    <t>Chief Complaints</t>
  </si>
  <si>
    <t>Systolic Blood Pressure</t>
  </si>
  <si>
    <t>Diastolic Blood Pressure</t>
  </si>
  <si>
    <t>Nono Henry</t>
  </si>
  <si>
    <t>M</t>
  </si>
  <si>
    <t>Sharp pain in back. Fell. Dizziness with headache</t>
  </si>
  <si>
    <t>Iron paracedamal for MTV</t>
  </si>
  <si>
    <t>Ciada Henry</t>
  </si>
  <si>
    <t>loss of appetite &amp; stomach ache. Yields worms</t>
  </si>
  <si>
    <t>albendazole</t>
  </si>
  <si>
    <t>Ermilior Joseph</t>
  </si>
  <si>
    <t>F</t>
  </si>
  <si>
    <t>dizzy. Stomach / acid reflux</t>
  </si>
  <si>
    <t>40 amox / 10 omep</t>
  </si>
  <si>
    <t>Rosmond Noel</t>
  </si>
  <si>
    <t>Problems with hearing since he was young</t>
  </si>
  <si>
    <t>Iron</t>
  </si>
  <si>
    <t>Mackenly Noel</t>
  </si>
  <si>
    <t>Worm</t>
  </si>
  <si>
    <t>abendazole</t>
  </si>
  <si>
    <t>Gourrier St Juste</t>
  </si>
  <si>
    <t>Vwpr, vantage, fausbs, ~~, rm</t>
  </si>
  <si>
    <t>Fertandfolic CO#30 with four. MTC CO #10 with 9AM. B Complex 81#1</t>
  </si>
  <si>
    <t>Solvince Normic</t>
  </si>
  <si>
    <t>CEPhalie, bausse vision, dans a sol, rmas</t>
  </si>
  <si>
    <t>ENALAPRIL CO #20 1CO x day, b complex co #30 1CO BID, paracotamol CO #30 1CO TID, VITC co#10 1CO a day</t>
  </si>
  <si>
    <t>Jesulene Noa</t>
  </si>
  <si>
    <t>Headache. Dizzy. Stomache ache</t>
  </si>
  <si>
    <t>tylenol, iron, antacid</t>
  </si>
  <si>
    <t>Manaika Normil</t>
  </si>
  <si>
    <t>headache</t>
  </si>
  <si>
    <t>paracenamol</t>
  </si>
  <si>
    <t>Roseny Henry</t>
  </si>
  <si>
    <t>tonx, memortlee, CEPhalee, Ialls ~~</t>
  </si>
  <si>
    <t>VITC Co #10 1CO x Day. Hydrex Co #20 1CO x day. C complex co#10 1CO Day. Rerpira AP 1CO TED. Paracetomal Co #20 1CO BID</t>
  </si>
  <si>
    <t>Kelby Pierre</t>
  </si>
  <si>
    <t>dml die gcanel. Rorc. Dml Abdo. CEPHalee</t>
  </si>
  <si>
    <t>IB 400 mg Co #20 1CO BID. Fert and Folic co #20 1CO / day. VITC Co #10 109 AM</t>
  </si>
  <si>
    <t>Dudeley Pierre</t>
  </si>
  <si>
    <t>doul a sol elle CEPhalee</t>
  </si>
  <si>
    <t>paracenamol sp #1 1 Cul BID. AL Bendazol Co Stat #1</t>
  </si>
  <si>
    <t>Jelia Ju Charles</t>
  </si>
  <si>
    <t>Heartburn. Kneepain. Headaches (anemic). UTF</t>
  </si>
  <si>
    <t>actacids, MV, cipro</t>
  </si>
  <si>
    <t>Francia Jean</t>
  </si>
  <si>
    <t>heartburn</t>
  </si>
  <si>
    <t>antacids</t>
  </si>
  <si>
    <t>Angela Pierre</t>
  </si>
  <si>
    <t>Pregnant 6 months. weakness. itchy/white discharge-&gt; outside</t>
  </si>
  <si>
    <t>MTV, Iron/VH C. Amox 30. Ovule</t>
  </si>
  <si>
    <t>Marie C Oliver</t>
  </si>
  <si>
    <t>worms</t>
  </si>
  <si>
    <t>Nasly Jean</t>
  </si>
  <si>
    <t>CEPHalee, vertige, gout d'hummnen. Pailp/talni; leucorrhea blachulu. ~~~~~~~</t>
  </si>
  <si>
    <t>ciprox 800 mg CO#14 1CO BID. Aletronidatol CO#14 1CO BID. Fertacid Folic CO#30 1CO / day. VITC CO#10 1CO TAM. paracenamol CO#10 1CO BID</t>
  </si>
  <si>
    <t>Nadege Jn Charles</t>
  </si>
  <si>
    <t>Headache. Cough/cold. Acid reflux</t>
  </si>
  <si>
    <t>tylenol</t>
  </si>
  <si>
    <t>Clara Jn Marie</t>
  </si>
  <si>
    <t>Cough. Cold. Loss of appetite. When sleeping she jerks</t>
  </si>
  <si>
    <t>amox 125 / paracenamol</t>
  </si>
  <si>
    <t>Mevrisson Louis</t>
  </si>
  <si>
    <t>vision down, dml anhmol + camplemx etout</t>
  </si>
  <si>
    <t>B COmplec CO#20 1CO BID. IB 400mg #20 1CO BID. Fert and Folic CO#30 1CO x day. VITC CO#10</t>
  </si>
  <si>
    <t>Jn Wilder Louis</t>
  </si>
  <si>
    <t>imnfEnprel + d ABDO</t>
  </si>
  <si>
    <t>Ketoconazol CO#20 1CO BID. Paracetamol SP #1 and TID. Amox 200mg SP #1 and TID. Albendazol #1 stat</t>
  </si>
  <si>
    <t>Jefte Louis</t>
  </si>
  <si>
    <t>clunlem asd, Tunees Crponls et cahils. trt ~~~~~</t>
  </si>
  <si>
    <t>Ketoconatol CO#20 1CO / Day. Amox 250mg #1 Aall TID. MTV CO #20 1CO / day. Paracetamol SP #! Aall BID</t>
  </si>
  <si>
    <t>Leanne David</t>
  </si>
  <si>
    <t>Vupr. CEPhalee No hni dE. tievre, aijo lahir Perte D'Appetite. Fansleaze ~~~</t>
  </si>
  <si>
    <t>-M- Dopa #20 1CO / Day. B complex CO #20 1CO / Day. Fer + acid folic CO #20 1CO / Day. Paracetamol CO #20 1CO BID</t>
  </si>
  <si>
    <t>13</t>
  </si>
  <si>
    <t>Clodese Noel</t>
  </si>
  <si>
    <t>headaches. heartburn. isomnia</t>
  </si>
  <si>
    <t>N/A</t>
  </si>
  <si>
    <t>Blandy Assi</t>
  </si>
  <si>
    <t>headaches (anemia)</t>
  </si>
  <si>
    <t>Guirda Michel</t>
  </si>
  <si>
    <t>abdominal pain. dizzy</t>
  </si>
  <si>
    <t>Iron, MTV. Antacid</t>
  </si>
  <si>
    <t>Famina Celestin</t>
  </si>
  <si>
    <t>heartburn. headaches (anemic). isomnia</t>
  </si>
  <si>
    <t>MV / Iron (30mg) / antacid</t>
  </si>
  <si>
    <t>Guidu Kofy</t>
  </si>
  <si>
    <t>paroxism</t>
  </si>
  <si>
    <t>Guevrline Kofy</t>
  </si>
  <si>
    <t>worms. cold</t>
  </si>
  <si>
    <t>Allance Jean</t>
  </si>
  <si>
    <t>UIB</t>
  </si>
  <si>
    <t>TODO</t>
  </si>
  <si>
    <t>Olene Jn Pierre</t>
  </si>
  <si>
    <t>Stomach pain. Acid reflux. Loss of appetite. Body ache. Heart palpations</t>
  </si>
  <si>
    <t>40 amox. 10 omeprazole. tylenol</t>
  </si>
  <si>
    <t>Ivon Henry</t>
  </si>
  <si>
    <t>Stomach pains. worms</t>
  </si>
  <si>
    <t>Cuclanne Jean</t>
  </si>
  <si>
    <t>asthma. headaches (anemic). vaginal infection (itchy / burning )</t>
  </si>
  <si>
    <t>Salbuterol/Cipro/vag cream/iron &amp; b12</t>
  </si>
  <si>
    <t>Ashley Luchel</t>
  </si>
  <si>
    <t>Stomach pain (worms). cough</t>
  </si>
  <si>
    <t>MV Nespira</t>
  </si>
  <si>
    <t>Jismene Tuussaint</t>
  </si>
  <si>
    <t>Pregnant 6 months. Stomach pains. weakness. tooth ache. Heartburn</t>
  </si>
  <si>
    <t>antacid, paracenamol. MTV / Iron / Vitamin C</t>
  </si>
  <si>
    <t>Daniel St Jean</t>
  </si>
  <si>
    <t>Worms. Cough</t>
  </si>
  <si>
    <t>abendazole. Amox. Cafola</t>
  </si>
  <si>
    <t>Mackendy St Jean</t>
  </si>
  <si>
    <t>Velene St Jean</t>
  </si>
  <si>
    <t>Celine Pierre</t>
  </si>
  <si>
    <t>Keltly Jn Charles</t>
  </si>
  <si>
    <t>Nilla Jean</t>
  </si>
  <si>
    <t>Inollen Jean</t>
  </si>
  <si>
    <t>Nellne Noel</t>
  </si>
  <si>
    <t>Margarette Vigil</t>
  </si>
  <si>
    <t>Vaginal Infection &amp; discharge. Fishy smell. Stomache ache. Headache</t>
  </si>
  <si>
    <t>Monastat. MTV. Amox</t>
  </si>
  <si>
    <t>Widley Pierre</t>
  </si>
  <si>
    <t>Jaundiced eyes. Worms</t>
  </si>
  <si>
    <t>Amox 250 mg 3x day 5ml. Iron (child). b12 (child). Vit c. MTV</t>
  </si>
  <si>
    <t>Pierre Ginco</t>
  </si>
  <si>
    <t>Stomache ache. Not sleeping. Yeast infection</t>
  </si>
  <si>
    <t>MTV. Amoxicillin ( 2 years old )</t>
  </si>
  <si>
    <t>Rose M Alexis</t>
  </si>
  <si>
    <t>headache. loss of appetite. cough</t>
  </si>
  <si>
    <t>tylenol. MTV / Iron / eye drops #3</t>
  </si>
  <si>
    <t>Faonelle Louis</t>
  </si>
  <si>
    <t>loss of appetite. have problem sleeping. worms</t>
  </si>
  <si>
    <t>abendazole. MTV / Vitamin C</t>
  </si>
  <si>
    <t>Philomene Henry</t>
  </si>
  <si>
    <t>headache. weakness. loss of appetite. waist pain</t>
  </si>
  <si>
    <t>tylenol. MTV / Iron</t>
  </si>
  <si>
    <t>Oranz Jean</t>
  </si>
  <si>
    <t>Emmanuel Jean</t>
  </si>
  <si>
    <t>Elita Juste</t>
  </si>
  <si>
    <t>Marc Henry</t>
  </si>
  <si>
    <t>Arvillia Ansine</t>
  </si>
  <si>
    <t>Franay Louis</t>
  </si>
  <si>
    <t>Almacid CO#20 1CO BID after eat. Fer + acid Folic #20 1CO / Day. Paracetamol CO #10 1CO / Day if pain. B complex CO#20 1CO BED</t>
  </si>
  <si>
    <t>Louisemene Joan</t>
  </si>
  <si>
    <t>Vision declining, needs glasses. Gas with normal bowel movements. Headaches. Worms</t>
  </si>
  <si>
    <t>antacids 20 PRN. naprozen 20 1 / day when needed</t>
  </si>
  <si>
    <t>Leslie Crophi</t>
  </si>
  <si>
    <t>worms. white patches on head - not itchy. headaches</t>
  </si>
  <si>
    <t>ibuprofen 10 one / day</t>
  </si>
  <si>
    <t>Alita Jr Baptiste</t>
  </si>
  <si>
    <t>DiClon CO#20 1CO BID. B Complex CO#20 1CO BID. Fer + acid folic CO#30 1CO / Day. Almacid CO#20 1CO BID after eat</t>
  </si>
  <si>
    <t>Kendy Gazile</t>
  </si>
  <si>
    <t>Oragellne Ju Rony</t>
  </si>
  <si>
    <t>DiClon CO#20 1CO BID. B Complex CO#20 1CO BID. Fer + acid folic CO#30 1CO / Day.</t>
  </si>
  <si>
    <t>Nesly Copy</t>
  </si>
  <si>
    <t>Phitanice Noel</t>
  </si>
  <si>
    <t>headache. pregant 6 months. twice daily meals</t>
  </si>
  <si>
    <t>MVT #20 1 / day</t>
  </si>
  <si>
    <t>Sivilla Jn Charles</t>
  </si>
  <si>
    <t>Muscle ache in both knees for 3 months. loss of appetite. back pain.</t>
  </si>
  <si>
    <t>Captopril #20 1x day. IB #20 1x day. MVT #10 1x day. Hydrex CO#20 1x day</t>
  </si>
  <si>
    <t>Frankle Itenry</t>
  </si>
  <si>
    <t>stomache and head ache. doesn't drink much water. eats 2 small meals</t>
  </si>
  <si>
    <t>IB #10 1x day</t>
  </si>
  <si>
    <t>Manka Jn Baptiste</t>
  </si>
  <si>
    <t>Kevny Alexandre</t>
  </si>
  <si>
    <t>Fer + acid Folic CO#20 1CO / Day. B complex CO#20 1CO BID. AL Bendazol CO#1 Stat</t>
  </si>
  <si>
    <t>Eglonese Mingule</t>
  </si>
  <si>
    <t>Fer + acid Folic CO#20 1CO / Day. B complex CO#20 1CO BID. Paracetamol CO#30 1CO BID. Soracid SP#1 1ad BID. Aquatears #8 applicate BID</t>
  </si>
  <si>
    <t>Orlanta Jn Baptiste</t>
  </si>
  <si>
    <t>knee pain. muscle cramps. high BP</t>
  </si>
  <si>
    <t>MTV 20 1x day. BP meds. Naproxen 20 1x day</t>
  </si>
  <si>
    <t>Farah Henry</t>
  </si>
  <si>
    <t>headache. stomach pain. worms</t>
  </si>
  <si>
    <t>Loriette St Juste</t>
  </si>
  <si>
    <t>DiClon CO#20 1CO BID. Almacid CO#20 1CO BID. Hydrex CO#20 1CO / Day. B Complex CO#20 1CO BID. Fer + acid Folic CO#20 1CO / Day</t>
  </si>
  <si>
    <t>Raymond Obe</t>
  </si>
  <si>
    <t>Paracetamol CO#20 1CO BID. Fer + acid Folic CO#20 1CO / Day</t>
  </si>
  <si>
    <t>Mercilia Meioli</t>
  </si>
  <si>
    <t>yeast infection (itch). headache. weakness. bad eye sight</t>
  </si>
  <si>
    <t>clotrimazole, MTV, b12, Iron</t>
  </si>
  <si>
    <t>Merina Pierre</t>
  </si>
  <si>
    <t>deworming meds, cough syrup BID. MTV QID</t>
  </si>
  <si>
    <t>Adrely Pierre</t>
  </si>
  <si>
    <t>dizzy. loss of appetite. stiff joints. bad odor in vagina and burning outside area</t>
  </si>
  <si>
    <t>Tylenol. Metrominazole. MTV + Iron. Cipro</t>
  </si>
  <si>
    <t>Lothiana Michel</t>
  </si>
  <si>
    <t>dizzy. stomach pains. headache every morning . worms</t>
  </si>
  <si>
    <t>tylenol, VHC. MTV</t>
  </si>
  <si>
    <t>Roudy Jean</t>
  </si>
  <si>
    <t>pain in chest. heasrtburn. headache. weakness</t>
  </si>
  <si>
    <t>antacid. tylenol. Vitamin C</t>
  </si>
  <si>
    <t>Isson Jean</t>
  </si>
  <si>
    <t>back pain. dizziness. headache.</t>
  </si>
  <si>
    <t>ibuprofen. iron. b12. vitamin c</t>
  </si>
  <si>
    <t>Islande Jean</t>
  </si>
  <si>
    <t>cough. worms</t>
  </si>
  <si>
    <t>respira. vitamin c</t>
  </si>
  <si>
    <t>Wondese Adezi</t>
  </si>
  <si>
    <t>rash on leg. asthma with cough.</t>
  </si>
  <si>
    <t>salbuterol. MTV. amox</t>
  </si>
  <si>
    <t>Rose Mirlandi Adezi</t>
  </si>
  <si>
    <t>stomach ache. cough. no appetite. fever</t>
  </si>
  <si>
    <t>MTV. paracetemol</t>
  </si>
  <si>
    <t>Njuguens Adezi</t>
  </si>
  <si>
    <t>cough. fever. tinnia on head. worms. vomiting</t>
  </si>
  <si>
    <t>MTV. kotemazol. paracetomol. ketaconazol</t>
  </si>
  <si>
    <t>Iphotone Mardi</t>
  </si>
  <si>
    <t>pain in knees, waist and all over. gas pain, stomach pain</t>
  </si>
  <si>
    <t>tylenol #20 PRN. antacid #10 PRN. MTV</t>
  </si>
  <si>
    <t>Nadine Jean</t>
  </si>
  <si>
    <t>diarrhea (2.5ml TID). worms. loss of appetite</t>
  </si>
  <si>
    <t>Clotrimazole</t>
  </si>
  <si>
    <t>Venise David</t>
  </si>
  <si>
    <t>headache. dizzy. tooth pain. stomach pain. worms. knee pain</t>
  </si>
  <si>
    <t>abendazol #1 QD. Tylenol PRW. Iron. MTV. antacid</t>
  </si>
  <si>
    <t>Michael Noel</t>
  </si>
  <si>
    <t>stomach pain. headache. lower abdomin cramps</t>
  </si>
  <si>
    <t>Jenika Jimeou</t>
  </si>
  <si>
    <t>cold</t>
  </si>
  <si>
    <t>amox 125</t>
  </si>
  <si>
    <t>Dircefeli Thelima</t>
  </si>
  <si>
    <t>Amlodipine CO#10 1CO / day. Naproxen CO#20 1CO BID. Almacid CO#20 1CO BID. B Complex CO#20 1CO / Day. Aquatears #4 applicate BID</t>
  </si>
  <si>
    <t>Wataxu Jean</t>
  </si>
  <si>
    <t>HT. Kneepain</t>
  </si>
  <si>
    <t>HT - amlo. tylenol</t>
  </si>
  <si>
    <t>Oltince Netice</t>
  </si>
  <si>
    <t>Fer + acid Folic #20 1CO / Day. VITC CO#10 1CO TAM. Sorbacid SP#! Aall BID. Acetaminophene CO#10 A69AM</t>
  </si>
  <si>
    <t>Sinnil Toussaint</t>
  </si>
  <si>
    <t>neckpain. stomach pain. heart burn. headache (anemic)</t>
  </si>
  <si>
    <t>pain meds. antacid. MV / Iron</t>
  </si>
  <si>
    <t>Wislaude Toussaint</t>
  </si>
  <si>
    <t>Italia Henry</t>
  </si>
  <si>
    <t>headache. pain in waist. stomach pains. dizzy</t>
  </si>
  <si>
    <t>tylenol. antacid. MTV, Iron, Vitamin C</t>
  </si>
  <si>
    <t>Jnea Jean</t>
  </si>
  <si>
    <t>Almacid CO#20 1CO BID after eat. Fer + acid Folic #20 1CO / Day. Vitamin C CO#10 1CO BID</t>
  </si>
  <si>
    <t>Michel Dovillien</t>
  </si>
  <si>
    <t>stomach pain. heartburn. heacache. back pain</t>
  </si>
  <si>
    <t>40 amox. omeprazole. tylenol</t>
  </si>
  <si>
    <t>Michelle Claude</t>
  </si>
  <si>
    <t>headache. stomach pain. fever. cough</t>
  </si>
  <si>
    <t>amox 250</t>
  </si>
  <si>
    <t>Guerida Jean</t>
  </si>
  <si>
    <t>Almacid CO#20 1CO BID. acetaminophen paracetamol CO#20 1CO BID. Fer + acid Folic CO#30 1CO / Day. Vit C CO#10 1CO 9 AM</t>
  </si>
  <si>
    <t>Sophia Jean</t>
  </si>
  <si>
    <t>Albondazol CO#1 Stat. Paracetamol SP#1 1 and BID</t>
  </si>
  <si>
    <t>Andrely Jn Baptiste</t>
  </si>
  <si>
    <t>headache. stomach pain. eye pain. HT</t>
  </si>
  <si>
    <t>HTZ. HT 1x / 30 day</t>
  </si>
  <si>
    <t>Virlande Dominque</t>
  </si>
  <si>
    <t>fever. body ache</t>
  </si>
  <si>
    <t>Amox. Albendazole</t>
  </si>
  <si>
    <t>Eliemene Henry</t>
  </si>
  <si>
    <t>Hydrex CO#20 1CO / Day. MTV CO#20 1CO / Day. Sorbacid SP SP#1 1 and TID. Acetaminophene CO#10 TID</t>
  </si>
  <si>
    <t>Antonia Lazard</t>
  </si>
  <si>
    <t>yeast</t>
  </si>
  <si>
    <t>Smail Henry</t>
  </si>
  <si>
    <t>Miguel Henry</t>
  </si>
  <si>
    <t>Oslia Henry</t>
  </si>
  <si>
    <t>fever. right thigh. headache (anemic)</t>
  </si>
  <si>
    <t>Elimene Pepele</t>
  </si>
  <si>
    <t>acid reflux. pregnant 8 months. infection. loss of appetite. stomach pains. white discharge</t>
  </si>
  <si>
    <t>paraconamole. antacid. MTV, Iron, Vitamin C</t>
  </si>
  <si>
    <t>Roberto Koley</t>
  </si>
  <si>
    <t>cold. cough. runny nose. lost of appetite</t>
  </si>
  <si>
    <t>amox 125. b complex</t>
  </si>
  <si>
    <t>Penite Michel</t>
  </si>
  <si>
    <t>nausea for 4 days. worms. tennia. stomach pains</t>
  </si>
  <si>
    <t>ketoeonazole. abendazole. antacid</t>
  </si>
  <si>
    <t>Christella Jeaud</t>
  </si>
  <si>
    <t>headache. heartburn / acid</t>
  </si>
  <si>
    <t>b complex. vitamin c. iron. MTV pregnant almacid. paracedamol</t>
  </si>
  <si>
    <t>MiFaela David</t>
  </si>
  <si>
    <t>cough. stomach pain</t>
  </si>
  <si>
    <t>Christine David</t>
  </si>
  <si>
    <t>cold. stomach pain</t>
  </si>
  <si>
    <t>Mariet Obe</t>
  </si>
  <si>
    <t>Fer + acid Folic CO#30 1CO / Day. Vit C #10 1CO 9AM. MTV CO#20 1CO / Day. Almacid CO#20 1CO BID</t>
  </si>
  <si>
    <t>Kenya Obe</t>
  </si>
  <si>
    <t>Cotrimoxazol SP LL#1 1 and BID. Fer - up SP LL#1 a and BID. 7/2 Albendazolce stat</t>
  </si>
  <si>
    <t>Rodrigue Jean</t>
  </si>
  <si>
    <t>night fever. back pain. shortness of breath</t>
  </si>
  <si>
    <t>Windrel Jean</t>
  </si>
  <si>
    <t>stomach pain . on off fever. no appetite</t>
  </si>
  <si>
    <t>Midie Mariola</t>
  </si>
  <si>
    <t>stomach pain. on off fever</t>
  </si>
  <si>
    <t>Jesumene Nefice</t>
  </si>
  <si>
    <t>Hydrex CO#20 1CO / Day. B Complex CO#30 1CO BID. Vit C CO#10 1CO 9AM. Comeprenzol CO#20 1CO BID. Paracetamol CO#30 1CO BID</t>
  </si>
  <si>
    <t>Leny Juan</t>
  </si>
  <si>
    <t>Paracetamol CO#20 1CO BID. MTV CO#30 1CO / Day. MTV CO#30 1CO / Day. Vit C. Almacid CO#20 1CO BID after eating</t>
  </si>
  <si>
    <t>Amilia Ireue</t>
  </si>
  <si>
    <t>heacache. knee pain. back pain.</t>
  </si>
  <si>
    <t>dolex. tylenol. enalapril</t>
  </si>
  <si>
    <t>Saoveur St Juste</t>
  </si>
  <si>
    <t>Muiguelscon St Juste</t>
  </si>
  <si>
    <t>Albendatol CO#1 Stat. Paracetamol SP LL#1 A and BID. Salsutamol SP LL#1</t>
  </si>
  <si>
    <t>Hnichise St Juste</t>
  </si>
  <si>
    <t>Kerkens St Juste</t>
  </si>
  <si>
    <t>Albendazol CO#1 Stat. B Comples SP LL#1 A ad BID</t>
  </si>
  <si>
    <t>Luna Henry</t>
  </si>
  <si>
    <t>Ranitidine CO#20 1CO / Day. Sorbacid SP SP#1 11nd BID. Paracetamol CO#30 1CO BID. Fer + acid Folic CO#30 1CO / Day. Vit C CO#10 1CO 9AM. Albendazol CO#1 Stat</t>
  </si>
  <si>
    <t>Jessica St Juste</t>
  </si>
  <si>
    <t>Fer + acid FOlic CO#20 1CO / DAy. Vit C CO#10 1CO 9AM. B Complex CO#20 1CO BID. Paracotamol CO#20 1CO BID. Albendazol CO Stat #1</t>
  </si>
  <si>
    <t>Nancy St Juste</t>
  </si>
  <si>
    <t>Fer + acid Folic CO#30 1CO / Day. Almacid CO#20 1CO BID. Paracetamol CO#20 1CO BID. MTV CO#20 1CO / Day. Vit C CO#10 1CO 9AM. Albendazol CO Stat</t>
  </si>
  <si>
    <t>Chalmagne St Juste</t>
  </si>
  <si>
    <t>Albendazol CO#1 Stat. Fer + acid Folic CO#20 1CO / Day. Vit C. CO#10 1CO / Day</t>
  </si>
  <si>
    <t>Terina Elestin</t>
  </si>
  <si>
    <t>toothache. headache. stomach ache waist pain</t>
  </si>
  <si>
    <t>paracenamol. antacid. captapril.</t>
  </si>
  <si>
    <t>Assim Jean</t>
  </si>
  <si>
    <t>stomach ache. heartburn. weakness. headaches</t>
  </si>
  <si>
    <t>antacids/MV/iron</t>
  </si>
  <si>
    <t>Elione Jean</t>
  </si>
  <si>
    <t>headache. weakness. stomach ache</t>
  </si>
  <si>
    <t>paracenamol. antacid</t>
  </si>
  <si>
    <t>Manietta Jn Baptiste</t>
  </si>
  <si>
    <t>heacaches (anemic). lower stomach pain. heart burn</t>
  </si>
  <si>
    <t>MV/Iron/antacids</t>
  </si>
  <si>
    <t>Elizna Jeudi</t>
  </si>
  <si>
    <t>headache. stomach pain. loss of appetite. waist pain</t>
  </si>
  <si>
    <t>tylenol. iron. vitamin c</t>
  </si>
  <si>
    <t>Louisena Tellma</t>
  </si>
  <si>
    <t>worms. tooth ache</t>
  </si>
  <si>
    <t>abendazole. amox. vitamins</t>
  </si>
  <si>
    <t>Dorkier Telima</t>
  </si>
  <si>
    <t>cut/infected. worms</t>
  </si>
  <si>
    <t>abendazole. amox</t>
  </si>
  <si>
    <t>Merlene Dominque</t>
  </si>
  <si>
    <t>stomach pain (UTI). recurring fevers. jaundice. headaches (anemic). yeast infection.</t>
  </si>
  <si>
    <t>Frank Gemeus</t>
  </si>
  <si>
    <t>coughs (mucos). no appetite. amoxicillin</t>
  </si>
  <si>
    <t>Frito Genues</t>
  </si>
  <si>
    <t>Frida Geneus</t>
  </si>
  <si>
    <t>Frandy Geneus</t>
  </si>
  <si>
    <t>Francia Geneus</t>
  </si>
  <si>
    <t>Bernard Geneus</t>
  </si>
  <si>
    <t>Louina Toussaine</t>
  </si>
  <si>
    <t>Iron. MTV or B Complex. almacid. tylenol</t>
  </si>
  <si>
    <t>Johnson Jean</t>
  </si>
  <si>
    <t>Amox 125. Ketakonazole</t>
  </si>
  <si>
    <t>Baikenson Jean</t>
  </si>
  <si>
    <t>Sonki Jean</t>
  </si>
  <si>
    <t>amox</t>
  </si>
  <si>
    <t>Michelone Jn</t>
  </si>
  <si>
    <t>Fer + acid Folic CO#30 1CO / Day. MTV CO#20 1CO / Day. Vit C CO#10 1CO 9AM</t>
  </si>
  <si>
    <t>Eline Telosina</t>
  </si>
  <si>
    <t>Paracetamol SP SP #1 1 and BID. B Complex SP 1 and BID</t>
  </si>
  <si>
    <t>Mechelone Thelosma</t>
  </si>
  <si>
    <t>Denis Thelosma</t>
  </si>
  <si>
    <t>Francois Louis</t>
  </si>
  <si>
    <t>Paracetamol CO #20 1CO TID. Vit C CO#10 1CO 9 Day. Respira SP#1 1 and TID. Fer + acid Folic CO#30 1CO / Day</t>
  </si>
  <si>
    <t>Carlo JeCharles</t>
  </si>
  <si>
    <t>Back Pain. Headache. Muscle Pain.</t>
  </si>
  <si>
    <t>Oxalien Jr Louis</t>
  </si>
  <si>
    <t>DiClon CO#20 1CO BID. B Complex #20 1CO BID. Sorbacid SP#1 1 anll BID after eat. Amlodipine CO#10 1CO / Day</t>
  </si>
  <si>
    <t>Liakely Dominique</t>
  </si>
  <si>
    <t>DiClon CO#20 1CO BID. B Complex #20 1CO BID. Enalapenol CO#10 1CO / Day. Ferrous Sulphate CO#20 1 CO / DAY</t>
  </si>
  <si>
    <t>Fegeus Dominique</t>
  </si>
  <si>
    <t>headache. pain in testicles</t>
  </si>
  <si>
    <t>b complex QD. naproxon QD</t>
  </si>
  <si>
    <t>Nelta Henry</t>
  </si>
  <si>
    <t>headache. period cramps. discharge. frequency / urgency</t>
  </si>
  <si>
    <t>tylenol CO#20 PRN. Cipro #14 BID</t>
  </si>
  <si>
    <t>Aliana Jean Baptiste</t>
  </si>
  <si>
    <t>Hydrex CO(HCTZ) CO#20 1 CO / Day. Sorbacid SP(liquid) 1 TID. Paracetamol CO#20 1 CO BID. MTV CO#20 1 CO / Day</t>
  </si>
  <si>
    <t>Manitite Fortilicn</t>
  </si>
  <si>
    <t>DiCloFenaco CO#20 1 Co BID. B Complex CO#20 1 CO BID. Fer up SP #1 1 / Day</t>
  </si>
  <si>
    <t>St Marc Michel</t>
  </si>
  <si>
    <t>headache (w/ anger). eye problem. cloudy left ear. does not eat well no appetite. chill</t>
  </si>
  <si>
    <t>paracetamol (10xPRM). MTV Captropril. eye drops. Captropril (15 1x/Day)</t>
  </si>
  <si>
    <t>Alezi Jn Claude</t>
  </si>
  <si>
    <t>Comeprazol CO#10 1 CO / Day. Sorbacid SP#1 1 BID. Paracetamol CO#20 1 CO BID. B Complex CO#20 1 CO / Day</t>
  </si>
  <si>
    <t>Mariem Jn Charles</t>
  </si>
  <si>
    <t>headache. hip hurting, fell 8 years ago. acid.</t>
  </si>
  <si>
    <t>neoproxin 30x as needed. enapril 10 1x/ day</t>
  </si>
  <si>
    <t>Mitcherlay Jean</t>
  </si>
  <si>
    <t>loss of appetite. weakness. sick often. cold. diarrhea.</t>
  </si>
  <si>
    <t>amox. 125mg syrup</t>
  </si>
  <si>
    <t>Leganie Jean</t>
  </si>
  <si>
    <t>cheast pain and no appetite, fever. headache 15 days ago. knee pain and swollen. back pain.</t>
  </si>
  <si>
    <t>mefe</t>
  </si>
  <si>
    <t>Laumene Jean</t>
  </si>
  <si>
    <t>Comeprazol CO#10 1 CO / Day. Sorbacid SP#1 1 BID. Paracetamol CO#20 1 CO BID. Fer Up SP#1 1 BID</t>
  </si>
  <si>
    <t>Kofi Odner</t>
  </si>
  <si>
    <t>Albendazol CO#1 stat. Litaplexe SP#1 1 BID. Paracetamol SP#1 1 BID</t>
  </si>
  <si>
    <t>Louis Jn Claude</t>
  </si>
  <si>
    <t>hypertension. stomach ache at night. general pain from past accident. acid burning</t>
  </si>
  <si>
    <t>Comeprazol CO#10 1CO / day. DiClofenac CO#20 1 CO BID. B COmplex SP#1 1 / Day. Enalapril 10 mg CO#10 1 CO / Day</t>
  </si>
  <si>
    <t>Mivelle Mioli</t>
  </si>
  <si>
    <t>headache. stomach pains</t>
  </si>
  <si>
    <t>tylenol #20 PRN. MTV QD #20</t>
  </si>
  <si>
    <t>Odine Restra</t>
  </si>
  <si>
    <t>cough, runny nose. loss of appetite.</t>
  </si>
  <si>
    <t>albendaole QD. Respida</t>
  </si>
  <si>
    <t>Meliane Elissant</t>
  </si>
  <si>
    <t>stomach pain</t>
  </si>
  <si>
    <t>Albendazole QD</t>
  </si>
  <si>
    <t>LiFete Michel</t>
  </si>
  <si>
    <t>knee/hip pain. shoulder pain. heat throughout body</t>
  </si>
  <si>
    <t>Paracedamel. tooth decay 500mg 20x</t>
  </si>
  <si>
    <t>Lisage Ja</t>
  </si>
  <si>
    <t>knee and chest pain. stomach pain. burning started one week ago. loss of appetite headache.</t>
  </si>
  <si>
    <t>almacid x 20 . paracetemol x20</t>
  </si>
  <si>
    <t>LeRoyne AnLin</t>
  </si>
  <si>
    <t>DiClon CO#20 1CO BID. B Complex CO#20 1CO BID. Almacid CO#20 1COBID. Fer + acid Folic CO#30 1CO / Day</t>
  </si>
  <si>
    <t>Dinker Jn Louis</t>
  </si>
  <si>
    <t>Clomeprazol CO#10 1CO / Day. Sorbacid SP#1 1 BID. Paracetamol CO#20 1CO BID. Fer + acid Folic CO#30 1 CO / Day</t>
  </si>
  <si>
    <t>Itaniesse Alezi</t>
  </si>
  <si>
    <t>blurry vision. loss of appetite 3 months ago. eye infection, discharge. knee pain.</t>
  </si>
  <si>
    <t>Fer up SP#1 1 CO / day. MTV CO#30 1CO / day. Aqua tears SP#1 applicate BID. Paracetomol</t>
  </si>
  <si>
    <t>Alexis Felix</t>
  </si>
  <si>
    <t>quick heartbeat 4 months ago. loss of breath</t>
  </si>
  <si>
    <t>MTV CO#20 1 x day</t>
  </si>
  <si>
    <t>Ju Lianae</t>
  </si>
  <si>
    <t>knee pain. loss of appetite. somach pain goe away after eating.</t>
  </si>
  <si>
    <t>MTV 20 1 / day. ibuprofen 20 1 / day. omeprezole 10 1 / day</t>
  </si>
  <si>
    <t>Sophia</t>
  </si>
  <si>
    <t>frequent colds</t>
  </si>
  <si>
    <t>MTV syrup 1 tbsp / day</t>
  </si>
  <si>
    <t>Delina St Vile</t>
  </si>
  <si>
    <t>Sorbacid SP#1 1 BID. DiClon CO#20 1 CO BID. B COmplex CO#20 BID. Fer + acid FOlic #30 1CO / day</t>
  </si>
  <si>
    <t>Menta Jn Charles</t>
  </si>
  <si>
    <t>hypertension. headache, weakness, tired. stomach pain, cant sleep. doesn't drink enough water.</t>
  </si>
  <si>
    <t>anaprol #20 1 x day</t>
  </si>
  <si>
    <t>Egzeta Jean</t>
  </si>
  <si>
    <t>stomach pain. sour taste after eating and breathing</t>
  </si>
  <si>
    <t>omeprazole 15x 1 / day</t>
  </si>
  <si>
    <t>Sony Jean</t>
  </si>
  <si>
    <t>cough, comes and goes. fever comes and goes. runny nose</t>
  </si>
  <si>
    <t>amox. cold 250mg</t>
  </si>
  <si>
    <t>Emilda Jullen</t>
  </si>
  <si>
    <t>Ketoconazol CO#40 2 CO 9AM. Sorbacid SP SP1 1BID. Irofol CO#30 1 CO / day. DiClon CO#20 1 CO BID.</t>
  </si>
  <si>
    <t>Mackenley Jean</t>
  </si>
  <si>
    <t>Litaplexe SP# 1BID. Paracetamol SP#1 1 BID. Fer + acid Folic CO#20 1 CO / day. Amox SP#! 1 DID</t>
  </si>
  <si>
    <t>St Celia Michel</t>
  </si>
  <si>
    <t>hypertension. headache. backache NKDA. heartburn</t>
  </si>
  <si>
    <t>cipropil, antacid. hypertension 1 / day. 1 heartburn 1 / day with food.</t>
  </si>
  <si>
    <t>Mickelton Alexandre</t>
  </si>
  <si>
    <t>sick a couple. no sore throat. intestinal worms</t>
  </si>
  <si>
    <t>Metronidozole. intestinal worms 1 / day</t>
  </si>
  <si>
    <t>Loudicllia Alexandre</t>
  </si>
  <si>
    <t>fever with cough for 5 days. morning and night. normal septum. worms?</t>
  </si>
  <si>
    <t>metronidozole, cofola. cough, intestinal worms 1 / day</t>
  </si>
  <si>
    <t>Domene Loranie</t>
  </si>
  <si>
    <t>lower abdomen pain. headache. weakness</t>
  </si>
  <si>
    <t>cipro 2x / day for 7 days. MTV 20 1x / day. Vit C. monostate 10 day suuply. ibuprofen 20 as needed</t>
  </si>
  <si>
    <t>Tibo Jonshley</t>
  </si>
  <si>
    <t>iron folate syrup 1x / day. MTV 20 1x / day. B Complex 1x / day</t>
  </si>
  <si>
    <t>Miyverline Tibo</t>
  </si>
  <si>
    <t>MTV syrup 1x / day</t>
  </si>
  <si>
    <t>Oolette Zile</t>
  </si>
  <si>
    <t>headaches. lower stomach pain</t>
  </si>
  <si>
    <t>multivitamins. anemia. ibuprofen</t>
  </si>
  <si>
    <t>St. Tamere Michele</t>
  </si>
  <si>
    <t>numbness pain in the knee. arthritis. headaches.</t>
  </si>
  <si>
    <t>capto/ ibuprofen. hypertension/ pain</t>
  </si>
  <si>
    <t>Deloude Obe</t>
  </si>
  <si>
    <t>acid reflux. burning sensation. los of appetite. ibuprofen</t>
  </si>
  <si>
    <t>antacids, ibuprofen, cipro. heartburn, chicocona, UTI</t>
  </si>
  <si>
    <t>Velane Jean</t>
  </si>
  <si>
    <t>Hydrex CO#20 1CO / day. sorbacid SP SP#1 a Co BID. paracetamol CO#20 1 CO BID. Fer + acid Folic CO#30 1CO BID. MTV CO #20 1 CO / Day.</t>
  </si>
  <si>
    <t>Eliphet Brazil</t>
  </si>
  <si>
    <t>almacid CO#20 1CO BID after eat. Fer + acid Folic CO#20 1 CO / Day. B Complex SP SP#1 1 CO BID. Paracetamol CO#10 1 CO BID</t>
  </si>
  <si>
    <t>Jolette St Juste</t>
  </si>
  <si>
    <t>heartburn/acid reflux. dizziness/ faint feeling. headache constant. arthritis.</t>
  </si>
  <si>
    <t>iron folate 10 1x / day. omeprazole 10 1x / day. MTV 20 1x / day. ibuprofen 20 as needed</t>
  </si>
  <si>
    <t>Henry Janvieriene</t>
  </si>
  <si>
    <t>MTV 20 1x / day. Amendazole</t>
  </si>
  <si>
    <t>Naela Henry</t>
  </si>
  <si>
    <t>earahce with discharge. fever. worms</t>
  </si>
  <si>
    <t>Nilner Noel</t>
  </si>
  <si>
    <t>DiClon CO#20 1 CO BID. B Complex CO#20 1CO BID. Fer + acid Folic CO#20 1CO / day. Almacid CO#20 1CO BID</t>
  </si>
  <si>
    <t>Jn Noel Luis</t>
  </si>
  <si>
    <t>Fer + acid Folic CO#20 1CO / day. MTV SP SP#1 1CO BID. Aquatears #5 apply BID. ibuprofen CO#10 1CO / day</t>
  </si>
  <si>
    <t>Agentil Jn Baptiste</t>
  </si>
  <si>
    <t>Muscle Pain. arthritic pain. heartburn</t>
  </si>
  <si>
    <t>DiClonfenac 20 1x as needed. omeprazole 14 PRN</t>
  </si>
  <si>
    <t>Danilia Laguerre</t>
  </si>
  <si>
    <t>B Complex CO#20 1 CO BID. DiClon CO#20 1CO BID. Sorbacid SP SP#1 1CO BID. MTV CO#20 1 CO / day</t>
  </si>
  <si>
    <t>Dleupifort Drzil</t>
  </si>
  <si>
    <t>Rapidal SP SP#1 1 COL BID. B Complex CO#20 1 CO BID. Fer + acid FOlic SP#20 1 CO / Day</t>
  </si>
  <si>
    <t>Mirlene Samedi</t>
  </si>
  <si>
    <t>pain in chest acid reflux. umbilical pain. headaches with cloudy weather, dizziness. moderate hypertension.</t>
  </si>
  <si>
    <t>antacid. cipropil. heartburn 1 / day. hypertension 1 / day</t>
  </si>
  <si>
    <t>Daphey Noel</t>
  </si>
  <si>
    <t>cold with cough. blue septum</t>
  </si>
  <si>
    <t>albendazole worms 1 pil / day. cough 1 tsp / day</t>
  </si>
  <si>
    <t>Magdaline Sameli</t>
  </si>
  <si>
    <t>fever, recent cold. worms</t>
  </si>
  <si>
    <t>Eramene Jin</t>
  </si>
  <si>
    <t>Fer + acid Folic CO#30 1 CO / day. Paracetamol CO#30 1CO BID. B Complex SP#1 1 CO BID</t>
  </si>
  <si>
    <t>Naika Janvier</t>
  </si>
  <si>
    <t>Paracetamol SP SP#1. lbendazol CO#1 Stat. Fer up SP SP#1 1CO / day. B Complex CO SP #1 1 CO / day</t>
  </si>
  <si>
    <t>Lizene Jean</t>
  </si>
  <si>
    <t>acid reflux. heartburn. heacaches. diziness</t>
  </si>
  <si>
    <t>omeprezole 10 1x / day. ibuprofen 20 PRN.</t>
  </si>
  <si>
    <t>Rose Uirlare</t>
  </si>
  <si>
    <t>Jolinda</t>
  </si>
  <si>
    <t>David Niston</t>
  </si>
  <si>
    <t>enalapril CO#20 1CO / day. Comeprazol CO#10 1CO / day. Paracetamol CO#20 1CO BID. Sorbacid CO (almacid) #20 1 CO BID. Cipro Floxazin CO#14 1 CO BID</t>
  </si>
  <si>
    <t>Italia Jn Louis</t>
  </si>
  <si>
    <t>back pain, knee pain. grieving 1 month. heart burn. diziness, weakness.</t>
  </si>
  <si>
    <t>MTV&gt; Iron antacid. ibuprofen. anemia, heartburn, pain. 1 / day. 1 / day. 1/ day</t>
  </si>
  <si>
    <t>Dominique Colon</t>
  </si>
  <si>
    <t>Aquatears #5 applicate BID. Capiopril CO#20 1 CO / day. Ibruprofen CO#20 1 CO BID. MTV CO#30 1 CO / day</t>
  </si>
  <si>
    <t>Clairomise Michel</t>
  </si>
  <si>
    <t>worms. arthritis knee. headache. acid reflux</t>
  </si>
  <si>
    <t>naproxen 20PRN. antacids 30 1x / day. albendazole 1 pill</t>
  </si>
  <si>
    <t>Roseline Jn Baptiste</t>
  </si>
  <si>
    <t>tinnia</t>
  </si>
  <si>
    <t>ketaconazol cream. apply on area after baths</t>
  </si>
  <si>
    <t>Arrena Jeane</t>
  </si>
  <si>
    <t>hydrex CO#20 1CO / day. DiClon CO#20 1 CO BID. Sorbacid SP SP#1 1 CO BID. MTV CO#20 1CO / day</t>
  </si>
  <si>
    <t>Carline Jn Louis</t>
  </si>
  <si>
    <t>HCTZ (hydrex) CO#20 1 CO / day. comeprazol CO#20 1 CO / day. Fer + acid Folic CO#30 1 CO / day. B complex CO#20 1 CO BID. Paracetamol CO#20 1 CO BID</t>
  </si>
  <si>
    <t>Dirle Merci Henry</t>
  </si>
  <si>
    <t>general muscle pain. acid reflux heartburn. headaches</t>
  </si>
  <si>
    <t>naproxen 30 PRN. antacids 20 PRN. MTV 20 1x / day</t>
  </si>
  <si>
    <t>Julio Jules</t>
  </si>
  <si>
    <t>St Anne Jean</t>
  </si>
  <si>
    <t>heartburn. eye problems. UTI. general aches and pains. worms</t>
  </si>
  <si>
    <t>albendazole 1 pil. ibuprofen 20 PRN. antacids 30 1x day. eyedrops PRN. cipro 14 2x / day for 7 days. MTV 20 1x / day.</t>
  </si>
  <si>
    <t>Jn Charles Wifiny</t>
  </si>
  <si>
    <t>asthma problems. general aches/pains. worms</t>
  </si>
  <si>
    <t>Salbutus 1 tbsp 3x / day. ibuprofen 20 PRN. MTV 20 1x / day. albendazole 1 pill</t>
  </si>
  <si>
    <t>Monlilca Henry</t>
  </si>
  <si>
    <t>HCTZ (hydrex) CO #20 1 CO / day. Metromona ovul#10 10vulq sour. Cipro CO#14 1 CO BID. Fer + acid Folic CO#30 1 CO Day. Omeprazol CO#10 1CO / day.</t>
  </si>
  <si>
    <t>Minoune Jn Baptiste</t>
  </si>
  <si>
    <t>Fer + acid Folic CO#30 1CO / day. Mebendazol CO#6 1 CO BID. MTV 1 CO / day. Paracetamol or ibuprofen 1 CO BID</t>
  </si>
  <si>
    <t>Mikanon Jn Baptiste</t>
  </si>
  <si>
    <t>Fer + acid Folic CO#20 1CO / day. Paracetamol CO#20 1CO BID. B complex CO#20 1CO BID. Albendazol CO#1 stat</t>
  </si>
  <si>
    <t>Roger Henry</t>
  </si>
  <si>
    <t>Capto CO#30 1CO / day. Asprin CO 81mg #20 1 CO / day. MTV CO#20 1 CO / day. DiClon CO#20 1 CO BID. B Complex CO#20 1CO BID.</t>
  </si>
  <si>
    <t>Michel Jean</t>
  </si>
  <si>
    <t>weakness. no appetite. dry eyes. dizziness. itchy skin. acid reflux.</t>
  </si>
  <si>
    <t>eye drops. MTV 20 1 / day. Ketaconazol 10 1 / day. antacids 20 1 / day.</t>
  </si>
  <si>
    <t>Marie A Charpenter</t>
  </si>
  <si>
    <t>Dizzy. Night fever</t>
  </si>
  <si>
    <t>Tylenol. B-12. Vitamin C</t>
  </si>
  <si>
    <t>Kenen Sur Kofy</t>
  </si>
  <si>
    <t>Burning pee. Headache</t>
  </si>
  <si>
    <t>Amoxicillin. Vitamin C</t>
  </si>
  <si>
    <t>Florenda Kofy</t>
  </si>
  <si>
    <t>Rash all over body. Worms</t>
  </si>
  <si>
    <t>Vitamin C</t>
  </si>
  <si>
    <t>Gidlande Kofy</t>
  </si>
  <si>
    <t>Stomachache. Worms</t>
  </si>
  <si>
    <t>Angeline Kofy</t>
  </si>
  <si>
    <t>Tinea on head. Cough</t>
  </si>
  <si>
    <t>Ketaconazol. Koteremoxizol.</t>
  </si>
  <si>
    <t>Jn Clauou Kofy</t>
  </si>
  <si>
    <t>Eyes burning when sunny. Fast heart rate</t>
  </si>
  <si>
    <t>MTV. Eyedrops</t>
  </si>
  <si>
    <t>Luna Trazil</t>
  </si>
  <si>
    <t>Chilore St Juste</t>
  </si>
  <si>
    <t>Skin rash. Cough</t>
  </si>
  <si>
    <t>SP Amoxicillin. Ketoconazole cream. SP Cotrimoxazole</t>
  </si>
  <si>
    <t>Janitta Jagues</t>
  </si>
  <si>
    <t>Acid, Headache, bloody stool</t>
  </si>
  <si>
    <t>Moringa laxative. Paracitimol MTV. Antianemia</t>
  </si>
  <si>
    <t>Miralea Desir</t>
  </si>
  <si>
    <t>RLQ pain, heartburn, yeast infection</t>
  </si>
  <si>
    <t>Leondre St Juste</t>
  </si>
  <si>
    <t>Headache, itchy eyes, dizziness stomach, back, knee, and foot pains (foot pain from car accident years ago)</t>
  </si>
  <si>
    <t>eye drops #5, Tylenol, MTV/iron, Omeprazole #10, Amox #10</t>
  </si>
  <si>
    <t>Lovena St Fleurs</t>
  </si>
  <si>
    <t>Stomach pain</t>
  </si>
  <si>
    <t>Albendazole</t>
  </si>
  <si>
    <t>Pisciline St Fleurs</t>
  </si>
  <si>
    <t>Stomach pains, headache</t>
  </si>
  <si>
    <t>Albendazole, Tylenol</t>
  </si>
  <si>
    <t>Nelzo L'esperance</t>
  </si>
  <si>
    <t>Dizziness</t>
  </si>
  <si>
    <t>Fer + acid Folic #20 1 Co/day, paracenamol #10 1 Co BID, MTV #20 1Co/day, Almacid CO#20 1CO BID #20</t>
  </si>
  <si>
    <t>Carmine Pleorelozas</t>
  </si>
  <si>
    <t>Mild stomach pain, pain inside vagina, UTI</t>
  </si>
  <si>
    <t>Nadines Jule</t>
  </si>
  <si>
    <t>Fever, headache</t>
  </si>
  <si>
    <t>Nana St Juste</t>
  </si>
  <si>
    <t>Hypertension, headache, back and arm pain, fever, loss of appetite</t>
  </si>
  <si>
    <t>paracenamol #20 1 per day. Chicken coup for hypertension</t>
  </si>
  <si>
    <t>Andremene Nefis</t>
  </si>
  <si>
    <t>Hydrex CO #20 1 CO/Day, Clotrimazol #10 1 Co/Day, Paracetanmol CO #20 1 CO BID, Fer acid CO #30 1 CO/ day,</t>
  </si>
  <si>
    <t>Gina Obe</t>
  </si>
  <si>
    <t>Famotidine Co #20 1 Co/day, Paracenamol Co #20/ 1 Co BID, Fer + acid Co #30 1 Co/day, B complex Co #20/Co BID, Vit C Co #10/ Co day</t>
  </si>
  <si>
    <t>Jasmine Dominique</t>
  </si>
  <si>
    <t>Fer + acid Folic #20 1 Co/day, MTV Co #20 1 Co/day, Paracenamol Co #10/Co BID</t>
  </si>
  <si>
    <t>Marriane Jn Baptiste</t>
  </si>
  <si>
    <t>Eye pain, headache, weakness</t>
  </si>
  <si>
    <t>Eye drops BID, Fe MTV QD</t>
  </si>
  <si>
    <t>Angeline Domain</t>
  </si>
  <si>
    <t>Headache, worms</t>
  </si>
  <si>
    <t>Ibuprofen #20 PRN</t>
  </si>
  <si>
    <t>Nieubor Kofy</t>
  </si>
  <si>
    <t>Headache, knee pain, dizziness, knee pain, acid reflux, itchiness</t>
  </si>
  <si>
    <t>Ibuprofen #20 PRN, antiacid PRN #20. MTV QD #20, Ketoconzole #10 QD</t>
  </si>
  <si>
    <t>Bianca Kofy</t>
  </si>
  <si>
    <t>Delilia Jn Charles</t>
  </si>
  <si>
    <t>Headache, knee pain, heart burn</t>
  </si>
  <si>
    <t>Ibuprofen #20-30 1/day, antiacids #20-30 1/day, MTV #20 1/day</t>
  </si>
  <si>
    <t>Ishnuda Kofy</t>
  </si>
  <si>
    <t>Loss of appetite, stomach pain</t>
  </si>
  <si>
    <t>MTV syrup 1/day</t>
  </si>
  <si>
    <t>Coilnor Jn Basptise</t>
  </si>
  <si>
    <t>Mebendazole #6 1 Co BID, Fer + acid folic co #30 1 Co/day, MTV Co #30 1 Co/day, Paracenamol #10 1 Co BID</t>
  </si>
  <si>
    <t>Lairemozante Michel</t>
  </si>
  <si>
    <t>Headache, heartburn</t>
  </si>
  <si>
    <t>Naproxen 20-30 1/day</t>
  </si>
  <si>
    <t>Jesula St Juste</t>
  </si>
  <si>
    <t>Hydrex Co #20 1 Co/day, almacid Co #20 1 Co BID, Diclofenac Co #20 1 Co/BID, B complex #20 1 Co BID, Fer + acid #20 1 Co/day</t>
  </si>
  <si>
    <t>Celidane Jean</t>
  </si>
  <si>
    <t>Hydrex Co #20 1 Co/day, MTV 1 Co/day #10, ferrous sulfate Co #30, paracenamol Co #20 1 Co BID, almacid 1 Co/day</t>
  </si>
  <si>
    <t>Pillo Noel</t>
  </si>
  <si>
    <t>Diclon Co #20 1 Co BID, B complex Co #10 1 Co/day, ferrous sulfate Co #20 1 Co/day</t>
  </si>
  <si>
    <t>Aliha Jn Baptise</t>
  </si>
  <si>
    <t>Loss of appetite, weakness, light-headed</t>
  </si>
  <si>
    <t>Antiacids 20-30 1 Co/day, Fe folate #20 1 Co/day, B-12 complex #20 1 Co/day, Naproxen #20, 1 Co/day, MTV #20 1 Co/day</t>
  </si>
  <si>
    <t>Jessica Dominque</t>
  </si>
  <si>
    <t>Stomach pain, headache, toothache</t>
  </si>
  <si>
    <t>Ibuprofen #20 1 Co/day, Deworming medications</t>
  </si>
  <si>
    <t>Sebastien Maite</t>
  </si>
  <si>
    <t>Fever, eye problems, ashmatic, cloudy eyes, diarrhea</t>
  </si>
  <si>
    <t>Paracenamol #20 BID, VIT C, salamol</t>
  </si>
  <si>
    <t>Decoline Seanty</t>
  </si>
  <si>
    <t>Ibuprofen 400 mg BID, B complex Co #20 1 Co/day, MTV #20 1 Co/day</t>
  </si>
  <si>
    <t>Leonce Calixte</t>
  </si>
  <si>
    <t>burning sensation in eye</t>
  </si>
  <si>
    <t>MTV #20-30, suggested moringa intake</t>
  </si>
  <si>
    <t>Clairvic Nava</t>
  </si>
  <si>
    <t>Headache, stomachache, chest pain after lifting</t>
  </si>
  <si>
    <t>Benitho Laina</t>
  </si>
  <si>
    <t>Burning sensation while urinating, abdominal pain, felt faint</t>
  </si>
  <si>
    <t>14 tabs 2/day????</t>
  </si>
  <si>
    <t>Roselene Janvie</t>
  </si>
  <si>
    <t>Heartburn every 3 days, headaches, dizziness</t>
  </si>
  <si>
    <t>MTV 1/day, antiacids as needed</t>
  </si>
  <si>
    <t>Casimir Cazeau</t>
  </si>
  <si>
    <t>Colds often, itchy throat, loss of voice, dizziness, allergies</t>
  </si>
  <si>
    <t>Ildona Kofi</t>
  </si>
  <si>
    <t>vaginal infections (itchy, burning), toothaches</t>
  </si>
  <si>
    <t>Judith Antonic</t>
  </si>
  <si>
    <t>Headache, chest pain, acid reflux, dehydration</t>
  </si>
  <si>
    <t>Ibuprofen, antacids</t>
  </si>
  <si>
    <t>Cathrine Jn Pierre</t>
  </si>
  <si>
    <t>Dehydration, acid reflux</t>
  </si>
  <si>
    <t>Antiacids</t>
  </si>
  <si>
    <t>Dirakitel Pierre</t>
  </si>
  <si>
    <t>Rash on forearm, eczema</t>
  </si>
  <si>
    <t>Ronald Marchal</t>
  </si>
  <si>
    <t>Headache, acid, tinea</t>
  </si>
  <si>
    <t>Monox Chourpentier</t>
  </si>
  <si>
    <t>Burning urination, lower back pain, bladder infection</t>
  </si>
  <si>
    <t>Anne Francois</t>
  </si>
  <si>
    <t>Vaginal infection/bladder infection, painful period, dizziness</t>
  </si>
  <si>
    <t>Vany Secyr</t>
  </si>
  <si>
    <t>Headache, dehydration</t>
  </si>
  <si>
    <t>Esthore Dazima</t>
  </si>
  <si>
    <t>Itchy urination, UTI, headache</t>
  </si>
  <si>
    <t>Richardson Bartheliny</t>
  </si>
  <si>
    <t>Headache, acid reflux</t>
  </si>
  <si>
    <t>Roseline Noel</t>
  </si>
  <si>
    <t>Toothaches, stomach pain, waist pain, worms, pregnant</t>
  </si>
  <si>
    <t>Paracetamol, MTV iron, Vitamin C #10</t>
  </si>
  <si>
    <t>Mackensin Asin</t>
  </si>
  <si>
    <t>Worms, tenia</t>
  </si>
  <si>
    <t>Amox, ketoconazole #20</t>
  </si>
  <si>
    <t>Valencia Asin</t>
  </si>
  <si>
    <t>Amox, ketoconazole #20 cream</t>
  </si>
  <si>
    <t>Christa Kofy</t>
  </si>
  <si>
    <t>come</t>
  </si>
  <si>
    <t>Merculer Kofy</t>
  </si>
  <si>
    <t>back</t>
  </si>
  <si>
    <t>Jean Dwansky</t>
  </si>
  <si>
    <t>to!</t>
  </si>
  <si>
    <t>Emitte Louis</t>
  </si>
  <si>
    <t>Carisse Jn Charles</t>
  </si>
  <si>
    <t>Ibuprofen 400 Co #20 1 Co BID, B Complec Co #20 1 Co BID, Fer + acid folic #20 1 Co/day</t>
  </si>
  <si>
    <t>Jn Charles Belm</t>
  </si>
  <si>
    <t>Paracetamol Co #20 1 Co BID, Fer + acid #20 1 Co/day, MTV 1 Co/day #20</t>
  </si>
  <si>
    <t>Josinienn Michel</t>
  </si>
  <si>
    <t>Pain in knee, loss of appetite, headache, rash</t>
  </si>
  <si>
    <t>Ibuprofen #20 1/day, ketoconazol 1/day</t>
  </si>
  <si>
    <t>Papinnin St Fleux</t>
  </si>
  <si>
    <t>No appetite, worms</t>
  </si>
  <si>
    <t>Leclair Peticur</t>
  </si>
  <si>
    <t>Paracetamol Co #20 1 Co BID, Fer + acid #20 1 Co/day, MTV 1 Co/day #20, UIB</t>
  </si>
  <si>
    <t>Rosita Michel</t>
  </si>
  <si>
    <t>Orangene Feralnana</t>
  </si>
  <si>
    <t>Dizziness, heartburn while eating</t>
  </si>
  <si>
    <t>MTV 1/day, irofol 1/day</t>
  </si>
  <si>
    <t>Louisjana Louis</t>
  </si>
  <si>
    <t>Itchy eyes, back pain, arthritis</t>
  </si>
  <si>
    <t>eye drops 2/day, Naproxen #20 1/day</t>
  </si>
  <si>
    <t>Bertha Lazard</t>
  </si>
  <si>
    <t>Itchy inside vagina, dizziness</t>
  </si>
  <si>
    <t>Yeast medications</t>
  </si>
  <si>
    <t>Mildride Jn Pierre</t>
  </si>
  <si>
    <t>Sensitive skin, PMS</t>
  </si>
  <si>
    <t>Michel La Fleuve</t>
  </si>
  <si>
    <t>Coughing at night</t>
  </si>
  <si>
    <t>Rabey Salevaler</t>
  </si>
  <si>
    <t>Headaches, tinea(pubic area)</t>
  </si>
  <si>
    <t>Josieste Placide</t>
  </si>
  <si>
    <t>Loss of appetite (2 months), blurry vision with exercise, dizziness</t>
  </si>
  <si>
    <t>MTV sp #1 1 CO/day, Fe + folic acid #20 1 CO/day, Ibuprofen 1 CO/day BID, vit C #10 1 CO/day</t>
  </si>
  <si>
    <t>Clelante Jean</t>
  </si>
  <si>
    <t>Blurry vision-needs glasses, headache, back pain</t>
  </si>
  <si>
    <t>Paracetamol #20 1x day</t>
  </si>
  <si>
    <t>Rose C Michele</t>
  </si>
  <si>
    <t>Elanise Sean</t>
  </si>
  <si>
    <t>Fever, cough/white phlegm, headache, heartburn</t>
  </si>
  <si>
    <t>Resperdal 2 tbsp 2/day, Fe folate #20 1/day, B-12 complex, omeprazole #10 1/day, Amox #30 3/day</t>
  </si>
  <si>
    <t>Crleirline Jouis Jr</t>
  </si>
  <si>
    <t>Heart palpitations, pain in right breast, burning inside vagina</t>
  </si>
  <si>
    <t>IB 400 #14 1 CO BID, almacid CO #20 1 CO BID, Metronidazole CO #20 1 CO/day, Fer + acid folic CO #20 1/day, MTV CO #20 1 CO/day</t>
  </si>
  <si>
    <t>Marie Davin</t>
  </si>
  <si>
    <t>Headache, scabies since Feb</t>
  </si>
  <si>
    <t>Paracetamol Co #20 1 Co BID, MTV 1 Co.day #20</t>
  </si>
  <si>
    <t>Jackson David</t>
  </si>
  <si>
    <t>MTV 1 Co #10 /day</t>
  </si>
  <si>
    <t>Jonnaton David</t>
  </si>
  <si>
    <t>B complex sp #1 1 Co/day</t>
  </si>
  <si>
    <t>Jenilia Henry</t>
  </si>
  <si>
    <t>UBI</t>
  </si>
  <si>
    <t>Diclon Co #20 1 Co BID, MTV co #30 1 co/day, Fer + acid Co #30 1 Co/day, almacid Co #20 1 Co BID, Vit C #10 1 Co in morning</t>
  </si>
  <si>
    <t>Benette Jean</t>
  </si>
  <si>
    <t>Albendazole Co #1 stat, MTV Co #20 1 Co/day, Paracetamol Co #10 1 Co BID, Fer + acid folic #20 1 Co/day</t>
  </si>
  <si>
    <t>Louisena Jean</t>
  </si>
  <si>
    <t>Albendazole Co #1 stat, Fer + acid folic Co #20 1 Co/day, Respidol Co #1 BID</t>
  </si>
  <si>
    <t>Uridner Jean</t>
  </si>
  <si>
    <t>Albendazole Co #1 Stat, Paracetamol Co #1 BID, B complex 1 Co BID, Fer + acid folic #1 1 co/day</t>
  </si>
  <si>
    <t>Emilia Joseph</t>
  </si>
  <si>
    <t>Clotimazole (oral) #8 tonight, Fer + acid folic Co #30 1/day, MTV Co #20 1 Co/day, Almacid Co/ BID</t>
  </si>
  <si>
    <t>Frandy Noel</t>
  </si>
  <si>
    <t>Respira Sp TID, B Complex #1 BID</t>
  </si>
  <si>
    <t>Elirose Henry</t>
  </si>
  <si>
    <t>Diclon Co #20 1 Co BID, B complex Co #10 1 Co/day, Hydrex Co #10 1 Co/day, ferrous sulphate Co #30 1 Co/day, Respira TID</t>
  </si>
  <si>
    <t>Emmanuel Chery</t>
  </si>
  <si>
    <t>General body pain, stomach cramps, joint pain</t>
  </si>
  <si>
    <t>Iron folate #20 1/day, B complex #20 1/day, Naproxen #20 1/day</t>
  </si>
  <si>
    <t>Miriflam Je Charles</t>
  </si>
  <si>
    <t>Headaches, pain, seeing spots</t>
  </si>
  <si>
    <t>iron folate #20 1/day, B complex #20 1/day, Ibuprofen #20 1/day</t>
  </si>
  <si>
    <t>Fednor Jean</t>
  </si>
  <si>
    <t>High bp, heartburn</t>
  </si>
  <si>
    <t>Bp meds, antacids #20-30 1/day, Naproxen #20 1/day</t>
  </si>
  <si>
    <t>Elene Jn Baptiste</t>
  </si>
  <si>
    <t>Neovincrem #10 BID, Carprofen Co #14 I Co BID, Fer + acid Co #30 1 Co/day, Paracetamol Co 1 #10 /day</t>
  </si>
  <si>
    <t>Elaine Pierre</t>
  </si>
  <si>
    <t>Headache, heartburn, dizziness, seeing spots</t>
  </si>
  <si>
    <t>B12 comples, iron folate, MTV #20 1/day, antacids #20 1/day</t>
  </si>
  <si>
    <t>Lien Henry</t>
  </si>
  <si>
    <t>Itchy eyes, rash, back pain</t>
  </si>
  <si>
    <t>ibuprofen #20-30 1/day, anti-itch cream 1/day (antifungal)</t>
  </si>
  <si>
    <t>Raphaell Thomas</t>
  </si>
  <si>
    <t>Hypertension(sight problems), general pain, acid reflux, urination pain</t>
  </si>
  <si>
    <t>Almacid (when needed), metaplox, ibuprofen (when needed)</t>
  </si>
  <si>
    <t>Morise Nerfice</t>
  </si>
  <si>
    <t>Headache, heartburn, acid reflux, muscle pain (around hips)</t>
  </si>
  <si>
    <t>Omeprazole #14 1/day, Maproxen #20 as needed, MTV #20 1/day</t>
  </si>
  <si>
    <t>Thamara Henry</t>
  </si>
  <si>
    <t>Cold, cough, not eating, itchy feeling (no rash seen), worms</t>
  </si>
  <si>
    <t>Cough syrup 1 tbsp 2/day, MTV #20 1/day</t>
  </si>
  <si>
    <t>Kerby Henery</t>
  </si>
  <si>
    <t>Cold, cough, worms</t>
  </si>
  <si>
    <t>Jameson Henry</t>
  </si>
  <si>
    <t>Cold, worms</t>
  </si>
  <si>
    <t>Arilianrine Jean</t>
  </si>
  <si>
    <t>Back pain, dizziness, anemia, headaches</t>
  </si>
  <si>
    <t>MTV, Ibuprofen</t>
  </si>
  <si>
    <t>Mathleu Jn Louis</t>
  </si>
  <si>
    <t>Albendazole 1/day</t>
  </si>
  <si>
    <t>Madilia St Jean</t>
  </si>
  <si>
    <t>Back pain, UTI, heartburn, general body aches, weakness</t>
  </si>
  <si>
    <t>Antacid, MTV, Cipro</t>
  </si>
  <si>
    <t>Friga Jean</t>
  </si>
  <si>
    <t>Worms</t>
  </si>
  <si>
    <t>Emisla Jean</t>
  </si>
  <si>
    <t>B comples #20 1 Co BID, Fer + acid folic Co #30 1 Co.day, Bicoln Co #20 1 Co BID, Sorsacid #1 BID</t>
  </si>
  <si>
    <t>Gorveas St Louis</t>
  </si>
  <si>
    <t>Stomach pain, tinea</t>
  </si>
  <si>
    <t>Rosilia Maglorie</t>
  </si>
  <si>
    <t>Headache, right side radiating pain</t>
  </si>
  <si>
    <t>Jeanine Figaro</t>
  </si>
  <si>
    <t>Headahce, muscle pain, heartburn</t>
  </si>
  <si>
    <t>Obed Trankilin</t>
  </si>
  <si>
    <t>Headache, tinea, memory loss</t>
  </si>
  <si>
    <t>Pia Lene Jn Baptiste</t>
  </si>
  <si>
    <t>Cold, stuffy nose, UTI</t>
  </si>
  <si>
    <t>Bansiqust Jerene</t>
  </si>
  <si>
    <t>Headache, dizziness, dehydration</t>
  </si>
  <si>
    <t>Louisenie Untye</t>
  </si>
  <si>
    <t>Pain before and after period</t>
  </si>
  <si>
    <t>Kavilia Theiusina</t>
  </si>
  <si>
    <t>Pain in both legs, stomachache, loss of appetite, pain started on right side and moved to left</t>
  </si>
  <si>
    <t>Ibuprofen, MTV</t>
  </si>
  <si>
    <t>Dora Jasmia</t>
  </si>
  <si>
    <t>Fever, pain, malnourished</t>
  </si>
  <si>
    <t>MTV</t>
  </si>
  <si>
    <t>Merlanea Francis</t>
  </si>
  <si>
    <t>Stomach pain, headache</t>
  </si>
  <si>
    <t>Ibuprofen, omeprazole</t>
  </si>
  <si>
    <t>Alice Pierre Louis</t>
  </si>
  <si>
    <t>Burning in vagina, dark menstrual blood</t>
  </si>
  <si>
    <t>Omeprazole #20 1 Co BID, Paracetamol Co #20 1 Co/day, Fer + acid folic #20 1 Co day, Metronidazole Co #10 1 Co BID</t>
  </si>
  <si>
    <t>Yamile Esera</t>
  </si>
  <si>
    <t>Headache, vaginal pain (inside) and discharge</t>
  </si>
  <si>
    <t>Nislande St Louis</t>
  </si>
  <si>
    <t>Acid reflux, vaginal pain</t>
  </si>
  <si>
    <t>Jerome Michel</t>
  </si>
  <si>
    <t>Headache, eyes hurt</t>
  </si>
  <si>
    <t>Ibuprofen</t>
  </si>
  <si>
    <t>Frantz Pierre</t>
  </si>
  <si>
    <t>Itchy eyes, rings around eyes</t>
  </si>
  <si>
    <t>Fer + acid folic #30 1 Co/day, Paracetamol Co #20 1 Co BID. MTV Co #20 1 Co, Ciprox #14 1 Co BID</t>
  </si>
  <si>
    <t>Ablgakke Sivince</t>
  </si>
  <si>
    <t>Itching, loss of appetite</t>
  </si>
  <si>
    <t>Fer + acid folic #20 1 Co/day, MTV 2/day, Albendazole Co #1, B complex #1</t>
  </si>
  <si>
    <t>Simone</t>
  </si>
  <si>
    <t>No appetite, headache, body aches, allergic reaction to bug bites</t>
  </si>
  <si>
    <t>Captopril Co #20 1 Co/day, MTV Co #20 1 Co/day, Paracetamol Co #20 1 Co BID, Fer + acid folic co #30</t>
  </si>
  <si>
    <t>Lorman he Philipe</t>
  </si>
  <si>
    <t>Full body pain when urinating</t>
  </si>
  <si>
    <t>Ibuprofen #20 1 Co BID, Vit C #10 1 Co/day, Fer acid folic Co #30 1 Co/day, Respira #1, MTV Co 1 Co/day</t>
  </si>
  <si>
    <t>Marie Lappozte</t>
  </si>
  <si>
    <t>Sharp pain from underarm to back</t>
  </si>
  <si>
    <t>Diclofenac Co #30 1 Co/day, B comples Co #30 BID, MTV 1 Co/day, Fer + acid folic Co #20 1 Co/day</t>
  </si>
  <si>
    <t>Rose Berlance Alexis</t>
  </si>
  <si>
    <t>Headache, toothache, rash, pregnant 6 months</t>
  </si>
  <si>
    <t>Paracetamol Co #20 1 Co BID, Fer + acid folic Co #30 1 Co BID, Vit C 1 Co/day, MTV</t>
  </si>
  <si>
    <t>Charkes Oleumaitre</t>
  </si>
  <si>
    <t>Dizziness, malnourished, penile discharge</t>
  </si>
  <si>
    <t>Ketoconazole cream #1, Fwr +acid folic #20 BID, paracetamol Co #20 1 Co/day</t>
  </si>
  <si>
    <t>Bermain Fritz</t>
  </si>
  <si>
    <t>Worms, knee pain</t>
  </si>
  <si>
    <t>Paracetamol Co # 10 1 Co/day, MTV Co #20 BID, B complex #20 BID, Captopril 1 Co.day</t>
  </si>
  <si>
    <t>Jesomene Louis</t>
  </si>
  <si>
    <t>Heartburn, vaginal infection, white discharge</t>
  </si>
  <si>
    <t>Omeprazole</t>
  </si>
  <si>
    <t>Aniel Dezina</t>
  </si>
  <si>
    <t>Headache, rash on thigh, tinea, toothache</t>
  </si>
  <si>
    <t>Ketakonazole, Ibuprofen</t>
  </si>
  <si>
    <t>Albiaco Maitre</t>
  </si>
  <si>
    <t>Overworked/tired, anemia</t>
  </si>
  <si>
    <t>MTV, B-complex 1/day</t>
  </si>
  <si>
    <t>Choubi Ja Philipe</t>
  </si>
  <si>
    <t>Can't sleep, acid reflux</t>
  </si>
  <si>
    <t>Almacid 1x/day as needed</t>
  </si>
  <si>
    <t>Thermidor Eclesiaste</t>
  </si>
  <si>
    <t>Stomachache, headache, anemia</t>
  </si>
  <si>
    <t>MTV as needed</t>
  </si>
  <si>
    <t>Lanes St Louis</t>
  </si>
  <si>
    <t>Stomachache</t>
  </si>
  <si>
    <t>Omeprazole once a day as needed</t>
  </si>
  <si>
    <t>Judley St Louis</t>
  </si>
  <si>
    <t>Shortness of breath, ear infection</t>
  </si>
  <si>
    <t>Amox 3/day</t>
  </si>
  <si>
    <t>Justin Jacques</t>
  </si>
  <si>
    <t>Stomachache, itchy, headache, acid reflux</t>
  </si>
  <si>
    <t>Almacid 1 or 2 times a day as needed</t>
  </si>
  <si>
    <t>Kenia Cazeau</t>
  </si>
  <si>
    <t>Vaginal infection, pain with period, tinea</t>
  </si>
  <si>
    <t>Katoconazole 2x/day for 10 days</t>
  </si>
  <si>
    <t>Sonia Cruerrier</t>
  </si>
  <si>
    <t>Lightheaded, headache every morning, eating and drinking 2x/day</t>
  </si>
  <si>
    <t>Ibuprofen 1 Co/day as needed</t>
  </si>
  <si>
    <t>Roselene Jean</t>
  </si>
  <si>
    <t>Hydrex #20 1 Co/day, Sorbacid #1 1 Co BID, Omeprazole Co #10 1 Co/day, Fer + acid folic #20 1 Co/day, Vit C #10 1 Co/day, Albendazol #1 Stat</t>
  </si>
  <si>
    <t>Kervens Delice</t>
  </si>
  <si>
    <t>Paracetamol #1 Co TID, MTV Co #20 1 Co/day, albendazole #1 stat</t>
  </si>
  <si>
    <t>Lokemica Delice</t>
  </si>
  <si>
    <t>Bibi Delice</t>
  </si>
  <si>
    <t>Respira stat, Vit C #10 1 Co, Fer + acid folic Co #20 1 co/day, Paracetamol Co #20 1 Co BID</t>
  </si>
  <si>
    <t>Alafi Pierre</t>
  </si>
  <si>
    <t>Hard of hearing, heartburn, dizziness, backpain, toothache</t>
  </si>
  <si>
    <t>Tylenol, MTV</t>
  </si>
  <si>
    <t>Louisanie</t>
  </si>
  <si>
    <t>Cold , worms</t>
  </si>
  <si>
    <t>Dieula Andre</t>
  </si>
  <si>
    <t>Heartburn, headache (anemic), UTI</t>
  </si>
  <si>
    <t>Antiacid, paracetamol</t>
  </si>
  <si>
    <t>Marie Petine</t>
  </si>
  <si>
    <t>Elaine Jn Juste</t>
  </si>
  <si>
    <t>Hydrex Co #20 1 Co/day, Fer + acid folic Co #20 1 Co/day, Vit C #20 1 Co AM, Paracetamol Co #20 1 Co BID</t>
  </si>
  <si>
    <t>Assin Alpha</t>
  </si>
  <si>
    <t>Albendazole Co #1 stat, Paracetamol 1 Co BID, Fer + acid folic 1 Co BID</t>
  </si>
  <si>
    <t>Christiene Pettito Homme</t>
  </si>
  <si>
    <t>Headache, white discharge, burning while peeing</t>
  </si>
  <si>
    <t>Tylenol, Metronidazole, Clotrimazole</t>
  </si>
  <si>
    <t>Nelson Assi</t>
  </si>
  <si>
    <t>Captopril #1 BID, B complex ! co BID, Fer + acid folic Co #30 1 Co/day, Vit C #10 1 Co AM</t>
  </si>
  <si>
    <t>Michel Noel</t>
  </si>
  <si>
    <t>Omeprazole Co #20 1 Co BID, Naproxen Co #20 1 Co BID, Fer + acid complex Co #30 1 Co/day, Vit C #10 1 Co/day</t>
  </si>
  <si>
    <t>Majistine Joseph</t>
  </si>
  <si>
    <t>Dissiness, heartburn, ear infection</t>
  </si>
  <si>
    <t>Omeprazole #20, ear drops, B-12 complex</t>
  </si>
  <si>
    <t>Manitta Jn</t>
  </si>
  <si>
    <t>headahche, loss of appetite, stomach pains, missing periods</t>
  </si>
  <si>
    <t>Tylenol, Amox #40, MTV/Iron</t>
  </si>
  <si>
    <t>Memeesperie Jean</t>
  </si>
  <si>
    <t>Eye issues, itchy eyes, waist pain, having troubles walking</t>
  </si>
  <si>
    <t>Eye drops #3, Tylenol, MTV/Iron</t>
  </si>
  <si>
    <t>Um Franke Jean Baptiste</t>
  </si>
  <si>
    <t>Dizziness, headache, blurry vision, weakness, itch, arthritis</t>
  </si>
  <si>
    <t>B-12, Iron, Tylenol</t>
  </si>
  <si>
    <t>Samson St Louis</t>
  </si>
  <si>
    <t>Warm sensation on one side</t>
  </si>
  <si>
    <t>MTV 1 Co #20, Fer+acid folic #2o 1 Co/day, Paracetamol Co #20 1 Co BID</t>
  </si>
  <si>
    <t>Alice Celestin</t>
  </si>
  <si>
    <t>Headache, dizziness, UTI, heartburn</t>
  </si>
  <si>
    <t>Paracetamol #20 BID, Almacid #20 BID, Fer + acid folic Co #20 1 Co/day, Metronidazole Co #1 BID</t>
  </si>
  <si>
    <t>Lorensky Jn Louis</t>
  </si>
  <si>
    <t>Tinea, sweating, toothache</t>
  </si>
  <si>
    <t>Ketoconazole cream #1 BId, Rapidal #1 TID</t>
  </si>
  <si>
    <t>Adreson Poline</t>
  </si>
  <si>
    <t>Anemic, stomachache</t>
  </si>
  <si>
    <t>Paracetamol TID, MTV Co #20 1 Co/day, Bendazol 400 mg Co #1</t>
  </si>
  <si>
    <t>Marie Aryo Poline</t>
  </si>
  <si>
    <t>stomachache</t>
  </si>
  <si>
    <t>Respira Sp #1 TID, Paracetamol #1 TID, Fer + acid folic Co 320 1/day</t>
  </si>
  <si>
    <t>Nontesse Volcy</t>
  </si>
  <si>
    <t>Epigastric pain(better after eating), back pain, headache (sensitive to light)</t>
  </si>
  <si>
    <t>Ibuprofen, Paracetamol, antacid</t>
  </si>
  <si>
    <t>Ellen Heary</t>
  </si>
  <si>
    <t>Worms, headache</t>
  </si>
  <si>
    <t>Abendazole</t>
  </si>
  <si>
    <t>Aterior St Rose</t>
  </si>
  <si>
    <t>Knee pain, vision problems, dizziness</t>
  </si>
  <si>
    <t>MTV/iron, B comples, Tylenol, Enalapril</t>
  </si>
  <si>
    <t>Lovente Onupentex</t>
  </si>
  <si>
    <t>Ibuprofen Co #20, Acetaminophen Co #20 1 Co/BID, Fer + acid folic Co #20 1 Co/day, Vit C #10 1 Co, MTV Co #10 1 Co/day</t>
  </si>
  <si>
    <t>Mitsovka Henry</t>
  </si>
  <si>
    <t>Albendazole stat #1, Paracetamol 1 Co BID</t>
  </si>
  <si>
    <t>Luekson Henry</t>
  </si>
  <si>
    <t>Albendazole Co 1 stat, Paracetamol #1, Fer + acid folic #20, vit C Co #1</t>
  </si>
  <si>
    <t>Rose Pierre F</t>
  </si>
  <si>
    <t>Hungry, headaches (anemic), sweeling on forehead</t>
  </si>
  <si>
    <t>MTV, Iron, pain meds</t>
  </si>
  <si>
    <t>Marie L Oke</t>
  </si>
  <si>
    <t>Fer + acid folic #30 1 Co/day, Paracetamol Co #30 1 Co TID, Clotrimazole or metropol every night</t>
  </si>
  <si>
    <t>Wilkerline Olver</t>
  </si>
  <si>
    <t>Amox #1 TID, Cafila TID, Albendazole #1 stat</t>
  </si>
  <si>
    <t>Caroline Oke</t>
  </si>
  <si>
    <t>Albendazole Co #6 1 BID/ 3x day, Paracetamol Co #20 1 Co BId, Fer + acid folic Co #30 1 Co/day</t>
  </si>
  <si>
    <t>Mitha Alexardre</t>
  </si>
  <si>
    <t>Headache, dizziness, stomach pains</t>
  </si>
  <si>
    <t>Antacid, Aspirin, VTD</t>
  </si>
  <si>
    <t>Rolando Henry</t>
  </si>
  <si>
    <t>Cold/cough</t>
  </si>
  <si>
    <t>Amox #25, Paraceramol</t>
  </si>
  <si>
    <t>Stevenson Hnery</t>
  </si>
  <si>
    <t>worms, cold, cough</t>
  </si>
  <si>
    <t>Albendazole, Paracetamol</t>
  </si>
  <si>
    <t>Dali Henry</t>
  </si>
  <si>
    <t>Poukette Noel</t>
  </si>
  <si>
    <t>M-Dopa #10 1 Co/day, Sorbacid sp #1 1 cup BID, Fer + acid folic Co #30 1 Co/day, Vit C #10 1 Co/AM</t>
  </si>
  <si>
    <t>Bebetto Alande</t>
  </si>
  <si>
    <t>Respira Sp #1 1 cup BID, Ketoconazole Co #20 1 Co BID, MTV Co #10 1 Co BID</t>
  </si>
  <si>
    <t>Sophaelloe Dominigue</t>
  </si>
  <si>
    <t>Ketoconazole Co #20 1 Co BID, Til Vit #1 1 Co BID, Benzoate #1</t>
  </si>
  <si>
    <t>Belle E Domingue</t>
  </si>
  <si>
    <t>enen</t>
  </si>
  <si>
    <t>Litaplix Sp #1 1 Co BID, Cotrimoxzole Sp #1 Cp BID, Ferrovita Sp #1 1 Co/day</t>
  </si>
  <si>
    <t>DATA ANALYSIS</t>
  </si>
  <si>
    <t>Total Number of Surveys</t>
  </si>
  <si>
    <t>Average Survey Size</t>
  </si>
  <si>
    <t>Blood Presure Stats</t>
  </si>
  <si>
    <t>Total Patients</t>
  </si>
  <si>
    <t># of Prehypertensive</t>
  </si>
  <si>
    <t># of Hyptertensive Patients</t>
  </si>
  <si>
    <t>% of Patients PreHyp.</t>
  </si>
  <si>
    <t>Total Number of People</t>
  </si>
  <si>
    <t>% of Patients Hypertensive</t>
  </si>
  <si>
    <t>% of Patients with High BP</t>
  </si>
  <si>
    <t>Average Blood Pressure</t>
  </si>
  <si>
    <t>Male</t>
  </si>
  <si>
    <t>Female</t>
  </si>
  <si>
    <t>Systolic</t>
  </si>
  <si>
    <t>Diastolic</t>
  </si>
  <si>
    <t>Total Average</t>
  </si>
  <si>
    <t>Clinical Diagnoses</t>
  </si>
  <si>
    <t>General Pain</t>
  </si>
  <si>
    <t>Hypertension</t>
  </si>
  <si>
    <t>Heartburn/GERD/Ulcers</t>
  </si>
  <si>
    <t>Anemia</t>
  </si>
  <si>
    <t>Malnutrition</t>
  </si>
  <si>
    <t>Pregnancy</t>
  </si>
  <si>
    <t>Fungal Infection/Ringworm</t>
  </si>
  <si>
    <t>Bacterial Infections</t>
  </si>
  <si>
    <t>Helminthic Infections</t>
  </si>
  <si>
    <t>Population Statistics</t>
  </si>
  <si>
    <t>Total Number of Patients</t>
  </si>
  <si>
    <t># of Males</t>
  </si>
  <si>
    <t># of Females</t>
  </si>
  <si>
    <t>% of Males</t>
  </si>
  <si>
    <t>% of Females</t>
  </si>
  <si>
    <t>Total # of Diagnoses</t>
  </si>
  <si>
    <t>Ages &lt; 1</t>
  </si>
  <si>
    <t>Ages 1 - 13</t>
  </si>
  <si>
    <t>Ages 13 - 19</t>
  </si>
  <si>
    <t>Ages 19 - 40</t>
  </si>
  <si>
    <t>Average Age</t>
  </si>
  <si>
    <t>Ages 40 - 100+</t>
  </si>
  <si>
    <t>Number of Minors 1 - 18</t>
  </si>
  <si>
    <t xml:space="preserve">Number of Adults 18+ </t>
  </si>
  <si>
    <t>% of Minors</t>
  </si>
  <si>
    <t>% of Adults</t>
  </si>
  <si>
    <t>SUM 14</t>
  </si>
  <si>
    <t>SUM 13</t>
  </si>
  <si>
    <t>WIN 12</t>
  </si>
  <si>
    <t>Based on medications given. The Summer 2014 and Winter 2012 data is 'hardcoded' or entered in manually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</si>
</sst>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1" fillId="0" borderId="1" xfId="0" applyFont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/>
    <xf numFmtId="0" fontId="1" fillId="4" borderId="1" xfId="0" applyFont="1" applyFill="1" applyBorder="1" applyAlignment="1"/>
    <xf numFmtId="0" fontId="3" fillId="2" borderId="1" xfId="0" applyFont="1" applyFill="1" applyBorder="1" applyAlignment="1"/>
    <xf numFmtId="0" fontId="4" fillId="2" borderId="1" xfId="0" applyFont="1" applyFill="1" applyBorder="1" applyAlignment="1"/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1" fillId="5" borderId="1" xfId="0" applyFont="1" applyFill="1" applyBorder="1" applyAlignment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8" borderId="1" xfId="0" applyFont="1" applyFill="1" applyBorder="1" applyAlignment="1"/>
    <xf numFmtId="0" fontId="4" fillId="4" borderId="1" xfId="0" applyFont="1" applyFill="1" applyBorder="1" applyAlignment="1"/>
    <xf numFmtId="0" fontId="1" fillId="9" borderId="1" xfId="0" applyFont="1" applyFill="1" applyBorder="1" applyAlignment="1"/>
    <xf numFmtId="0" fontId="5" fillId="0" borderId="0" xfId="0" applyFont="1"/>
    <xf numFmtId="10" fontId="0" fillId="0" borderId="0" xfId="0" applyNumberFormat="1"/>
    <xf numFmtId="2" fontId="0" fillId="0" borderId="0" xfId="0" applyNumberFormat="1"/>
    <xf numFmtId="0" fontId="6" fillId="0" borderId="0" xfId="0" applyFont="1"/>
  </cellXfs>
  <cellStyles count="1">
    <cellStyle name="Normal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Clinical Cases - Haiti Summer 2014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Analysis'!$A$22:$A$30</c:f>
              <c:strCache>
                <c:ptCount val="9"/>
                <c:pt idx="0">
                  <c:v>General Pain</c:v>
                </c:pt>
                <c:pt idx="1">
                  <c:v>Hypertension</c:v>
                </c:pt>
                <c:pt idx="2">
                  <c:v>Heartburn/GERD/Ulcers</c:v>
                </c:pt>
                <c:pt idx="3">
                  <c:v>Anemia</c:v>
                </c:pt>
                <c:pt idx="4">
                  <c:v>Malnutrition</c:v>
                </c:pt>
                <c:pt idx="5">
                  <c:v>Pregnancy</c:v>
                </c:pt>
                <c:pt idx="6">
                  <c:v>Fungal Infection/Ringworm</c:v>
                </c:pt>
                <c:pt idx="7">
                  <c:v>Bacterial Infections</c:v>
                </c:pt>
                <c:pt idx="8">
                  <c:v>Helminthic Infections</c:v>
                </c:pt>
              </c:strCache>
            </c:strRef>
          </c:cat>
          <c:val>
            <c:numRef>
              <c:f>'Data Analysis'!$B$22:$B$30</c:f>
              <c:numCache>
                <c:formatCode>General</c:formatCode>
                <c:ptCount val="9"/>
                <c:pt idx="0">
                  <c:v>177</c:v>
                </c:pt>
                <c:pt idx="1">
                  <c:v>26</c:v>
                </c:pt>
                <c:pt idx="2">
                  <c:v>102</c:v>
                </c:pt>
                <c:pt idx="3">
                  <c:v>125</c:v>
                </c:pt>
                <c:pt idx="4">
                  <c:v>166</c:v>
                </c:pt>
                <c:pt idx="5">
                  <c:v>69</c:v>
                </c:pt>
                <c:pt idx="6">
                  <c:v>13</c:v>
                </c:pt>
                <c:pt idx="7">
                  <c:v>63</c:v>
                </c:pt>
                <c:pt idx="8">
                  <c:v>40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50947888"/>
        <c:axId val="550941360"/>
      </c:barChart>
      <c:catAx>
        <c:axId val="550947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41360"/>
        <c:crosses val="autoZero"/>
        <c:auto val="1"/>
        <c:lblAlgn val="ctr"/>
        <c:lblOffset val="100"/>
        <c:noMultiLvlLbl val="0"/>
      </c:catAx>
      <c:valAx>
        <c:axId val="55094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47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Clinical Cases Comparison Between Trips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'Data Analysis'!$B$21</c:f>
              <c:strCache>
                <c:ptCount val="1"/>
                <c:pt idx="0">
                  <c:v>SUM 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>
                        <a:lumMod val="9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'Data Analysis'!$A$22:$A$30</c15:sqref>
                  </c15:fullRef>
                </c:ext>
              </c:extLst>
              <c:f>('Data Analysis'!$A$22:$A$23,'Data Analysis'!$A$29:$A$30)</c:f>
              <c:strCache>
                <c:ptCount val="4"/>
                <c:pt idx="0">
                  <c:v>General Pain</c:v>
                </c:pt>
                <c:pt idx="1">
                  <c:v>Hypertension</c:v>
                </c:pt>
                <c:pt idx="2">
                  <c:v>Bacterial Infections</c:v>
                </c:pt>
                <c:pt idx="3">
                  <c:v>Helminthic Infections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Analysis'!$B$22:$B$30</c15:sqref>
                  </c15:fullRef>
                </c:ext>
              </c:extLst>
              <c:f>('Data Analysis'!$B$22:$B$23,'Data Analysis'!$B$29:$B$30)</c:f>
              <c:numCache>
                <c:formatCode>General</c:formatCode>
                <c:ptCount val="4"/>
                <c:pt idx="0">
                  <c:v>177</c:v>
                </c:pt>
                <c:pt idx="1">
                  <c:v>26</c:v>
                </c:pt>
                <c:pt idx="2">
                  <c:v>63</c:v>
                </c:pt>
                <c:pt idx="3">
                  <c:v>40</c:v>
                </c:pt>
              </c:numCache>
            </c:numRef>
          </c:val>
        </c:ser>
        <c:ser>
          <c:idx val="1"/>
          <c:order val="1"/>
          <c:tx>
            <c:strRef>
              <c:f>'Data Analysis'!$C$21</c:f>
              <c:strCache>
                <c:ptCount val="1"/>
                <c:pt idx="0">
                  <c:v>SUM 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'Data Analysis'!$A$22:$A$30</c15:sqref>
                  </c15:fullRef>
                </c:ext>
              </c:extLst>
              <c:f>('Data Analysis'!$A$22:$A$23,'Data Analysis'!$A$29:$A$30)</c:f>
              <c:strCache>
                <c:ptCount val="4"/>
                <c:pt idx="0">
                  <c:v>General Pain</c:v>
                </c:pt>
                <c:pt idx="1">
                  <c:v>Hypertension</c:v>
                </c:pt>
                <c:pt idx="2">
                  <c:v>Bacterial Infections</c:v>
                </c:pt>
                <c:pt idx="3">
                  <c:v>Helminthic Infections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Analysis'!$C$22:$C$30</c15:sqref>
                  </c15:fullRef>
                </c:ext>
              </c:extLst>
              <c:f>('Data Analysis'!$C$22:$C$23,'Data Analysis'!$C$29:$C$30)</c:f>
              <c:numCache>
                <c:formatCode>General</c:formatCode>
                <c:ptCount val="4"/>
                <c:pt idx="0">
                  <c:v>155</c:v>
                </c:pt>
                <c:pt idx="1">
                  <c:v>62</c:v>
                </c:pt>
                <c:pt idx="2">
                  <c:v>68</c:v>
                </c:pt>
                <c:pt idx="3">
                  <c:v>31</c:v>
                </c:pt>
              </c:numCache>
            </c:numRef>
          </c:val>
        </c:ser>
        <c:ser>
          <c:idx val="2"/>
          <c:order val="2"/>
          <c:tx>
            <c:strRef>
              <c:f>'Data Analysis'!$D$21</c:f>
              <c:strCache>
                <c:ptCount val="1"/>
                <c:pt idx="0">
                  <c:v>WIN 12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'Data Analysis'!$A$22:$A$30</c15:sqref>
                  </c15:fullRef>
                </c:ext>
              </c:extLst>
              <c:f>('Data Analysis'!$A$22:$A$23,'Data Analysis'!$A$29:$A$30)</c:f>
              <c:strCache>
                <c:ptCount val="4"/>
                <c:pt idx="0">
                  <c:v>General Pain</c:v>
                </c:pt>
                <c:pt idx="1">
                  <c:v>Hypertension</c:v>
                </c:pt>
                <c:pt idx="2">
                  <c:v>Bacterial Infections</c:v>
                </c:pt>
                <c:pt idx="3">
                  <c:v>Helminthic Infections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'Data Analysis'!$D$22:$D$30</c15:sqref>
                  </c15:fullRef>
                </c:ext>
              </c:extLst>
              <c:f>('Data Analysis'!$D$22:$D$23,'Data Analysis'!$D$29:$D$30)</c:f>
              <c:numCache>
                <c:formatCode>General</c:formatCode>
                <c:ptCount val="4"/>
                <c:pt idx="0">
                  <c:v>170</c:v>
                </c:pt>
                <c:pt idx="1">
                  <c:v>80</c:v>
                </c:pt>
                <c:pt idx="2">
                  <c:v>59</c:v>
                </c:pt>
                <c:pt idx="3">
                  <c:v>80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550942992"/>
        <c:axId val="550948976"/>
      </c:barChart>
      <c:catAx>
        <c:axId val="550942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48976"/>
        <c:crosses val="autoZero"/>
        <c:auto val="1"/>
        <c:lblAlgn val="ctr"/>
        <c:lblOffset val="100"/>
        <c:noMultiLvlLbl val="0"/>
      </c:catAx>
      <c:valAx>
        <c:axId val="55094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942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'Data Analysis'!$A$37:$A$38</c:f>
              <c:strCache>
                <c:ptCount val="2"/>
                <c:pt idx="0">
                  <c:v>% of Males</c:v>
                </c:pt>
                <c:pt idx="1">
                  <c:v>% of Females</c:v>
                </c:pt>
              </c:strCache>
            </c:strRef>
          </c:cat>
          <c:val>
            <c:numRef>
              <c:f>'Data Analysis'!$B$37:$B$38</c:f>
              <c:numCache>
                <c:formatCode>0.00%</c:formatCode>
                <c:ptCount val="2"/>
                <c:pt idx="0">
                  <c:v>0.37373737373737376</c:v>
                </c:pt>
                <c:pt idx="1">
                  <c:v>0.62121212121212122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Age Distribution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'Data Analysis'!$A$40:$A$44</c:f>
              <c:strCache>
                <c:ptCount val="5"/>
                <c:pt idx="0">
                  <c:v>Ages &lt; 1</c:v>
                </c:pt>
                <c:pt idx="1">
                  <c:v>Ages 1 - 13</c:v>
                </c:pt>
                <c:pt idx="2">
                  <c:v>Ages 13 - 19</c:v>
                </c:pt>
                <c:pt idx="3">
                  <c:v>Ages 19 - 40</c:v>
                </c:pt>
                <c:pt idx="4">
                  <c:v>Ages 40 - 100+</c:v>
                </c:pt>
              </c:strCache>
            </c:strRef>
          </c:cat>
          <c:val>
            <c:numRef>
              <c:f>'Data Analysis'!$B$40:$B$44</c:f>
              <c:numCache>
                <c:formatCode>General</c:formatCode>
                <c:ptCount val="5"/>
                <c:pt idx="0">
                  <c:v>10</c:v>
                </c:pt>
                <c:pt idx="1">
                  <c:v>126</c:v>
                </c:pt>
                <c:pt idx="2">
                  <c:v>33</c:v>
                </c:pt>
                <c:pt idx="3">
                  <c:v>99</c:v>
                </c:pt>
                <c:pt idx="4">
                  <c:v>119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9"/>
    </mc:Choice>
    <mc:Fallback>
      <c:style val="19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Blood Pressure Chart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'Survey Data'!$E$2:$E$397</c:f>
              <c:numCache>
                <c:formatCode>General</c:formatCode>
                <c:ptCount val="396"/>
                <c:pt idx="0">
                  <c:v>128</c:v>
                </c:pt>
                <c:pt idx="1">
                  <c:v>98</c:v>
                </c:pt>
                <c:pt idx="2">
                  <c:v>118</c:v>
                </c:pt>
                <c:pt idx="3">
                  <c:v>110</c:v>
                </c:pt>
                <c:pt idx="4">
                  <c:v>94</c:v>
                </c:pt>
                <c:pt idx="5">
                  <c:v>110</c:v>
                </c:pt>
                <c:pt idx="6">
                  <c:v>138</c:v>
                </c:pt>
                <c:pt idx="7">
                  <c:v>150</c:v>
                </c:pt>
                <c:pt idx="8">
                  <c:v>110</c:v>
                </c:pt>
                <c:pt idx="9">
                  <c:v>150</c:v>
                </c:pt>
                <c:pt idx="10">
                  <c:v>117</c:v>
                </c:pt>
                <c:pt idx="11">
                  <c:v>98</c:v>
                </c:pt>
                <c:pt idx="12">
                  <c:v>158</c:v>
                </c:pt>
                <c:pt idx="13">
                  <c:v>105</c:v>
                </c:pt>
                <c:pt idx="14">
                  <c:v>110</c:v>
                </c:pt>
                <c:pt idx="15">
                  <c:v>80</c:v>
                </c:pt>
                <c:pt idx="16">
                  <c:v>124</c:v>
                </c:pt>
                <c:pt idx="17">
                  <c:v>122</c:v>
                </c:pt>
                <c:pt idx="19">
                  <c:v>110</c:v>
                </c:pt>
                <c:pt idx="20">
                  <c:v>95</c:v>
                </c:pt>
                <c:pt idx="21">
                  <c:v>100</c:v>
                </c:pt>
                <c:pt idx="22">
                  <c:v>115</c:v>
                </c:pt>
                <c:pt idx="23">
                  <c:v>205</c:v>
                </c:pt>
                <c:pt idx="24">
                  <c:v>98</c:v>
                </c:pt>
                <c:pt idx="25">
                  <c:v>110</c:v>
                </c:pt>
                <c:pt idx="26">
                  <c:v>110</c:v>
                </c:pt>
                <c:pt idx="28">
                  <c:v>95</c:v>
                </c:pt>
                <c:pt idx="29">
                  <c:v>130</c:v>
                </c:pt>
                <c:pt idx="30">
                  <c:v>121</c:v>
                </c:pt>
                <c:pt idx="31">
                  <c:v>90</c:v>
                </c:pt>
                <c:pt idx="32">
                  <c:v>144</c:v>
                </c:pt>
                <c:pt idx="33">
                  <c:v>101</c:v>
                </c:pt>
                <c:pt idx="34">
                  <c:v>95</c:v>
                </c:pt>
                <c:pt idx="35">
                  <c:v>85</c:v>
                </c:pt>
                <c:pt idx="36">
                  <c:v>85</c:v>
                </c:pt>
                <c:pt idx="37">
                  <c:v>85</c:v>
                </c:pt>
                <c:pt idx="38">
                  <c:v>130</c:v>
                </c:pt>
                <c:pt idx="39">
                  <c:v>110</c:v>
                </c:pt>
                <c:pt idx="40">
                  <c:v>130</c:v>
                </c:pt>
                <c:pt idx="41">
                  <c:v>120</c:v>
                </c:pt>
                <c:pt idx="42">
                  <c:v>85</c:v>
                </c:pt>
                <c:pt idx="43">
                  <c:v>120</c:v>
                </c:pt>
                <c:pt idx="44">
                  <c:v>103</c:v>
                </c:pt>
                <c:pt idx="46">
                  <c:v>135</c:v>
                </c:pt>
                <c:pt idx="47">
                  <c:v>99</c:v>
                </c:pt>
                <c:pt idx="48">
                  <c:v>140</c:v>
                </c:pt>
                <c:pt idx="49">
                  <c:v>123</c:v>
                </c:pt>
                <c:pt idx="50">
                  <c:v>109</c:v>
                </c:pt>
                <c:pt idx="51">
                  <c:v>107</c:v>
                </c:pt>
                <c:pt idx="52">
                  <c:v>178</c:v>
                </c:pt>
                <c:pt idx="53">
                  <c:v>155</c:v>
                </c:pt>
                <c:pt idx="54">
                  <c:v>120</c:v>
                </c:pt>
                <c:pt idx="55">
                  <c:v>130</c:v>
                </c:pt>
                <c:pt idx="56">
                  <c:v>100</c:v>
                </c:pt>
                <c:pt idx="57">
                  <c:v>123</c:v>
                </c:pt>
                <c:pt idx="58">
                  <c:v>100</c:v>
                </c:pt>
                <c:pt idx="59">
                  <c:v>116</c:v>
                </c:pt>
                <c:pt idx="60">
                  <c:v>108</c:v>
                </c:pt>
                <c:pt idx="61">
                  <c:v>122</c:v>
                </c:pt>
                <c:pt idx="62">
                  <c:v>250</c:v>
                </c:pt>
                <c:pt idx="63">
                  <c:v>95</c:v>
                </c:pt>
                <c:pt idx="64">
                  <c:v>140</c:v>
                </c:pt>
                <c:pt idx="65">
                  <c:v>95</c:v>
                </c:pt>
                <c:pt idx="66">
                  <c:v>180</c:v>
                </c:pt>
                <c:pt idx="67">
                  <c:v>172</c:v>
                </c:pt>
                <c:pt idx="68">
                  <c:v>90</c:v>
                </c:pt>
                <c:pt idx="69">
                  <c:v>130</c:v>
                </c:pt>
                <c:pt idx="70">
                  <c:v>105</c:v>
                </c:pt>
                <c:pt idx="71">
                  <c:v>115</c:v>
                </c:pt>
                <c:pt idx="72">
                  <c:v>100</c:v>
                </c:pt>
                <c:pt idx="73">
                  <c:v>110</c:v>
                </c:pt>
                <c:pt idx="74">
                  <c:v>100</c:v>
                </c:pt>
                <c:pt idx="75">
                  <c:v>100</c:v>
                </c:pt>
                <c:pt idx="76">
                  <c:v>151</c:v>
                </c:pt>
                <c:pt idx="81">
                  <c:v>135</c:v>
                </c:pt>
                <c:pt idx="83">
                  <c:v>100</c:v>
                </c:pt>
                <c:pt idx="84">
                  <c:v>104</c:v>
                </c:pt>
                <c:pt idx="86">
                  <c:v>216</c:v>
                </c:pt>
                <c:pt idx="87">
                  <c:v>180</c:v>
                </c:pt>
                <c:pt idx="88">
                  <c:v>175</c:v>
                </c:pt>
                <c:pt idx="89">
                  <c:v>156</c:v>
                </c:pt>
                <c:pt idx="91">
                  <c:v>130</c:v>
                </c:pt>
                <c:pt idx="92">
                  <c:v>170</c:v>
                </c:pt>
                <c:pt idx="93">
                  <c:v>146</c:v>
                </c:pt>
                <c:pt idx="94">
                  <c:v>122</c:v>
                </c:pt>
                <c:pt idx="95">
                  <c:v>96</c:v>
                </c:pt>
                <c:pt idx="97">
                  <c:v>210</c:v>
                </c:pt>
                <c:pt idx="98">
                  <c:v>85</c:v>
                </c:pt>
                <c:pt idx="99">
                  <c:v>190</c:v>
                </c:pt>
                <c:pt idx="100">
                  <c:v>110</c:v>
                </c:pt>
                <c:pt idx="101">
                  <c:v>85</c:v>
                </c:pt>
                <c:pt idx="102">
                  <c:v>90</c:v>
                </c:pt>
                <c:pt idx="103">
                  <c:v>110</c:v>
                </c:pt>
                <c:pt idx="104">
                  <c:v>120</c:v>
                </c:pt>
                <c:pt idx="106">
                  <c:v>100</c:v>
                </c:pt>
                <c:pt idx="107">
                  <c:v>106</c:v>
                </c:pt>
                <c:pt idx="110">
                  <c:v>132</c:v>
                </c:pt>
                <c:pt idx="112">
                  <c:v>120</c:v>
                </c:pt>
                <c:pt idx="113">
                  <c:v>125</c:v>
                </c:pt>
                <c:pt idx="114">
                  <c:v>90</c:v>
                </c:pt>
                <c:pt idx="115">
                  <c:v>141</c:v>
                </c:pt>
                <c:pt idx="116">
                  <c:v>130</c:v>
                </c:pt>
                <c:pt idx="117">
                  <c:v>160</c:v>
                </c:pt>
                <c:pt idx="118">
                  <c:v>191</c:v>
                </c:pt>
                <c:pt idx="119">
                  <c:v>94</c:v>
                </c:pt>
                <c:pt idx="120">
                  <c:v>65</c:v>
                </c:pt>
                <c:pt idx="122">
                  <c:v>135</c:v>
                </c:pt>
                <c:pt idx="123">
                  <c:v>111</c:v>
                </c:pt>
                <c:pt idx="124">
                  <c:v>125</c:v>
                </c:pt>
                <c:pt idx="125">
                  <c:v>94</c:v>
                </c:pt>
                <c:pt idx="126">
                  <c:v>160</c:v>
                </c:pt>
                <c:pt idx="127">
                  <c:v>120</c:v>
                </c:pt>
                <c:pt idx="128">
                  <c:v>126</c:v>
                </c:pt>
                <c:pt idx="129">
                  <c:v>180</c:v>
                </c:pt>
                <c:pt idx="130">
                  <c:v>140</c:v>
                </c:pt>
                <c:pt idx="133">
                  <c:v>120</c:v>
                </c:pt>
                <c:pt idx="134">
                  <c:v>92</c:v>
                </c:pt>
                <c:pt idx="137">
                  <c:v>100</c:v>
                </c:pt>
                <c:pt idx="138">
                  <c:v>98</c:v>
                </c:pt>
                <c:pt idx="139">
                  <c:v>105</c:v>
                </c:pt>
                <c:pt idx="140">
                  <c:v>130</c:v>
                </c:pt>
                <c:pt idx="141">
                  <c:v>110</c:v>
                </c:pt>
                <c:pt idx="142">
                  <c:v>90</c:v>
                </c:pt>
                <c:pt idx="144">
                  <c:v>95</c:v>
                </c:pt>
                <c:pt idx="148">
                  <c:v>112</c:v>
                </c:pt>
                <c:pt idx="149">
                  <c:v>180</c:v>
                </c:pt>
                <c:pt idx="150">
                  <c:v>160</c:v>
                </c:pt>
                <c:pt idx="151">
                  <c:v>140</c:v>
                </c:pt>
                <c:pt idx="152">
                  <c:v>145</c:v>
                </c:pt>
                <c:pt idx="153">
                  <c:v>108</c:v>
                </c:pt>
                <c:pt idx="154">
                  <c:v>130</c:v>
                </c:pt>
                <c:pt idx="155">
                  <c:v>135</c:v>
                </c:pt>
                <c:pt idx="156">
                  <c:v>138</c:v>
                </c:pt>
                <c:pt idx="157">
                  <c:v>138</c:v>
                </c:pt>
                <c:pt idx="158">
                  <c:v>152</c:v>
                </c:pt>
                <c:pt idx="159">
                  <c:v>92</c:v>
                </c:pt>
                <c:pt idx="160">
                  <c:v>145</c:v>
                </c:pt>
                <c:pt idx="161">
                  <c:v>135</c:v>
                </c:pt>
                <c:pt idx="162">
                  <c:v>95</c:v>
                </c:pt>
                <c:pt idx="163">
                  <c:v>160</c:v>
                </c:pt>
                <c:pt idx="164">
                  <c:v>128</c:v>
                </c:pt>
                <c:pt idx="166">
                  <c:v>110</c:v>
                </c:pt>
                <c:pt idx="167">
                  <c:v>135</c:v>
                </c:pt>
                <c:pt idx="168">
                  <c:v>135</c:v>
                </c:pt>
                <c:pt idx="169">
                  <c:v>160</c:v>
                </c:pt>
                <c:pt idx="170">
                  <c:v>135</c:v>
                </c:pt>
                <c:pt idx="171">
                  <c:v>137</c:v>
                </c:pt>
                <c:pt idx="172">
                  <c:v>119</c:v>
                </c:pt>
                <c:pt idx="173">
                  <c:v>130</c:v>
                </c:pt>
                <c:pt idx="175">
                  <c:v>105</c:v>
                </c:pt>
                <c:pt idx="176">
                  <c:v>170</c:v>
                </c:pt>
                <c:pt idx="177">
                  <c:v>115</c:v>
                </c:pt>
                <c:pt idx="178">
                  <c:v>105</c:v>
                </c:pt>
                <c:pt idx="179">
                  <c:v>130</c:v>
                </c:pt>
                <c:pt idx="180">
                  <c:v>90</c:v>
                </c:pt>
                <c:pt idx="181">
                  <c:v>210</c:v>
                </c:pt>
                <c:pt idx="182">
                  <c:v>110</c:v>
                </c:pt>
                <c:pt idx="183">
                  <c:v>85</c:v>
                </c:pt>
                <c:pt idx="184">
                  <c:v>130</c:v>
                </c:pt>
                <c:pt idx="185">
                  <c:v>93</c:v>
                </c:pt>
                <c:pt idx="186">
                  <c:v>78</c:v>
                </c:pt>
                <c:pt idx="187">
                  <c:v>115</c:v>
                </c:pt>
                <c:pt idx="188">
                  <c:v>185</c:v>
                </c:pt>
                <c:pt idx="189">
                  <c:v>144</c:v>
                </c:pt>
                <c:pt idx="190">
                  <c:v>140</c:v>
                </c:pt>
                <c:pt idx="191">
                  <c:v>110</c:v>
                </c:pt>
                <c:pt idx="192">
                  <c:v>121</c:v>
                </c:pt>
                <c:pt idx="193">
                  <c:v>104</c:v>
                </c:pt>
                <c:pt idx="194">
                  <c:v>109</c:v>
                </c:pt>
                <c:pt idx="195">
                  <c:v>110</c:v>
                </c:pt>
                <c:pt idx="196">
                  <c:v>132</c:v>
                </c:pt>
                <c:pt idx="197">
                  <c:v>185</c:v>
                </c:pt>
                <c:pt idx="198">
                  <c:v>125</c:v>
                </c:pt>
                <c:pt idx="199">
                  <c:v>96</c:v>
                </c:pt>
                <c:pt idx="200">
                  <c:v>142</c:v>
                </c:pt>
                <c:pt idx="201">
                  <c:v>151</c:v>
                </c:pt>
                <c:pt idx="202">
                  <c:v>97</c:v>
                </c:pt>
                <c:pt idx="203">
                  <c:v>140</c:v>
                </c:pt>
                <c:pt idx="204">
                  <c:v>110</c:v>
                </c:pt>
                <c:pt idx="205">
                  <c:v>140</c:v>
                </c:pt>
                <c:pt idx="206">
                  <c:v>110</c:v>
                </c:pt>
                <c:pt idx="207">
                  <c:v>95</c:v>
                </c:pt>
                <c:pt idx="208">
                  <c:v>160</c:v>
                </c:pt>
                <c:pt idx="209">
                  <c:v>128</c:v>
                </c:pt>
                <c:pt idx="210">
                  <c:v>163</c:v>
                </c:pt>
                <c:pt idx="211">
                  <c:v>180</c:v>
                </c:pt>
                <c:pt idx="212">
                  <c:v>95</c:v>
                </c:pt>
                <c:pt idx="213">
                  <c:v>138</c:v>
                </c:pt>
                <c:pt idx="214">
                  <c:v>164</c:v>
                </c:pt>
                <c:pt idx="215">
                  <c:v>122</c:v>
                </c:pt>
                <c:pt idx="216">
                  <c:v>120</c:v>
                </c:pt>
                <c:pt idx="217">
                  <c:v>137</c:v>
                </c:pt>
                <c:pt idx="218">
                  <c:v>110</c:v>
                </c:pt>
                <c:pt idx="219">
                  <c:v>144</c:v>
                </c:pt>
                <c:pt idx="220">
                  <c:v>118</c:v>
                </c:pt>
                <c:pt idx="221">
                  <c:v>110</c:v>
                </c:pt>
                <c:pt idx="222">
                  <c:v>143</c:v>
                </c:pt>
                <c:pt idx="223">
                  <c:v>118</c:v>
                </c:pt>
                <c:pt idx="224">
                  <c:v>115</c:v>
                </c:pt>
                <c:pt idx="225">
                  <c:v>100</c:v>
                </c:pt>
                <c:pt idx="226">
                  <c:v>105</c:v>
                </c:pt>
                <c:pt idx="227">
                  <c:v>99</c:v>
                </c:pt>
                <c:pt idx="229">
                  <c:v>135</c:v>
                </c:pt>
                <c:pt idx="230">
                  <c:v>105</c:v>
                </c:pt>
                <c:pt idx="231">
                  <c:v>108</c:v>
                </c:pt>
                <c:pt idx="232">
                  <c:v>128</c:v>
                </c:pt>
                <c:pt idx="233">
                  <c:v>125</c:v>
                </c:pt>
                <c:pt idx="234">
                  <c:v>138</c:v>
                </c:pt>
                <c:pt idx="237">
                  <c:v>125</c:v>
                </c:pt>
                <c:pt idx="238">
                  <c:v>120</c:v>
                </c:pt>
                <c:pt idx="239">
                  <c:v>150</c:v>
                </c:pt>
                <c:pt idx="240">
                  <c:v>147</c:v>
                </c:pt>
                <c:pt idx="241">
                  <c:v>156</c:v>
                </c:pt>
                <c:pt idx="242">
                  <c:v>125</c:v>
                </c:pt>
                <c:pt idx="243">
                  <c:v>90</c:v>
                </c:pt>
                <c:pt idx="244">
                  <c:v>170</c:v>
                </c:pt>
                <c:pt idx="245">
                  <c:v>110</c:v>
                </c:pt>
                <c:pt idx="246">
                  <c:v>135</c:v>
                </c:pt>
                <c:pt idx="248">
                  <c:v>190</c:v>
                </c:pt>
                <c:pt idx="250">
                  <c:v>110</c:v>
                </c:pt>
                <c:pt idx="251">
                  <c:v>137</c:v>
                </c:pt>
                <c:pt idx="252">
                  <c:v>147</c:v>
                </c:pt>
                <c:pt idx="253">
                  <c:v>145</c:v>
                </c:pt>
                <c:pt idx="254">
                  <c:v>130</c:v>
                </c:pt>
                <c:pt idx="255">
                  <c:v>140</c:v>
                </c:pt>
                <c:pt idx="256">
                  <c:v>102</c:v>
                </c:pt>
                <c:pt idx="257">
                  <c:v>146</c:v>
                </c:pt>
                <c:pt idx="258">
                  <c:v>118</c:v>
                </c:pt>
                <c:pt idx="259">
                  <c:v>132</c:v>
                </c:pt>
                <c:pt idx="260">
                  <c:v>148</c:v>
                </c:pt>
                <c:pt idx="261">
                  <c:v>130</c:v>
                </c:pt>
                <c:pt idx="262">
                  <c:v>120</c:v>
                </c:pt>
                <c:pt idx="263">
                  <c:v>128</c:v>
                </c:pt>
                <c:pt idx="264">
                  <c:v>110</c:v>
                </c:pt>
                <c:pt idx="265">
                  <c:v>119</c:v>
                </c:pt>
                <c:pt idx="266">
                  <c:v>110</c:v>
                </c:pt>
                <c:pt idx="267">
                  <c:v>108</c:v>
                </c:pt>
                <c:pt idx="268">
                  <c:v>130</c:v>
                </c:pt>
                <c:pt idx="269">
                  <c:v>120</c:v>
                </c:pt>
                <c:pt idx="270">
                  <c:v>117</c:v>
                </c:pt>
                <c:pt idx="271">
                  <c:v>130</c:v>
                </c:pt>
                <c:pt idx="272">
                  <c:v>138</c:v>
                </c:pt>
                <c:pt idx="273">
                  <c:v>117</c:v>
                </c:pt>
                <c:pt idx="274">
                  <c:v>128</c:v>
                </c:pt>
                <c:pt idx="277">
                  <c:v>128</c:v>
                </c:pt>
                <c:pt idx="278">
                  <c:v>139</c:v>
                </c:pt>
                <c:pt idx="280">
                  <c:v>150</c:v>
                </c:pt>
                <c:pt idx="281">
                  <c:v>111</c:v>
                </c:pt>
                <c:pt idx="282">
                  <c:v>100</c:v>
                </c:pt>
                <c:pt idx="283">
                  <c:v>130</c:v>
                </c:pt>
                <c:pt idx="285">
                  <c:v>110</c:v>
                </c:pt>
                <c:pt idx="286">
                  <c:v>122</c:v>
                </c:pt>
                <c:pt idx="287">
                  <c:v>142</c:v>
                </c:pt>
                <c:pt idx="288">
                  <c:v>136</c:v>
                </c:pt>
                <c:pt idx="289">
                  <c:v>123</c:v>
                </c:pt>
                <c:pt idx="290">
                  <c:v>125</c:v>
                </c:pt>
                <c:pt idx="291">
                  <c:v>112</c:v>
                </c:pt>
                <c:pt idx="292">
                  <c:v>125</c:v>
                </c:pt>
                <c:pt idx="293">
                  <c:v>125</c:v>
                </c:pt>
                <c:pt idx="294">
                  <c:v>140</c:v>
                </c:pt>
                <c:pt idx="295">
                  <c:v>122</c:v>
                </c:pt>
                <c:pt idx="296">
                  <c:v>190</c:v>
                </c:pt>
                <c:pt idx="297">
                  <c:v>135</c:v>
                </c:pt>
                <c:pt idx="298">
                  <c:v>80</c:v>
                </c:pt>
                <c:pt idx="299">
                  <c:v>100</c:v>
                </c:pt>
                <c:pt idx="300">
                  <c:v>110</c:v>
                </c:pt>
                <c:pt idx="301">
                  <c:v>122</c:v>
                </c:pt>
                <c:pt idx="302">
                  <c:v>85</c:v>
                </c:pt>
                <c:pt idx="303">
                  <c:v>95</c:v>
                </c:pt>
                <c:pt idx="304">
                  <c:v>80</c:v>
                </c:pt>
                <c:pt idx="305">
                  <c:v>125</c:v>
                </c:pt>
                <c:pt idx="306">
                  <c:v>115</c:v>
                </c:pt>
                <c:pt idx="307">
                  <c:v>140</c:v>
                </c:pt>
                <c:pt idx="308">
                  <c:v>138</c:v>
                </c:pt>
                <c:pt idx="309">
                  <c:v>135</c:v>
                </c:pt>
                <c:pt idx="310">
                  <c:v>180</c:v>
                </c:pt>
                <c:pt idx="311">
                  <c:v>131</c:v>
                </c:pt>
                <c:pt idx="312">
                  <c:v>130</c:v>
                </c:pt>
                <c:pt idx="313">
                  <c:v>138</c:v>
                </c:pt>
                <c:pt idx="314">
                  <c:v>146</c:v>
                </c:pt>
                <c:pt idx="315">
                  <c:v>125</c:v>
                </c:pt>
                <c:pt idx="316">
                  <c:v>104</c:v>
                </c:pt>
                <c:pt idx="317">
                  <c:v>110</c:v>
                </c:pt>
                <c:pt idx="318">
                  <c:v>100</c:v>
                </c:pt>
                <c:pt idx="319">
                  <c:v>136</c:v>
                </c:pt>
                <c:pt idx="320">
                  <c:v>120</c:v>
                </c:pt>
                <c:pt idx="321">
                  <c:v>101</c:v>
                </c:pt>
                <c:pt idx="322">
                  <c:v>103</c:v>
                </c:pt>
                <c:pt idx="323">
                  <c:v>150</c:v>
                </c:pt>
                <c:pt idx="324">
                  <c:v>124</c:v>
                </c:pt>
                <c:pt idx="326">
                  <c:v>146</c:v>
                </c:pt>
                <c:pt idx="327">
                  <c:v>136</c:v>
                </c:pt>
                <c:pt idx="328">
                  <c:v>125</c:v>
                </c:pt>
                <c:pt idx="329">
                  <c:v>132</c:v>
                </c:pt>
                <c:pt idx="330">
                  <c:v>125</c:v>
                </c:pt>
                <c:pt idx="331">
                  <c:v>145</c:v>
                </c:pt>
                <c:pt idx="332">
                  <c:v>128</c:v>
                </c:pt>
                <c:pt idx="333">
                  <c:v>120</c:v>
                </c:pt>
                <c:pt idx="334">
                  <c:v>125</c:v>
                </c:pt>
                <c:pt idx="335">
                  <c:v>110</c:v>
                </c:pt>
                <c:pt idx="336">
                  <c:v>110</c:v>
                </c:pt>
                <c:pt idx="337">
                  <c:v>130</c:v>
                </c:pt>
                <c:pt idx="338">
                  <c:v>120</c:v>
                </c:pt>
                <c:pt idx="339">
                  <c:v>115</c:v>
                </c:pt>
                <c:pt idx="340">
                  <c:v>146</c:v>
                </c:pt>
                <c:pt idx="341">
                  <c:v>132</c:v>
                </c:pt>
                <c:pt idx="342">
                  <c:v>136</c:v>
                </c:pt>
                <c:pt idx="343">
                  <c:v>135</c:v>
                </c:pt>
                <c:pt idx="344">
                  <c:v>145</c:v>
                </c:pt>
                <c:pt idx="345">
                  <c:v>160</c:v>
                </c:pt>
                <c:pt idx="346">
                  <c:v>135</c:v>
                </c:pt>
                <c:pt idx="347">
                  <c:v>130</c:v>
                </c:pt>
                <c:pt idx="348">
                  <c:v>118</c:v>
                </c:pt>
                <c:pt idx="349">
                  <c:v>133</c:v>
                </c:pt>
                <c:pt idx="350">
                  <c:v>120</c:v>
                </c:pt>
                <c:pt idx="351">
                  <c:v>120</c:v>
                </c:pt>
                <c:pt idx="353">
                  <c:v>120</c:v>
                </c:pt>
                <c:pt idx="354">
                  <c:v>125</c:v>
                </c:pt>
                <c:pt idx="355">
                  <c:v>110</c:v>
                </c:pt>
                <c:pt idx="356">
                  <c:v>193</c:v>
                </c:pt>
                <c:pt idx="360">
                  <c:v>160</c:v>
                </c:pt>
                <c:pt idx="361">
                  <c:v>109</c:v>
                </c:pt>
                <c:pt idx="362">
                  <c:v>110</c:v>
                </c:pt>
                <c:pt idx="363">
                  <c:v>110</c:v>
                </c:pt>
                <c:pt idx="364">
                  <c:v>150</c:v>
                </c:pt>
                <c:pt idx="365">
                  <c:v>103</c:v>
                </c:pt>
                <c:pt idx="366">
                  <c:v>115</c:v>
                </c:pt>
                <c:pt idx="367">
                  <c:v>110</c:v>
                </c:pt>
                <c:pt idx="368">
                  <c:v>120</c:v>
                </c:pt>
                <c:pt idx="369">
                  <c:v>170</c:v>
                </c:pt>
                <c:pt idx="370">
                  <c:v>150</c:v>
                </c:pt>
                <c:pt idx="371">
                  <c:v>165</c:v>
                </c:pt>
                <c:pt idx="372">
                  <c:v>125</c:v>
                </c:pt>
                <c:pt idx="373">
                  <c:v>115</c:v>
                </c:pt>
                <c:pt idx="374">
                  <c:v>130</c:v>
                </c:pt>
                <c:pt idx="375">
                  <c:v>120</c:v>
                </c:pt>
                <c:pt idx="376">
                  <c:v>110</c:v>
                </c:pt>
                <c:pt idx="377">
                  <c:v>90</c:v>
                </c:pt>
                <c:pt idx="378">
                  <c:v>125</c:v>
                </c:pt>
                <c:pt idx="379">
                  <c:v>105</c:v>
                </c:pt>
                <c:pt idx="380">
                  <c:v>175</c:v>
                </c:pt>
                <c:pt idx="381">
                  <c:v>110</c:v>
                </c:pt>
                <c:pt idx="382">
                  <c:v>85</c:v>
                </c:pt>
                <c:pt idx="383">
                  <c:v>80</c:v>
                </c:pt>
                <c:pt idx="384">
                  <c:v>194</c:v>
                </c:pt>
                <c:pt idx="385">
                  <c:v>110</c:v>
                </c:pt>
                <c:pt idx="387">
                  <c:v>90</c:v>
                </c:pt>
                <c:pt idx="388">
                  <c:v>125</c:v>
                </c:pt>
                <c:pt idx="390">
                  <c:v>85</c:v>
                </c:pt>
                <c:pt idx="391">
                  <c:v>105</c:v>
                </c:pt>
                <c:pt idx="392">
                  <c:v>135</c:v>
                </c:pt>
                <c:pt idx="393">
                  <c:v>110</c:v>
                </c:pt>
                <c:pt idx="394">
                  <c:v>105</c:v>
                </c:pt>
              </c:numCache>
            </c:numRef>
          </c:xVal>
          <c:yVal>
            <c:numRef>
              <c:f>'Survey Data'!$F$2:$F$397</c:f>
              <c:numCache>
                <c:formatCode>General</c:formatCode>
                <c:ptCount val="396"/>
                <c:pt idx="0">
                  <c:v>78</c:v>
                </c:pt>
                <c:pt idx="1">
                  <c:v>67</c:v>
                </c:pt>
                <c:pt idx="2">
                  <c:v>80</c:v>
                </c:pt>
                <c:pt idx="3">
                  <c:v>71</c:v>
                </c:pt>
                <c:pt idx="4">
                  <c:v>48</c:v>
                </c:pt>
                <c:pt idx="5">
                  <c:v>77</c:v>
                </c:pt>
                <c:pt idx="6">
                  <c:v>90</c:v>
                </c:pt>
                <c:pt idx="7">
                  <c:v>95</c:v>
                </c:pt>
                <c:pt idx="8">
                  <c:v>80</c:v>
                </c:pt>
                <c:pt idx="9">
                  <c:v>90</c:v>
                </c:pt>
                <c:pt idx="10">
                  <c:v>72</c:v>
                </c:pt>
                <c:pt idx="11">
                  <c:v>60</c:v>
                </c:pt>
                <c:pt idx="12">
                  <c:v>85</c:v>
                </c:pt>
                <c:pt idx="13">
                  <c:v>80</c:v>
                </c:pt>
                <c:pt idx="14">
                  <c:v>65</c:v>
                </c:pt>
                <c:pt idx="15">
                  <c:v>50</c:v>
                </c:pt>
                <c:pt idx="16">
                  <c:v>20</c:v>
                </c:pt>
                <c:pt idx="17">
                  <c:v>80</c:v>
                </c:pt>
                <c:pt idx="19">
                  <c:v>65</c:v>
                </c:pt>
                <c:pt idx="20">
                  <c:v>60</c:v>
                </c:pt>
                <c:pt idx="21">
                  <c:v>65</c:v>
                </c:pt>
                <c:pt idx="22">
                  <c:v>80</c:v>
                </c:pt>
                <c:pt idx="23">
                  <c:v>120</c:v>
                </c:pt>
                <c:pt idx="24">
                  <c:v>70</c:v>
                </c:pt>
                <c:pt idx="25">
                  <c:v>70</c:v>
                </c:pt>
                <c:pt idx="26">
                  <c:v>85</c:v>
                </c:pt>
                <c:pt idx="28">
                  <c:v>45</c:v>
                </c:pt>
                <c:pt idx="29">
                  <c:v>70</c:v>
                </c:pt>
                <c:pt idx="30">
                  <c:v>84</c:v>
                </c:pt>
                <c:pt idx="31">
                  <c:v>65</c:v>
                </c:pt>
                <c:pt idx="32">
                  <c:v>91</c:v>
                </c:pt>
                <c:pt idx="33">
                  <c:v>78</c:v>
                </c:pt>
                <c:pt idx="34">
                  <c:v>50</c:v>
                </c:pt>
                <c:pt idx="35">
                  <c:v>50</c:v>
                </c:pt>
                <c:pt idx="36">
                  <c:v>45</c:v>
                </c:pt>
                <c:pt idx="37">
                  <c:v>50</c:v>
                </c:pt>
                <c:pt idx="38">
                  <c:v>80</c:v>
                </c:pt>
                <c:pt idx="39">
                  <c:v>65</c:v>
                </c:pt>
                <c:pt idx="40">
                  <c:v>95</c:v>
                </c:pt>
                <c:pt idx="41">
                  <c:v>70</c:v>
                </c:pt>
                <c:pt idx="42">
                  <c:v>60</c:v>
                </c:pt>
                <c:pt idx="43">
                  <c:v>70</c:v>
                </c:pt>
                <c:pt idx="44">
                  <c:v>74</c:v>
                </c:pt>
                <c:pt idx="46">
                  <c:v>90</c:v>
                </c:pt>
                <c:pt idx="47">
                  <c:v>65</c:v>
                </c:pt>
                <c:pt idx="48">
                  <c:v>75</c:v>
                </c:pt>
                <c:pt idx="49">
                  <c:v>90</c:v>
                </c:pt>
                <c:pt idx="50">
                  <c:v>81</c:v>
                </c:pt>
                <c:pt idx="51">
                  <c:v>70</c:v>
                </c:pt>
                <c:pt idx="52">
                  <c:v>109</c:v>
                </c:pt>
                <c:pt idx="53">
                  <c:v>95</c:v>
                </c:pt>
                <c:pt idx="54">
                  <c:v>60</c:v>
                </c:pt>
                <c:pt idx="55">
                  <c:v>75</c:v>
                </c:pt>
                <c:pt idx="56">
                  <c:v>60</c:v>
                </c:pt>
                <c:pt idx="57">
                  <c:v>65</c:v>
                </c:pt>
                <c:pt idx="58">
                  <c:v>55</c:v>
                </c:pt>
                <c:pt idx="59">
                  <c:v>72</c:v>
                </c:pt>
                <c:pt idx="60">
                  <c:v>80</c:v>
                </c:pt>
                <c:pt idx="61">
                  <c:v>88</c:v>
                </c:pt>
                <c:pt idx="62">
                  <c:v>120</c:v>
                </c:pt>
                <c:pt idx="63">
                  <c:v>50</c:v>
                </c:pt>
                <c:pt idx="64">
                  <c:v>80</c:v>
                </c:pt>
                <c:pt idx="65">
                  <c:v>65</c:v>
                </c:pt>
                <c:pt idx="66">
                  <c:v>115</c:v>
                </c:pt>
                <c:pt idx="67">
                  <c:v>98</c:v>
                </c:pt>
                <c:pt idx="68">
                  <c:v>68</c:v>
                </c:pt>
                <c:pt idx="69">
                  <c:v>76</c:v>
                </c:pt>
                <c:pt idx="70">
                  <c:v>72</c:v>
                </c:pt>
                <c:pt idx="71">
                  <c:v>63</c:v>
                </c:pt>
                <c:pt idx="72">
                  <c:v>50</c:v>
                </c:pt>
                <c:pt idx="73">
                  <c:v>75</c:v>
                </c:pt>
                <c:pt idx="74">
                  <c:v>60</c:v>
                </c:pt>
                <c:pt idx="75">
                  <c:v>70</c:v>
                </c:pt>
                <c:pt idx="76">
                  <c:v>109</c:v>
                </c:pt>
                <c:pt idx="81">
                  <c:v>80</c:v>
                </c:pt>
                <c:pt idx="83">
                  <c:v>60</c:v>
                </c:pt>
                <c:pt idx="84">
                  <c:v>66</c:v>
                </c:pt>
                <c:pt idx="86">
                  <c:v>124</c:v>
                </c:pt>
                <c:pt idx="87">
                  <c:v>105</c:v>
                </c:pt>
                <c:pt idx="88">
                  <c:v>80</c:v>
                </c:pt>
                <c:pt idx="89">
                  <c:v>90</c:v>
                </c:pt>
                <c:pt idx="91">
                  <c:v>70</c:v>
                </c:pt>
                <c:pt idx="92">
                  <c:v>60</c:v>
                </c:pt>
                <c:pt idx="93">
                  <c:v>80</c:v>
                </c:pt>
                <c:pt idx="94">
                  <c:v>82</c:v>
                </c:pt>
                <c:pt idx="95">
                  <c:v>70</c:v>
                </c:pt>
                <c:pt idx="97">
                  <c:v>100</c:v>
                </c:pt>
                <c:pt idx="98">
                  <c:v>45</c:v>
                </c:pt>
                <c:pt idx="99">
                  <c:v>95</c:v>
                </c:pt>
                <c:pt idx="100">
                  <c:v>65</c:v>
                </c:pt>
                <c:pt idx="101">
                  <c:v>55</c:v>
                </c:pt>
                <c:pt idx="102">
                  <c:v>60</c:v>
                </c:pt>
                <c:pt idx="103">
                  <c:v>70</c:v>
                </c:pt>
                <c:pt idx="104">
                  <c:v>70</c:v>
                </c:pt>
                <c:pt idx="106">
                  <c:v>60</c:v>
                </c:pt>
                <c:pt idx="107">
                  <c:v>60</c:v>
                </c:pt>
                <c:pt idx="110">
                  <c:v>60</c:v>
                </c:pt>
                <c:pt idx="112">
                  <c:v>85</c:v>
                </c:pt>
                <c:pt idx="113">
                  <c:v>75</c:v>
                </c:pt>
                <c:pt idx="114">
                  <c:v>55</c:v>
                </c:pt>
                <c:pt idx="115">
                  <c:v>80</c:v>
                </c:pt>
                <c:pt idx="116">
                  <c:v>90</c:v>
                </c:pt>
                <c:pt idx="117">
                  <c:v>110</c:v>
                </c:pt>
                <c:pt idx="118">
                  <c:v>64</c:v>
                </c:pt>
                <c:pt idx="119">
                  <c:v>60</c:v>
                </c:pt>
                <c:pt idx="120">
                  <c:v>40</c:v>
                </c:pt>
                <c:pt idx="122">
                  <c:v>80</c:v>
                </c:pt>
                <c:pt idx="123">
                  <c:v>78</c:v>
                </c:pt>
                <c:pt idx="124">
                  <c:v>64</c:v>
                </c:pt>
                <c:pt idx="125">
                  <c:v>62</c:v>
                </c:pt>
                <c:pt idx="126">
                  <c:v>106</c:v>
                </c:pt>
                <c:pt idx="127">
                  <c:v>66</c:v>
                </c:pt>
                <c:pt idx="128">
                  <c:v>74</c:v>
                </c:pt>
                <c:pt idx="129">
                  <c:v>102</c:v>
                </c:pt>
                <c:pt idx="130">
                  <c:v>87</c:v>
                </c:pt>
                <c:pt idx="133">
                  <c:v>80</c:v>
                </c:pt>
                <c:pt idx="134">
                  <c:v>50</c:v>
                </c:pt>
                <c:pt idx="137">
                  <c:v>88</c:v>
                </c:pt>
                <c:pt idx="138">
                  <c:v>62</c:v>
                </c:pt>
                <c:pt idx="139">
                  <c:v>70</c:v>
                </c:pt>
                <c:pt idx="140">
                  <c:v>90</c:v>
                </c:pt>
                <c:pt idx="141">
                  <c:v>70</c:v>
                </c:pt>
                <c:pt idx="142">
                  <c:v>50</c:v>
                </c:pt>
                <c:pt idx="144">
                  <c:v>62</c:v>
                </c:pt>
                <c:pt idx="148">
                  <c:v>80</c:v>
                </c:pt>
                <c:pt idx="149">
                  <c:v>128</c:v>
                </c:pt>
                <c:pt idx="150">
                  <c:v>120</c:v>
                </c:pt>
                <c:pt idx="151">
                  <c:v>100</c:v>
                </c:pt>
                <c:pt idx="152">
                  <c:v>98</c:v>
                </c:pt>
                <c:pt idx="153">
                  <c:v>80</c:v>
                </c:pt>
                <c:pt idx="154">
                  <c:v>65</c:v>
                </c:pt>
                <c:pt idx="155">
                  <c:v>62</c:v>
                </c:pt>
                <c:pt idx="156">
                  <c:v>104</c:v>
                </c:pt>
                <c:pt idx="157">
                  <c:v>92</c:v>
                </c:pt>
                <c:pt idx="158">
                  <c:v>108</c:v>
                </c:pt>
                <c:pt idx="159">
                  <c:v>53</c:v>
                </c:pt>
                <c:pt idx="160">
                  <c:v>101</c:v>
                </c:pt>
                <c:pt idx="161">
                  <c:v>90</c:v>
                </c:pt>
                <c:pt idx="162">
                  <c:v>70</c:v>
                </c:pt>
                <c:pt idx="163">
                  <c:v>70</c:v>
                </c:pt>
                <c:pt idx="164">
                  <c:v>85</c:v>
                </c:pt>
                <c:pt idx="166">
                  <c:v>75</c:v>
                </c:pt>
                <c:pt idx="167">
                  <c:v>90</c:v>
                </c:pt>
                <c:pt idx="168">
                  <c:v>88</c:v>
                </c:pt>
                <c:pt idx="169">
                  <c:v>85</c:v>
                </c:pt>
                <c:pt idx="170">
                  <c:v>80</c:v>
                </c:pt>
                <c:pt idx="171">
                  <c:v>69</c:v>
                </c:pt>
                <c:pt idx="172">
                  <c:v>64</c:v>
                </c:pt>
                <c:pt idx="173">
                  <c:v>85</c:v>
                </c:pt>
                <c:pt idx="175">
                  <c:v>95</c:v>
                </c:pt>
                <c:pt idx="176">
                  <c:v>110</c:v>
                </c:pt>
                <c:pt idx="177">
                  <c:v>70</c:v>
                </c:pt>
                <c:pt idx="178">
                  <c:v>70</c:v>
                </c:pt>
                <c:pt idx="179">
                  <c:v>80</c:v>
                </c:pt>
                <c:pt idx="180">
                  <c:v>65</c:v>
                </c:pt>
                <c:pt idx="181">
                  <c:v>100</c:v>
                </c:pt>
                <c:pt idx="182">
                  <c:v>50</c:v>
                </c:pt>
                <c:pt idx="183">
                  <c:v>50</c:v>
                </c:pt>
                <c:pt idx="184">
                  <c:v>76</c:v>
                </c:pt>
                <c:pt idx="185">
                  <c:v>60</c:v>
                </c:pt>
                <c:pt idx="186">
                  <c:v>46</c:v>
                </c:pt>
                <c:pt idx="187">
                  <c:v>60</c:v>
                </c:pt>
                <c:pt idx="188">
                  <c:v>109</c:v>
                </c:pt>
                <c:pt idx="189">
                  <c:v>95</c:v>
                </c:pt>
                <c:pt idx="190">
                  <c:v>65</c:v>
                </c:pt>
                <c:pt idx="191">
                  <c:v>60</c:v>
                </c:pt>
                <c:pt idx="192">
                  <c:v>74</c:v>
                </c:pt>
                <c:pt idx="193">
                  <c:v>70</c:v>
                </c:pt>
                <c:pt idx="194">
                  <c:v>73</c:v>
                </c:pt>
                <c:pt idx="195">
                  <c:v>79</c:v>
                </c:pt>
                <c:pt idx="196">
                  <c:v>70</c:v>
                </c:pt>
                <c:pt idx="197">
                  <c:v>100</c:v>
                </c:pt>
                <c:pt idx="198">
                  <c:v>73</c:v>
                </c:pt>
                <c:pt idx="199">
                  <c:v>63</c:v>
                </c:pt>
                <c:pt idx="200">
                  <c:v>81</c:v>
                </c:pt>
                <c:pt idx="201">
                  <c:v>109</c:v>
                </c:pt>
                <c:pt idx="202">
                  <c:v>67</c:v>
                </c:pt>
                <c:pt idx="203">
                  <c:v>70</c:v>
                </c:pt>
                <c:pt idx="204">
                  <c:v>60</c:v>
                </c:pt>
                <c:pt idx="205">
                  <c:v>85</c:v>
                </c:pt>
                <c:pt idx="206">
                  <c:v>60</c:v>
                </c:pt>
                <c:pt idx="207">
                  <c:v>59</c:v>
                </c:pt>
                <c:pt idx="208">
                  <c:v>185</c:v>
                </c:pt>
                <c:pt idx="209">
                  <c:v>70</c:v>
                </c:pt>
                <c:pt idx="210">
                  <c:v>110</c:v>
                </c:pt>
                <c:pt idx="211">
                  <c:v>96</c:v>
                </c:pt>
                <c:pt idx="212">
                  <c:v>55</c:v>
                </c:pt>
                <c:pt idx="213">
                  <c:v>98</c:v>
                </c:pt>
                <c:pt idx="214">
                  <c:v>95</c:v>
                </c:pt>
                <c:pt idx="215">
                  <c:v>80</c:v>
                </c:pt>
                <c:pt idx="216">
                  <c:v>70</c:v>
                </c:pt>
                <c:pt idx="217">
                  <c:v>90</c:v>
                </c:pt>
                <c:pt idx="218">
                  <c:v>50</c:v>
                </c:pt>
                <c:pt idx="219">
                  <c:v>100</c:v>
                </c:pt>
                <c:pt idx="220">
                  <c:v>68</c:v>
                </c:pt>
                <c:pt idx="221">
                  <c:v>65</c:v>
                </c:pt>
                <c:pt idx="222">
                  <c:v>96</c:v>
                </c:pt>
                <c:pt idx="223">
                  <c:v>80</c:v>
                </c:pt>
                <c:pt idx="224">
                  <c:v>80</c:v>
                </c:pt>
                <c:pt idx="225">
                  <c:v>70</c:v>
                </c:pt>
                <c:pt idx="226">
                  <c:v>65</c:v>
                </c:pt>
                <c:pt idx="227">
                  <c:v>65</c:v>
                </c:pt>
                <c:pt idx="229">
                  <c:v>80</c:v>
                </c:pt>
                <c:pt idx="230">
                  <c:v>60</c:v>
                </c:pt>
                <c:pt idx="231">
                  <c:v>60</c:v>
                </c:pt>
                <c:pt idx="232">
                  <c:v>80</c:v>
                </c:pt>
                <c:pt idx="233">
                  <c:v>65</c:v>
                </c:pt>
                <c:pt idx="234">
                  <c:v>68</c:v>
                </c:pt>
                <c:pt idx="237">
                  <c:v>65</c:v>
                </c:pt>
                <c:pt idx="238">
                  <c:v>55</c:v>
                </c:pt>
                <c:pt idx="239">
                  <c:v>102</c:v>
                </c:pt>
                <c:pt idx="240">
                  <c:v>100</c:v>
                </c:pt>
                <c:pt idx="241">
                  <c:v>103</c:v>
                </c:pt>
                <c:pt idx="242">
                  <c:v>60</c:v>
                </c:pt>
                <c:pt idx="243">
                  <c:v>60</c:v>
                </c:pt>
                <c:pt idx="244">
                  <c:v>80</c:v>
                </c:pt>
                <c:pt idx="245">
                  <c:v>70</c:v>
                </c:pt>
                <c:pt idx="246">
                  <c:v>60</c:v>
                </c:pt>
                <c:pt idx="248">
                  <c:v>120</c:v>
                </c:pt>
                <c:pt idx="250">
                  <c:v>58</c:v>
                </c:pt>
                <c:pt idx="251">
                  <c:v>78</c:v>
                </c:pt>
                <c:pt idx="252">
                  <c:v>82</c:v>
                </c:pt>
                <c:pt idx="253">
                  <c:v>110</c:v>
                </c:pt>
                <c:pt idx="254">
                  <c:v>80</c:v>
                </c:pt>
                <c:pt idx="255">
                  <c:v>98</c:v>
                </c:pt>
                <c:pt idx="256">
                  <c:v>72</c:v>
                </c:pt>
                <c:pt idx="257">
                  <c:v>82</c:v>
                </c:pt>
                <c:pt idx="258">
                  <c:v>80</c:v>
                </c:pt>
                <c:pt idx="259">
                  <c:v>74</c:v>
                </c:pt>
                <c:pt idx="260">
                  <c:v>76</c:v>
                </c:pt>
                <c:pt idx="261">
                  <c:v>80</c:v>
                </c:pt>
                <c:pt idx="262">
                  <c:v>80</c:v>
                </c:pt>
                <c:pt idx="263">
                  <c:v>78</c:v>
                </c:pt>
                <c:pt idx="264">
                  <c:v>90</c:v>
                </c:pt>
                <c:pt idx="265">
                  <c:v>60</c:v>
                </c:pt>
                <c:pt idx="266">
                  <c:v>70</c:v>
                </c:pt>
                <c:pt idx="267">
                  <c:v>76</c:v>
                </c:pt>
                <c:pt idx="268">
                  <c:v>65</c:v>
                </c:pt>
                <c:pt idx="269">
                  <c:v>80</c:v>
                </c:pt>
                <c:pt idx="270">
                  <c:v>78</c:v>
                </c:pt>
                <c:pt idx="271">
                  <c:v>80</c:v>
                </c:pt>
                <c:pt idx="272">
                  <c:v>74</c:v>
                </c:pt>
                <c:pt idx="273">
                  <c:v>70</c:v>
                </c:pt>
                <c:pt idx="274">
                  <c:v>80</c:v>
                </c:pt>
                <c:pt idx="277">
                  <c:v>82</c:v>
                </c:pt>
                <c:pt idx="278">
                  <c:v>92</c:v>
                </c:pt>
                <c:pt idx="280">
                  <c:v>84</c:v>
                </c:pt>
                <c:pt idx="281">
                  <c:v>87</c:v>
                </c:pt>
                <c:pt idx="282">
                  <c:v>70</c:v>
                </c:pt>
                <c:pt idx="283">
                  <c:v>80</c:v>
                </c:pt>
                <c:pt idx="285">
                  <c:v>70</c:v>
                </c:pt>
                <c:pt idx="286">
                  <c:v>78</c:v>
                </c:pt>
                <c:pt idx="287">
                  <c:v>67</c:v>
                </c:pt>
                <c:pt idx="288">
                  <c:v>98</c:v>
                </c:pt>
                <c:pt idx="289">
                  <c:v>65</c:v>
                </c:pt>
                <c:pt idx="290">
                  <c:v>75</c:v>
                </c:pt>
                <c:pt idx="291">
                  <c:v>70</c:v>
                </c:pt>
                <c:pt idx="292">
                  <c:v>65</c:v>
                </c:pt>
                <c:pt idx="293">
                  <c:v>165</c:v>
                </c:pt>
                <c:pt idx="294">
                  <c:v>90</c:v>
                </c:pt>
                <c:pt idx="295">
                  <c:v>88</c:v>
                </c:pt>
                <c:pt idx="296">
                  <c:v>120</c:v>
                </c:pt>
                <c:pt idx="297">
                  <c:v>65</c:v>
                </c:pt>
                <c:pt idx="298">
                  <c:v>55</c:v>
                </c:pt>
                <c:pt idx="299">
                  <c:v>65</c:v>
                </c:pt>
                <c:pt idx="300">
                  <c:v>65</c:v>
                </c:pt>
                <c:pt idx="301">
                  <c:v>65</c:v>
                </c:pt>
                <c:pt idx="302">
                  <c:v>55</c:v>
                </c:pt>
                <c:pt idx="303">
                  <c:v>55</c:v>
                </c:pt>
                <c:pt idx="304">
                  <c:v>55</c:v>
                </c:pt>
                <c:pt idx="305">
                  <c:v>75</c:v>
                </c:pt>
                <c:pt idx="306">
                  <c:v>65</c:v>
                </c:pt>
                <c:pt idx="307">
                  <c:v>85</c:v>
                </c:pt>
                <c:pt idx="308">
                  <c:v>90</c:v>
                </c:pt>
                <c:pt idx="309">
                  <c:v>90</c:v>
                </c:pt>
                <c:pt idx="310">
                  <c:v>110</c:v>
                </c:pt>
                <c:pt idx="311">
                  <c:v>87</c:v>
                </c:pt>
                <c:pt idx="312">
                  <c:v>80</c:v>
                </c:pt>
                <c:pt idx="313">
                  <c:v>102</c:v>
                </c:pt>
                <c:pt idx="314">
                  <c:v>64</c:v>
                </c:pt>
                <c:pt idx="315">
                  <c:v>83</c:v>
                </c:pt>
                <c:pt idx="316">
                  <c:v>56</c:v>
                </c:pt>
                <c:pt idx="317">
                  <c:v>65</c:v>
                </c:pt>
                <c:pt idx="318">
                  <c:v>90</c:v>
                </c:pt>
                <c:pt idx="319">
                  <c:v>71</c:v>
                </c:pt>
                <c:pt idx="320">
                  <c:v>60</c:v>
                </c:pt>
                <c:pt idx="321">
                  <c:v>63</c:v>
                </c:pt>
                <c:pt idx="322">
                  <c:v>67</c:v>
                </c:pt>
                <c:pt idx="323">
                  <c:v>69</c:v>
                </c:pt>
                <c:pt idx="324">
                  <c:v>82</c:v>
                </c:pt>
                <c:pt idx="326">
                  <c:v>90</c:v>
                </c:pt>
                <c:pt idx="327">
                  <c:v>92</c:v>
                </c:pt>
                <c:pt idx="328">
                  <c:v>80</c:v>
                </c:pt>
                <c:pt idx="329">
                  <c:v>80</c:v>
                </c:pt>
                <c:pt idx="330">
                  <c:v>60</c:v>
                </c:pt>
                <c:pt idx="331">
                  <c:v>90</c:v>
                </c:pt>
                <c:pt idx="332">
                  <c:v>78</c:v>
                </c:pt>
                <c:pt idx="333">
                  <c:v>80</c:v>
                </c:pt>
                <c:pt idx="334">
                  <c:v>80</c:v>
                </c:pt>
                <c:pt idx="335">
                  <c:v>66</c:v>
                </c:pt>
                <c:pt idx="336">
                  <c:v>68</c:v>
                </c:pt>
                <c:pt idx="337">
                  <c:v>85</c:v>
                </c:pt>
                <c:pt idx="338">
                  <c:v>70</c:v>
                </c:pt>
                <c:pt idx="339">
                  <c:v>65</c:v>
                </c:pt>
                <c:pt idx="340">
                  <c:v>115</c:v>
                </c:pt>
                <c:pt idx="341">
                  <c:v>78</c:v>
                </c:pt>
                <c:pt idx="342">
                  <c:v>76</c:v>
                </c:pt>
                <c:pt idx="343">
                  <c:v>85</c:v>
                </c:pt>
                <c:pt idx="344">
                  <c:v>100</c:v>
                </c:pt>
                <c:pt idx="345">
                  <c:v>110</c:v>
                </c:pt>
                <c:pt idx="346">
                  <c:v>90</c:v>
                </c:pt>
                <c:pt idx="347">
                  <c:v>70</c:v>
                </c:pt>
                <c:pt idx="348">
                  <c:v>82</c:v>
                </c:pt>
                <c:pt idx="349">
                  <c:v>80</c:v>
                </c:pt>
                <c:pt idx="350">
                  <c:v>70</c:v>
                </c:pt>
                <c:pt idx="351">
                  <c:v>80</c:v>
                </c:pt>
                <c:pt idx="353">
                  <c:v>80</c:v>
                </c:pt>
                <c:pt idx="354">
                  <c:v>80</c:v>
                </c:pt>
                <c:pt idx="355">
                  <c:v>70</c:v>
                </c:pt>
                <c:pt idx="356">
                  <c:v>113</c:v>
                </c:pt>
                <c:pt idx="360">
                  <c:v>140</c:v>
                </c:pt>
                <c:pt idx="361">
                  <c:v>77</c:v>
                </c:pt>
                <c:pt idx="362">
                  <c:v>70</c:v>
                </c:pt>
                <c:pt idx="363">
                  <c:v>65</c:v>
                </c:pt>
                <c:pt idx="364">
                  <c:v>70</c:v>
                </c:pt>
                <c:pt idx="365">
                  <c:v>68</c:v>
                </c:pt>
                <c:pt idx="366">
                  <c:v>80</c:v>
                </c:pt>
                <c:pt idx="367">
                  <c:v>80</c:v>
                </c:pt>
                <c:pt idx="368">
                  <c:v>80</c:v>
                </c:pt>
                <c:pt idx="369">
                  <c:v>90</c:v>
                </c:pt>
                <c:pt idx="370">
                  <c:v>90</c:v>
                </c:pt>
                <c:pt idx="371">
                  <c:v>90</c:v>
                </c:pt>
                <c:pt idx="372">
                  <c:v>70</c:v>
                </c:pt>
                <c:pt idx="373">
                  <c:v>70</c:v>
                </c:pt>
                <c:pt idx="374">
                  <c:v>85</c:v>
                </c:pt>
                <c:pt idx="375">
                  <c:v>80</c:v>
                </c:pt>
                <c:pt idx="376">
                  <c:v>60</c:v>
                </c:pt>
                <c:pt idx="377">
                  <c:v>63</c:v>
                </c:pt>
                <c:pt idx="378">
                  <c:v>80</c:v>
                </c:pt>
                <c:pt idx="379">
                  <c:v>60</c:v>
                </c:pt>
                <c:pt idx="380">
                  <c:v>90</c:v>
                </c:pt>
                <c:pt idx="381">
                  <c:v>80</c:v>
                </c:pt>
                <c:pt idx="382">
                  <c:v>50</c:v>
                </c:pt>
                <c:pt idx="383">
                  <c:v>52</c:v>
                </c:pt>
                <c:pt idx="384">
                  <c:v>144</c:v>
                </c:pt>
                <c:pt idx="385">
                  <c:v>70</c:v>
                </c:pt>
                <c:pt idx="387">
                  <c:v>65</c:v>
                </c:pt>
                <c:pt idx="388">
                  <c:v>85</c:v>
                </c:pt>
                <c:pt idx="390">
                  <c:v>65</c:v>
                </c:pt>
                <c:pt idx="391">
                  <c:v>65</c:v>
                </c:pt>
                <c:pt idx="392">
                  <c:v>80</c:v>
                </c:pt>
                <c:pt idx="393">
                  <c:v>70</c:v>
                </c:pt>
                <c:pt idx="394">
                  <c:v>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285008"/>
        <c:axId val="2060285552"/>
      </c:scatterChart>
      <c:valAx>
        <c:axId val="2060285008"/>
        <c:scaling>
          <c:orientation val="minMax"/>
          <c:max val="250"/>
          <c:min val="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Systolic BP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0285552"/>
        <c:crosses val="autoZero"/>
        <c:crossBetween val="midCat"/>
      </c:valAx>
      <c:valAx>
        <c:axId val="2060285552"/>
        <c:scaling>
          <c:orientation val="minMax"/>
          <c:max val="140"/>
          <c:min val="0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Diastolic BP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60285008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b="0"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</xdr:row>
      <xdr:rowOff>0</xdr:rowOff>
    </xdr:from>
    <xdr:to>
      <xdr:col>11</xdr:col>
      <xdr:colOff>0</xdr:colOff>
      <xdr:row>17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20</xdr:row>
      <xdr:rowOff>0</xdr:rowOff>
    </xdr:from>
    <xdr:to>
      <xdr:col>11</xdr:col>
      <xdr:colOff>0</xdr:colOff>
      <xdr:row>33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276227</xdr:colOff>
      <xdr:row>35</xdr:row>
      <xdr:rowOff>104775</xdr:rowOff>
    </xdr:from>
    <xdr:to>
      <xdr:col>5</xdr:col>
      <xdr:colOff>552451</xdr:colOff>
      <xdr:row>49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</xdr:colOff>
      <xdr:row>35</xdr:row>
      <xdr:rowOff>104775</xdr:rowOff>
    </xdr:from>
    <xdr:to>
      <xdr:col>10</xdr:col>
      <xdr:colOff>657225</xdr:colOff>
      <xdr:row>49</xdr:row>
      <xdr:rowOff>47625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114300</xdr:colOff>
      <xdr:row>50</xdr:row>
      <xdr:rowOff>147636</xdr:rowOff>
    </xdr:from>
    <xdr:to>
      <xdr:col>16</xdr:col>
      <xdr:colOff>666750</xdr:colOff>
      <xdr:row>84</xdr:row>
      <xdr:rowOff>42332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0.52905</cdr:x>
      <cdr:y>0.07869</cdr:y>
    </cdr:from>
    <cdr:to>
      <cdr:x>0.6004</cdr:x>
      <cdr:y>0.44187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6669616" y="529697"/>
          <a:ext cx="899583" cy="2444750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  <a:alpha val="20000"/>
          </a:schemeClr>
        </a:solidFill>
        <a:ln xmlns:a="http://schemas.openxmlformats.org/drawingml/2006/main" w="28575" cmpd="sng">
          <a:noFill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0.59839</cdr:x>
      <cdr:y>0.07515</cdr:y>
    </cdr:from>
    <cdr:to>
      <cdr:x>0.98321</cdr:x>
      <cdr:y>0.55192</cdr:y>
    </cdr:to>
    <cdr:sp macro="" textlink="">
      <cdr:nvSpPr>
        <cdr:cNvPr id="3" name="Rectangle 2"/>
        <cdr:cNvSpPr/>
      </cdr:nvSpPr>
      <cdr:spPr>
        <a:xfrm xmlns:a="http://schemas.openxmlformats.org/drawingml/2006/main">
          <a:off x="7543800" y="505883"/>
          <a:ext cx="4851400" cy="3209398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>
            <a:alpha val="11000"/>
          </a:srgbClr>
        </a:solidFill>
        <a:ln xmlns:a="http://schemas.openxmlformats.org/drawingml/2006/main" w="28575" cmpd="sng">
          <a:noFill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3">
          <a:schemeClr val="accent1"/>
        </a:fillRef>
        <a:effectRef xmlns:a="http://schemas.openxmlformats.org/drawingml/2006/main" idx="2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0.52233</cdr:x>
      <cdr:y>0.08498</cdr:y>
    </cdr:from>
    <cdr:to>
      <cdr:x>0.60376</cdr:x>
      <cdr:y>0.14787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6584950" y="572030"/>
          <a:ext cx="1026584" cy="4233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2000" b="1">
              <a:solidFill>
                <a:srgbClr val="FF0000"/>
              </a:solidFill>
            </a:rPr>
            <a:t>PreHBP</a:t>
          </a:r>
        </a:p>
      </cdr:txBody>
    </cdr:sp>
  </cdr:relSizeAnchor>
  <cdr:relSizeAnchor xmlns:cdr="http://schemas.openxmlformats.org/drawingml/2006/chartDrawing">
    <cdr:from>
      <cdr:x>0.84637</cdr:x>
      <cdr:y>0.35068</cdr:y>
    </cdr:from>
    <cdr:to>
      <cdr:x>0.89926</cdr:x>
      <cdr:y>0.41357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0670117" y="2360613"/>
          <a:ext cx="666750" cy="4233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2000" b="1">
              <a:solidFill>
                <a:srgbClr val="FF0000"/>
              </a:solidFill>
            </a:rPr>
            <a:t>HBP</a:t>
          </a:r>
        </a:p>
      </cdr:txBody>
    </cdr:sp>
  </cdr:relSizeAnchor>
</c:userShapes>
</file>

<file path=xl/tables/table1.xml><?xml version="1.0" encoding="utf-8"?>
<table xmlns="http://schemas.openxmlformats.org/spreadsheetml/2006/main" id="2" name="Table2" displayName="Table2" ref="A1:M397" totalsRowShown="0">
  <autoFilter ref="A1:M397"/>
  <tableColumns count="13">
    <tableColumn id="1" name="Patient Number"/>
    <tableColumn id="2" name="Patient Name"/>
    <tableColumn id="3" name="Gender"/>
    <tableColumn id="4" name="Age"/>
    <tableColumn id="13" name="Systolic Blood Pressure"/>
    <tableColumn id="5" name="Diastolic Blood Pressure"/>
    <tableColumn id="6" name="Pulse"/>
    <tableColumn id="7" name="Respirations"/>
    <tableColumn id="8" name="Temperature"/>
    <tableColumn id="9" name="Weight"/>
    <tableColumn id="10" name="Height"/>
    <tableColumn id="11" name="Chief Complaints" dataDxfId="3"/>
    <tableColumn id="12" name="Medications Prescribe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topLeftCell="A115" workbookViewId="0">
      <selection activeCell="B12" sqref="B12"/>
    </sheetView>
  </sheetViews>
  <sheetFormatPr defaultColWidth="11" defaultRowHeight="15.75" x14ac:dyDescent="0.25"/>
  <cols>
    <col min="1" max="1" width="18.5" customWidth="1"/>
    <col min="2" max="2" width="17.625" customWidth="1"/>
    <col min="8" max="8" width="14.5" customWidth="1"/>
    <col min="9" max="9" width="14.375" customWidth="1"/>
    <col min="12" max="12" width="30.875" style="4" customWidth="1"/>
    <col min="13" max="13" width="22.625" style="4" customWidth="1"/>
  </cols>
  <sheetData>
    <row r="1" spans="1:13" ht="16.5" thickBot="1" x14ac:dyDescent="0.3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s="4" t="s">
        <v>10</v>
      </c>
      <c r="M1" s="4" t="s">
        <v>9</v>
      </c>
    </row>
    <row r="2" spans="1:13" ht="16.5" thickBot="1" x14ac:dyDescent="0.3">
      <c r="A2" s="1">
        <v>1</v>
      </c>
      <c r="B2" s="2" t="s">
        <v>13</v>
      </c>
      <c r="C2" s="2" t="s">
        <v>14</v>
      </c>
      <c r="D2" s="1">
        <v>40</v>
      </c>
      <c r="E2" s="1">
        <v>128</v>
      </c>
      <c r="F2" s="1">
        <v>78</v>
      </c>
      <c r="G2" s="1">
        <v>48</v>
      </c>
      <c r="H2" s="1">
        <v>20</v>
      </c>
      <c r="I2" s="1">
        <v>97.6</v>
      </c>
      <c r="J2" s="2"/>
      <c r="K2" s="2"/>
      <c r="L2" s="5" t="s">
        <v>15</v>
      </c>
      <c r="M2" s="5" t="s">
        <v>16</v>
      </c>
    </row>
    <row r="3" spans="1:13" ht="16.5" thickBot="1" x14ac:dyDescent="0.3">
      <c r="A3" s="1">
        <v>1</v>
      </c>
      <c r="B3" s="2" t="s">
        <v>17</v>
      </c>
      <c r="C3" s="2" t="s">
        <v>14</v>
      </c>
      <c r="D3" s="1">
        <v>7</v>
      </c>
      <c r="E3" s="1">
        <v>98</v>
      </c>
      <c r="F3" s="1">
        <v>67</v>
      </c>
      <c r="G3" s="1">
        <v>78</v>
      </c>
      <c r="H3" s="1">
        <v>28</v>
      </c>
      <c r="I3" s="1">
        <v>97.5</v>
      </c>
      <c r="J3" s="3"/>
      <c r="K3" s="3"/>
      <c r="L3" s="5" t="s">
        <v>18</v>
      </c>
      <c r="M3" s="5" t="s">
        <v>19</v>
      </c>
    </row>
    <row r="4" spans="1:13" ht="16.5" thickBot="1" x14ac:dyDescent="0.3">
      <c r="A4" s="1">
        <v>2</v>
      </c>
      <c r="B4" s="2" t="s">
        <v>20</v>
      </c>
      <c r="C4" s="2" t="s">
        <v>21</v>
      </c>
      <c r="D4" s="1">
        <v>42</v>
      </c>
      <c r="E4" s="1">
        <v>118</v>
      </c>
      <c r="F4" s="1">
        <v>80</v>
      </c>
      <c r="G4" s="1">
        <v>60</v>
      </c>
      <c r="H4" s="1">
        <v>24</v>
      </c>
      <c r="I4" s="1">
        <v>98.1</v>
      </c>
      <c r="J4" s="3"/>
      <c r="K4" s="3"/>
      <c r="L4" s="5" t="s">
        <v>22</v>
      </c>
      <c r="M4" s="5" t="s">
        <v>23</v>
      </c>
    </row>
    <row r="5" spans="1:13" ht="16.5" thickBot="1" x14ac:dyDescent="0.3">
      <c r="A5" s="1">
        <v>2</v>
      </c>
      <c r="B5" s="2" t="s">
        <v>24</v>
      </c>
      <c r="C5" s="2" t="s">
        <v>14</v>
      </c>
      <c r="D5" s="1">
        <v>14</v>
      </c>
      <c r="E5" s="1">
        <v>110</v>
      </c>
      <c r="F5" s="1">
        <v>71</v>
      </c>
      <c r="G5" s="1">
        <v>58</v>
      </c>
      <c r="H5" s="1">
        <v>29</v>
      </c>
      <c r="I5" s="1">
        <v>97.7</v>
      </c>
      <c r="J5" s="3"/>
      <c r="K5" s="3"/>
      <c r="L5" s="5" t="s">
        <v>25</v>
      </c>
      <c r="M5" s="5" t="s">
        <v>26</v>
      </c>
    </row>
    <row r="6" spans="1:13" ht="16.5" thickBot="1" x14ac:dyDescent="0.3">
      <c r="A6" s="1">
        <v>2</v>
      </c>
      <c r="B6" s="2" t="s">
        <v>27</v>
      </c>
      <c r="C6" s="2" t="s">
        <v>21</v>
      </c>
      <c r="D6" s="1">
        <v>4</v>
      </c>
      <c r="E6" s="1">
        <v>94</v>
      </c>
      <c r="F6" s="1">
        <v>48</v>
      </c>
      <c r="G6" s="1">
        <v>80</v>
      </c>
      <c r="H6" s="1">
        <v>36</v>
      </c>
      <c r="I6" s="1">
        <v>96.8</v>
      </c>
      <c r="J6" s="3"/>
      <c r="K6" s="3"/>
      <c r="L6" s="5" t="s">
        <v>28</v>
      </c>
      <c r="M6" s="5" t="s">
        <v>29</v>
      </c>
    </row>
    <row r="7" spans="1:13" ht="16.5" thickBot="1" x14ac:dyDescent="0.3">
      <c r="A7" s="1">
        <v>3</v>
      </c>
      <c r="B7" s="2" t="s">
        <v>30</v>
      </c>
      <c r="C7" s="2" t="s">
        <v>14</v>
      </c>
      <c r="D7" s="1">
        <v>44</v>
      </c>
      <c r="E7" s="1">
        <v>110</v>
      </c>
      <c r="F7" s="1">
        <v>77</v>
      </c>
      <c r="G7" s="1">
        <v>72</v>
      </c>
      <c r="H7" s="1">
        <v>24</v>
      </c>
      <c r="I7" s="1">
        <v>97.2</v>
      </c>
      <c r="J7" s="3"/>
      <c r="K7" s="3"/>
      <c r="L7" s="6" t="s">
        <v>31</v>
      </c>
      <c r="M7" s="5" t="s">
        <v>32</v>
      </c>
    </row>
    <row r="8" spans="1:13" ht="16.5" thickBot="1" x14ac:dyDescent="0.3">
      <c r="A8" s="1">
        <v>4</v>
      </c>
      <c r="B8" s="2" t="s">
        <v>33</v>
      </c>
      <c r="C8" s="2" t="s">
        <v>14</v>
      </c>
      <c r="D8" s="1">
        <v>52</v>
      </c>
      <c r="E8" s="1">
        <v>138</v>
      </c>
      <c r="F8" s="1">
        <v>90</v>
      </c>
      <c r="G8" s="1">
        <v>78</v>
      </c>
      <c r="H8" s="1">
        <v>16</v>
      </c>
      <c r="I8" s="1">
        <v>96.6</v>
      </c>
      <c r="J8" s="3"/>
      <c r="K8" s="3"/>
      <c r="L8" s="6" t="s">
        <v>34</v>
      </c>
      <c r="M8" s="6" t="s">
        <v>35</v>
      </c>
    </row>
    <row r="9" spans="1:13" ht="16.5" thickBot="1" x14ac:dyDescent="0.3">
      <c r="A9" s="1">
        <v>5</v>
      </c>
      <c r="B9" s="2" t="s">
        <v>36</v>
      </c>
      <c r="C9" s="2" t="s">
        <v>21</v>
      </c>
      <c r="D9" s="1">
        <v>44</v>
      </c>
      <c r="E9" s="1">
        <v>150</v>
      </c>
      <c r="F9" s="1">
        <v>95</v>
      </c>
      <c r="G9" s="1">
        <v>96</v>
      </c>
      <c r="H9" s="1">
        <v>24</v>
      </c>
      <c r="I9" s="1">
        <v>99</v>
      </c>
      <c r="J9" s="3"/>
      <c r="K9" s="3"/>
      <c r="L9" s="5" t="s">
        <v>37</v>
      </c>
      <c r="M9" s="5" t="s">
        <v>38</v>
      </c>
    </row>
    <row r="10" spans="1:13" ht="16.5" thickBot="1" x14ac:dyDescent="0.3">
      <c r="A10" s="1">
        <v>5</v>
      </c>
      <c r="B10" s="2" t="s">
        <v>39</v>
      </c>
      <c r="C10" s="2" t="s">
        <v>21</v>
      </c>
      <c r="D10" s="1">
        <v>12</v>
      </c>
      <c r="E10" s="1">
        <v>110</v>
      </c>
      <c r="F10" s="1">
        <v>80</v>
      </c>
      <c r="G10" s="1">
        <v>72</v>
      </c>
      <c r="H10" s="1">
        <v>20</v>
      </c>
      <c r="I10" s="1">
        <v>96.6</v>
      </c>
      <c r="J10" s="3"/>
      <c r="K10" s="3"/>
      <c r="L10" s="5" t="s">
        <v>40</v>
      </c>
      <c r="M10" s="5" t="s">
        <v>41</v>
      </c>
    </row>
    <row r="11" spans="1:13" ht="16.5" thickBot="1" x14ac:dyDescent="0.3">
      <c r="A11" s="1">
        <v>6</v>
      </c>
      <c r="B11" s="2" t="s">
        <v>42</v>
      </c>
      <c r="C11" s="2" t="s">
        <v>21</v>
      </c>
      <c r="D11" s="1">
        <v>45</v>
      </c>
      <c r="E11" s="1">
        <v>150</v>
      </c>
      <c r="F11" s="1">
        <v>90</v>
      </c>
      <c r="G11" s="1">
        <v>72</v>
      </c>
      <c r="H11" s="1">
        <v>26</v>
      </c>
      <c r="I11" s="1">
        <v>98.2</v>
      </c>
      <c r="J11" s="3"/>
      <c r="K11" s="3"/>
      <c r="L11" s="6" t="s">
        <v>43</v>
      </c>
      <c r="M11" s="5" t="s">
        <v>44</v>
      </c>
    </row>
    <row r="12" spans="1:13" ht="16.5" thickBot="1" x14ac:dyDescent="0.3">
      <c r="A12" s="1">
        <v>6</v>
      </c>
      <c r="B12" s="2" t="s">
        <v>45</v>
      </c>
      <c r="C12" s="2" t="s">
        <v>14</v>
      </c>
      <c r="D12" s="1">
        <v>14</v>
      </c>
      <c r="E12" s="1">
        <v>117</v>
      </c>
      <c r="F12" s="1">
        <v>72</v>
      </c>
      <c r="G12" s="1">
        <v>64</v>
      </c>
      <c r="H12" s="1">
        <v>22</v>
      </c>
      <c r="I12" s="1">
        <v>96.6</v>
      </c>
      <c r="J12" s="3"/>
      <c r="K12" s="3"/>
      <c r="L12" s="6" t="s">
        <v>46</v>
      </c>
      <c r="M12" s="5" t="s">
        <v>47</v>
      </c>
    </row>
    <row r="13" spans="1:13" ht="16.5" thickBot="1" x14ac:dyDescent="0.3">
      <c r="A13" s="1">
        <v>6</v>
      </c>
      <c r="B13" s="2" t="s">
        <v>48</v>
      </c>
      <c r="C13" s="2" t="s">
        <v>14</v>
      </c>
      <c r="D13" s="1">
        <v>5</v>
      </c>
      <c r="E13" s="1">
        <v>98</v>
      </c>
      <c r="F13" s="1">
        <v>60</v>
      </c>
      <c r="G13" s="3"/>
      <c r="H13" s="3"/>
      <c r="I13" s="1">
        <v>97</v>
      </c>
      <c r="J13" s="3"/>
      <c r="K13" s="3"/>
      <c r="L13" s="6" t="s">
        <v>49</v>
      </c>
      <c r="M13" s="5" t="s">
        <v>50</v>
      </c>
    </row>
    <row r="14" spans="1:13" ht="16.5" thickBot="1" x14ac:dyDescent="0.3">
      <c r="A14" s="1">
        <v>7</v>
      </c>
      <c r="B14" s="2" t="s">
        <v>51</v>
      </c>
      <c r="C14" s="2" t="s">
        <v>21</v>
      </c>
      <c r="D14" s="1">
        <v>45</v>
      </c>
      <c r="E14" s="1">
        <v>158</v>
      </c>
      <c r="F14" s="1">
        <v>85</v>
      </c>
      <c r="G14" s="1">
        <v>76</v>
      </c>
      <c r="H14" s="1">
        <v>20</v>
      </c>
      <c r="I14" s="1">
        <v>97.7</v>
      </c>
      <c r="J14" s="3"/>
      <c r="K14" s="3"/>
      <c r="L14" s="5" t="s">
        <v>52</v>
      </c>
      <c r="M14" s="5" t="s">
        <v>53</v>
      </c>
    </row>
    <row r="15" spans="1:13" ht="16.5" thickBot="1" x14ac:dyDescent="0.3">
      <c r="A15" s="1">
        <v>7</v>
      </c>
      <c r="B15" s="2" t="s">
        <v>54</v>
      </c>
      <c r="C15" s="2" t="s">
        <v>21</v>
      </c>
      <c r="D15" s="1">
        <v>10</v>
      </c>
      <c r="E15" s="1">
        <v>105</v>
      </c>
      <c r="F15" s="1">
        <v>80</v>
      </c>
      <c r="G15" s="1">
        <v>76</v>
      </c>
      <c r="H15" s="1">
        <v>24</v>
      </c>
      <c r="I15" s="1">
        <v>97.4</v>
      </c>
      <c r="J15" s="3"/>
      <c r="K15" s="3"/>
      <c r="L15" s="5" t="s">
        <v>55</v>
      </c>
      <c r="M15" s="5" t="s">
        <v>56</v>
      </c>
    </row>
    <row r="16" spans="1:13" ht="16.5" thickBot="1" x14ac:dyDescent="0.3">
      <c r="A16" s="1">
        <v>8</v>
      </c>
      <c r="B16" s="2" t="s">
        <v>57</v>
      </c>
      <c r="C16" s="2" t="s">
        <v>21</v>
      </c>
      <c r="D16" s="1">
        <v>30</v>
      </c>
      <c r="E16" s="1">
        <v>110</v>
      </c>
      <c r="F16" s="1">
        <v>65</v>
      </c>
      <c r="G16" s="1">
        <v>90</v>
      </c>
      <c r="H16" s="1">
        <v>13</v>
      </c>
      <c r="I16" s="1">
        <v>96</v>
      </c>
      <c r="J16" s="3"/>
      <c r="K16" s="3"/>
      <c r="L16" s="5" t="s">
        <v>58</v>
      </c>
      <c r="M16" s="5" t="s">
        <v>59</v>
      </c>
    </row>
    <row r="17" spans="1:13" ht="16.5" thickBot="1" x14ac:dyDescent="0.3">
      <c r="A17" s="1">
        <v>8</v>
      </c>
      <c r="B17" s="2" t="s">
        <v>60</v>
      </c>
      <c r="C17" s="2" t="s">
        <v>21</v>
      </c>
      <c r="D17" s="1">
        <v>1.5</v>
      </c>
      <c r="E17" s="1">
        <v>80</v>
      </c>
      <c r="F17" s="1">
        <v>50</v>
      </c>
      <c r="G17" s="1">
        <v>94</v>
      </c>
      <c r="H17" s="1">
        <v>24</v>
      </c>
      <c r="I17" s="1">
        <v>96</v>
      </c>
      <c r="J17" s="3"/>
      <c r="K17" s="3"/>
      <c r="L17" s="5" t="s">
        <v>61</v>
      </c>
      <c r="M17" s="5" t="s">
        <v>29</v>
      </c>
    </row>
    <row r="18" spans="1:13" ht="16.5" thickBot="1" x14ac:dyDescent="0.3">
      <c r="A18" s="1">
        <v>9</v>
      </c>
      <c r="B18" s="2" t="s">
        <v>62</v>
      </c>
      <c r="C18" s="2" t="s">
        <v>21</v>
      </c>
      <c r="D18" s="1">
        <v>21</v>
      </c>
      <c r="E18" s="1">
        <v>124</v>
      </c>
      <c r="F18" s="1">
        <v>20</v>
      </c>
      <c r="G18" s="1">
        <v>104</v>
      </c>
      <c r="H18" s="1">
        <v>24</v>
      </c>
      <c r="I18" s="1">
        <v>97.5</v>
      </c>
      <c r="J18" s="3"/>
      <c r="K18" s="3"/>
      <c r="L18" s="6" t="s">
        <v>63</v>
      </c>
      <c r="M18" s="6" t="s">
        <v>64</v>
      </c>
    </row>
    <row r="19" spans="1:13" ht="16.5" thickBot="1" x14ac:dyDescent="0.3">
      <c r="A19" s="1">
        <v>10</v>
      </c>
      <c r="B19" s="2" t="s">
        <v>65</v>
      </c>
      <c r="C19" s="2" t="s">
        <v>21</v>
      </c>
      <c r="D19" s="1">
        <v>20</v>
      </c>
      <c r="E19" s="1">
        <v>122</v>
      </c>
      <c r="F19" s="1">
        <v>80</v>
      </c>
      <c r="G19" s="1">
        <v>108</v>
      </c>
      <c r="H19" s="1">
        <v>40</v>
      </c>
      <c r="I19" s="1">
        <v>98.5</v>
      </c>
      <c r="J19" s="3"/>
      <c r="K19" s="3"/>
      <c r="L19" s="5" t="s">
        <v>66</v>
      </c>
      <c r="M19" s="5" t="s">
        <v>67</v>
      </c>
    </row>
    <row r="20" spans="1:13" ht="16.5" thickBot="1" x14ac:dyDescent="0.3">
      <c r="A20" s="1">
        <v>10</v>
      </c>
      <c r="B20" s="2" t="s">
        <v>68</v>
      </c>
      <c r="C20" s="2" t="s">
        <v>21</v>
      </c>
      <c r="D20" s="1">
        <v>0.75</v>
      </c>
      <c r="E20" s="3"/>
      <c r="F20" s="3"/>
      <c r="G20" s="1">
        <v>55</v>
      </c>
      <c r="H20" s="3"/>
      <c r="I20" s="1">
        <v>97.8</v>
      </c>
      <c r="J20" s="3"/>
      <c r="K20" s="3"/>
      <c r="L20" s="5" t="s">
        <v>69</v>
      </c>
      <c r="M20" s="5" t="s">
        <v>70</v>
      </c>
    </row>
    <row r="21" spans="1:13" ht="16.5" thickBot="1" x14ac:dyDescent="0.3">
      <c r="A21" s="1">
        <v>11</v>
      </c>
      <c r="B21" s="2" t="s">
        <v>71</v>
      </c>
      <c r="C21" s="2" t="s">
        <v>14</v>
      </c>
      <c r="D21" s="1">
        <v>51</v>
      </c>
      <c r="E21" s="1">
        <v>110</v>
      </c>
      <c r="F21" s="1">
        <v>65</v>
      </c>
      <c r="G21" s="1">
        <v>60</v>
      </c>
      <c r="H21" s="1">
        <v>16</v>
      </c>
      <c r="I21" s="1">
        <v>97.2</v>
      </c>
      <c r="J21" s="3"/>
      <c r="K21" s="3"/>
      <c r="L21" s="6" t="s">
        <v>72</v>
      </c>
      <c r="M21" s="12" t="s">
        <v>73</v>
      </c>
    </row>
    <row r="22" spans="1:13" ht="16.5" thickBot="1" x14ac:dyDescent="0.3">
      <c r="A22" s="1">
        <v>11</v>
      </c>
      <c r="B22" s="2" t="s">
        <v>74</v>
      </c>
      <c r="C22" s="2" t="s">
        <v>14</v>
      </c>
      <c r="D22" s="1">
        <v>8</v>
      </c>
      <c r="E22" s="1">
        <v>95</v>
      </c>
      <c r="F22" s="1">
        <v>60</v>
      </c>
      <c r="G22" s="1">
        <v>100</v>
      </c>
      <c r="H22" s="1">
        <v>24</v>
      </c>
      <c r="I22" s="1">
        <v>98.3</v>
      </c>
      <c r="J22" s="3"/>
      <c r="K22" s="3"/>
      <c r="L22" s="6" t="s">
        <v>75</v>
      </c>
      <c r="M22" s="5" t="s">
        <v>76</v>
      </c>
    </row>
    <row r="23" spans="1:13" ht="16.5" thickBot="1" x14ac:dyDescent="0.3">
      <c r="A23" s="1">
        <v>11</v>
      </c>
      <c r="B23" s="2" t="s">
        <v>77</v>
      </c>
      <c r="C23" s="2" t="s">
        <v>14</v>
      </c>
      <c r="D23" s="1">
        <v>4</v>
      </c>
      <c r="E23" s="1">
        <v>100</v>
      </c>
      <c r="F23" s="1">
        <v>65</v>
      </c>
      <c r="G23" s="1">
        <v>100</v>
      </c>
      <c r="H23" s="1">
        <v>32</v>
      </c>
      <c r="I23" s="1">
        <v>98.9</v>
      </c>
      <c r="J23" s="3"/>
      <c r="K23" s="3"/>
      <c r="L23" s="6" t="s">
        <v>78</v>
      </c>
      <c r="M23" s="5" t="s">
        <v>79</v>
      </c>
    </row>
    <row r="24" spans="1:13" ht="16.5" thickBot="1" x14ac:dyDescent="0.3">
      <c r="A24" s="1">
        <v>12</v>
      </c>
      <c r="B24" s="2" t="s">
        <v>80</v>
      </c>
      <c r="C24" s="2" t="s">
        <v>21</v>
      </c>
      <c r="D24" s="1">
        <v>56</v>
      </c>
      <c r="E24" s="1">
        <v>115</v>
      </c>
      <c r="F24" s="1">
        <v>80</v>
      </c>
      <c r="G24" s="1">
        <v>68</v>
      </c>
      <c r="H24" s="1">
        <v>22</v>
      </c>
      <c r="I24" s="1">
        <v>96.8</v>
      </c>
      <c r="J24" s="3"/>
      <c r="K24" s="3"/>
      <c r="L24" s="6" t="s">
        <v>81</v>
      </c>
      <c r="M24" s="5" t="s">
        <v>82</v>
      </c>
    </row>
    <row r="25" spans="1:13" ht="16.5" thickBot="1" x14ac:dyDescent="0.3">
      <c r="A25" s="1" t="s">
        <v>83</v>
      </c>
      <c r="B25" s="2" t="s">
        <v>84</v>
      </c>
      <c r="C25" s="2" t="s">
        <v>21</v>
      </c>
      <c r="D25" s="1">
        <v>52</v>
      </c>
      <c r="E25" s="1">
        <v>205</v>
      </c>
      <c r="F25" s="1">
        <v>120</v>
      </c>
      <c r="G25" s="1">
        <v>84</v>
      </c>
      <c r="H25" s="1">
        <v>23</v>
      </c>
      <c r="I25" s="1">
        <v>96.6</v>
      </c>
      <c r="J25" s="3"/>
      <c r="K25" s="3"/>
      <c r="L25" s="5" t="s">
        <v>85</v>
      </c>
      <c r="M25" s="8" t="s">
        <v>86</v>
      </c>
    </row>
    <row r="26" spans="1:13" ht="16.5" thickBot="1" x14ac:dyDescent="0.3">
      <c r="A26" s="1">
        <v>13</v>
      </c>
      <c r="B26" s="2" t="s">
        <v>87</v>
      </c>
      <c r="C26" s="2" t="s">
        <v>14</v>
      </c>
      <c r="D26" s="1">
        <v>9</v>
      </c>
      <c r="E26" s="1">
        <v>98</v>
      </c>
      <c r="F26" s="1">
        <v>70</v>
      </c>
      <c r="G26" s="1">
        <v>80</v>
      </c>
      <c r="H26" s="1">
        <v>20</v>
      </c>
      <c r="I26" s="1">
        <v>98.7</v>
      </c>
      <c r="J26" s="3"/>
      <c r="K26" s="3"/>
      <c r="L26" s="5" t="s">
        <v>88</v>
      </c>
      <c r="M26" s="8" t="s">
        <v>86</v>
      </c>
    </row>
    <row r="27" spans="1:13" ht="16.5" thickBot="1" x14ac:dyDescent="0.3">
      <c r="A27" s="1">
        <v>14</v>
      </c>
      <c r="B27" s="2" t="s">
        <v>89</v>
      </c>
      <c r="C27" s="2" t="s">
        <v>21</v>
      </c>
      <c r="D27" s="1">
        <v>21</v>
      </c>
      <c r="E27" s="1">
        <v>110</v>
      </c>
      <c r="F27" s="1">
        <v>70</v>
      </c>
      <c r="G27" s="1">
        <v>48</v>
      </c>
      <c r="H27" s="1">
        <v>26</v>
      </c>
      <c r="I27" s="1">
        <v>97.5</v>
      </c>
      <c r="J27" s="3"/>
      <c r="K27" s="3"/>
      <c r="L27" s="5" t="s">
        <v>90</v>
      </c>
      <c r="M27" s="5" t="s">
        <v>91</v>
      </c>
    </row>
    <row r="28" spans="1:13" ht="16.5" thickBot="1" x14ac:dyDescent="0.3">
      <c r="A28" s="1">
        <v>15</v>
      </c>
      <c r="B28" s="2" t="s">
        <v>92</v>
      </c>
      <c r="C28" s="2" t="s">
        <v>21</v>
      </c>
      <c r="D28" s="1">
        <v>40</v>
      </c>
      <c r="E28" s="1">
        <v>110</v>
      </c>
      <c r="F28" s="1">
        <v>85</v>
      </c>
      <c r="G28" s="1">
        <v>60</v>
      </c>
      <c r="H28" s="1">
        <v>16</v>
      </c>
      <c r="I28" s="1">
        <v>97.2</v>
      </c>
      <c r="J28" s="3"/>
      <c r="K28" s="3"/>
      <c r="L28" s="5" t="s">
        <v>93</v>
      </c>
      <c r="M28" s="5" t="s">
        <v>94</v>
      </c>
    </row>
    <row r="29" spans="1:13" ht="16.5" thickBot="1" x14ac:dyDescent="0.3">
      <c r="A29" s="1">
        <v>15</v>
      </c>
      <c r="B29" s="2" t="s">
        <v>95</v>
      </c>
      <c r="C29" s="2" t="s">
        <v>21</v>
      </c>
      <c r="D29" s="1">
        <v>1.5</v>
      </c>
      <c r="E29" s="3"/>
      <c r="F29" s="3"/>
      <c r="G29" s="1">
        <v>96</v>
      </c>
      <c r="H29" s="1">
        <v>20</v>
      </c>
      <c r="I29" s="1">
        <v>97</v>
      </c>
      <c r="J29" s="3"/>
      <c r="K29" s="3"/>
      <c r="L29" s="5" t="s">
        <v>96</v>
      </c>
      <c r="M29" s="8" t="s">
        <v>86</v>
      </c>
    </row>
    <row r="30" spans="1:13" ht="16.5" thickBot="1" x14ac:dyDescent="0.3">
      <c r="A30" s="1">
        <v>15</v>
      </c>
      <c r="B30" s="2" t="s">
        <v>97</v>
      </c>
      <c r="C30" s="2" t="s">
        <v>21</v>
      </c>
      <c r="D30" s="1">
        <v>4</v>
      </c>
      <c r="E30" s="1">
        <v>95</v>
      </c>
      <c r="F30" s="1">
        <v>45</v>
      </c>
      <c r="G30" s="1">
        <v>104</v>
      </c>
      <c r="H30" s="1">
        <v>32</v>
      </c>
      <c r="I30" s="1">
        <v>97.4</v>
      </c>
      <c r="J30" s="3"/>
      <c r="K30" s="3"/>
      <c r="L30" s="5" t="s">
        <v>98</v>
      </c>
      <c r="M30" s="8" t="s">
        <v>86</v>
      </c>
    </row>
    <row r="31" spans="1:13" ht="16.5" thickBot="1" x14ac:dyDescent="0.3">
      <c r="A31" s="1">
        <v>16</v>
      </c>
      <c r="B31" s="2" t="s">
        <v>99</v>
      </c>
      <c r="C31" s="2" t="s">
        <v>21</v>
      </c>
      <c r="D31" s="1">
        <v>56</v>
      </c>
      <c r="E31" s="1">
        <v>130</v>
      </c>
      <c r="F31" s="1">
        <v>70</v>
      </c>
      <c r="G31" s="1">
        <v>80</v>
      </c>
      <c r="H31" s="1">
        <v>20</v>
      </c>
      <c r="I31" s="1">
        <v>96.6</v>
      </c>
      <c r="J31" s="3"/>
      <c r="K31" s="3"/>
      <c r="L31" s="7" t="s">
        <v>100</v>
      </c>
      <c r="M31" s="13" t="s">
        <v>101</v>
      </c>
    </row>
    <row r="32" spans="1:13" ht="16.5" thickBot="1" x14ac:dyDescent="0.3">
      <c r="A32" s="1">
        <v>17</v>
      </c>
      <c r="B32" s="2" t="s">
        <v>102</v>
      </c>
      <c r="C32" s="2" t="s">
        <v>21</v>
      </c>
      <c r="D32" s="1">
        <v>28</v>
      </c>
      <c r="E32" s="1">
        <v>121</v>
      </c>
      <c r="F32" s="1">
        <v>84</v>
      </c>
      <c r="G32" s="1">
        <v>64</v>
      </c>
      <c r="H32" s="1">
        <v>26</v>
      </c>
      <c r="I32" s="1">
        <v>97.3</v>
      </c>
      <c r="J32" s="3"/>
      <c r="K32" s="3"/>
      <c r="L32" s="5" t="s">
        <v>103</v>
      </c>
      <c r="M32" s="5" t="s">
        <v>104</v>
      </c>
    </row>
    <row r="33" spans="1:13" ht="16.5" thickBot="1" x14ac:dyDescent="0.3">
      <c r="A33" s="1">
        <v>17</v>
      </c>
      <c r="B33" s="2" t="s">
        <v>105</v>
      </c>
      <c r="C33" s="2" t="s">
        <v>14</v>
      </c>
      <c r="D33" s="1">
        <v>4</v>
      </c>
      <c r="E33" s="1">
        <v>90</v>
      </c>
      <c r="F33" s="1">
        <v>65</v>
      </c>
      <c r="G33" s="1">
        <v>84</v>
      </c>
      <c r="H33" s="1">
        <v>21</v>
      </c>
      <c r="I33" s="1">
        <v>97.7</v>
      </c>
      <c r="J33" s="3"/>
      <c r="K33" s="3"/>
      <c r="L33" s="5" t="s">
        <v>106</v>
      </c>
      <c r="M33" s="5" t="s">
        <v>29</v>
      </c>
    </row>
    <row r="34" spans="1:13" ht="16.5" thickBot="1" x14ac:dyDescent="0.3">
      <c r="A34" s="1">
        <v>18</v>
      </c>
      <c r="B34" s="2" t="s">
        <v>107</v>
      </c>
      <c r="C34" s="2" t="s">
        <v>21</v>
      </c>
      <c r="D34" s="1">
        <v>31</v>
      </c>
      <c r="E34" s="1">
        <v>144</v>
      </c>
      <c r="F34" s="1">
        <v>91</v>
      </c>
      <c r="G34" s="1">
        <v>86</v>
      </c>
      <c r="H34" s="1">
        <v>16</v>
      </c>
      <c r="I34" s="1">
        <v>99.2</v>
      </c>
      <c r="J34" s="3"/>
      <c r="K34" s="3"/>
      <c r="L34" s="5" t="s">
        <v>108</v>
      </c>
      <c r="M34" s="5" t="s">
        <v>109</v>
      </c>
    </row>
    <row r="35" spans="1:13" ht="16.5" thickBot="1" x14ac:dyDescent="0.3">
      <c r="A35" s="1">
        <v>18</v>
      </c>
      <c r="B35" s="2" t="s">
        <v>110</v>
      </c>
      <c r="C35" s="2" t="s">
        <v>14</v>
      </c>
      <c r="D35" s="1">
        <v>6</v>
      </c>
      <c r="E35" s="1">
        <v>101</v>
      </c>
      <c r="F35" s="1">
        <v>78</v>
      </c>
      <c r="G35" s="1">
        <v>118</v>
      </c>
      <c r="H35" s="1">
        <v>26</v>
      </c>
      <c r="I35" s="1">
        <v>98.6</v>
      </c>
      <c r="J35" s="3"/>
      <c r="K35" s="3"/>
      <c r="L35" s="5" t="s">
        <v>111</v>
      </c>
      <c r="M35" s="5" t="s">
        <v>112</v>
      </c>
    </row>
    <row r="36" spans="1:13" ht="16.5" thickBot="1" x14ac:dyDescent="0.3">
      <c r="A36" s="1">
        <v>19</v>
      </c>
      <c r="B36" s="2" t="s">
        <v>113</v>
      </c>
      <c r="C36" s="2" t="s">
        <v>21</v>
      </c>
      <c r="D36" s="1">
        <v>35</v>
      </c>
      <c r="E36" s="1">
        <v>95</v>
      </c>
      <c r="F36" s="1">
        <v>50</v>
      </c>
      <c r="G36" s="1">
        <v>120</v>
      </c>
      <c r="H36" s="1">
        <v>24</v>
      </c>
      <c r="I36" s="1">
        <v>96.8</v>
      </c>
      <c r="J36" s="3"/>
      <c r="K36" s="3"/>
      <c r="L36" s="5" t="s">
        <v>114</v>
      </c>
      <c r="M36" s="5" t="s">
        <v>115</v>
      </c>
    </row>
    <row r="37" spans="1:13" ht="16.5" thickBot="1" x14ac:dyDescent="0.3">
      <c r="A37" s="1">
        <v>19</v>
      </c>
      <c r="B37" s="2" t="s">
        <v>116</v>
      </c>
      <c r="C37" s="2" t="s">
        <v>14</v>
      </c>
      <c r="D37" s="1">
        <v>3</v>
      </c>
      <c r="E37" s="1">
        <v>85</v>
      </c>
      <c r="F37" s="1">
        <v>50</v>
      </c>
      <c r="G37" s="1">
        <v>100</v>
      </c>
      <c r="H37" s="1">
        <v>40</v>
      </c>
      <c r="I37" s="1">
        <v>97.6</v>
      </c>
      <c r="J37" s="3"/>
      <c r="K37" s="3"/>
      <c r="L37" s="5" t="s">
        <v>117</v>
      </c>
      <c r="M37" s="5" t="s">
        <v>118</v>
      </c>
    </row>
    <row r="38" spans="1:13" ht="16.5" thickBot="1" x14ac:dyDescent="0.3">
      <c r="A38" s="1">
        <v>19</v>
      </c>
      <c r="B38" s="2" t="s">
        <v>119</v>
      </c>
      <c r="C38" s="2" t="s">
        <v>14</v>
      </c>
      <c r="D38" s="1">
        <v>5</v>
      </c>
      <c r="E38" s="1">
        <v>85</v>
      </c>
      <c r="F38" s="1">
        <v>45</v>
      </c>
      <c r="G38" s="1">
        <v>120</v>
      </c>
      <c r="H38" s="1">
        <v>32</v>
      </c>
      <c r="I38" s="1">
        <v>97.6</v>
      </c>
      <c r="J38" s="3"/>
      <c r="K38" s="3"/>
      <c r="L38" s="5" t="s">
        <v>117</v>
      </c>
      <c r="M38" s="12" t="s">
        <v>118</v>
      </c>
    </row>
    <row r="39" spans="1:13" ht="16.5" thickBot="1" x14ac:dyDescent="0.3">
      <c r="A39" s="1">
        <v>19</v>
      </c>
      <c r="B39" s="2" t="s">
        <v>120</v>
      </c>
      <c r="C39" s="2" t="s">
        <v>21</v>
      </c>
      <c r="D39" s="1">
        <v>6</v>
      </c>
      <c r="E39" s="1">
        <v>85</v>
      </c>
      <c r="F39" s="1">
        <v>50</v>
      </c>
      <c r="G39" s="1">
        <v>104</v>
      </c>
      <c r="H39" s="1">
        <v>16</v>
      </c>
      <c r="I39" s="1">
        <v>97.7</v>
      </c>
      <c r="J39" s="3"/>
      <c r="K39" s="3"/>
      <c r="L39" s="5" t="s">
        <v>117</v>
      </c>
      <c r="M39" s="12" t="s">
        <v>118</v>
      </c>
    </row>
    <row r="40" spans="1:13" ht="16.5" thickBot="1" x14ac:dyDescent="0.3">
      <c r="A40" s="1">
        <v>20</v>
      </c>
      <c r="B40" s="2" t="s">
        <v>121</v>
      </c>
      <c r="C40" s="2" t="s">
        <v>21</v>
      </c>
      <c r="D40" s="1">
        <v>60</v>
      </c>
      <c r="E40" s="1">
        <v>130</v>
      </c>
      <c r="F40" s="1">
        <v>80</v>
      </c>
      <c r="G40" s="1">
        <v>45</v>
      </c>
      <c r="H40" s="1">
        <v>16</v>
      </c>
      <c r="I40" s="1">
        <v>96.1</v>
      </c>
      <c r="J40" s="3"/>
      <c r="K40" s="3"/>
      <c r="L40" s="7" t="s">
        <v>100</v>
      </c>
      <c r="M40" s="13" t="s">
        <v>101</v>
      </c>
    </row>
    <row r="41" spans="1:13" ht="16.5" thickBot="1" x14ac:dyDescent="0.3">
      <c r="A41" s="1">
        <v>20</v>
      </c>
      <c r="B41" s="2" t="s">
        <v>122</v>
      </c>
      <c r="C41" s="2" t="s">
        <v>21</v>
      </c>
      <c r="D41" s="1">
        <v>6</v>
      </c>
      <c r="E41" s="1">
        <v>110</v>
      </c>
      <c r="F41" s="1">
        <v>65</v>
      </c>
      <c r="G41" s="1">
        <v>120</v>
      </c>
      <c r="H41" s="1">
        <v>24</v>
      </c>
      <c r="I41" s="1">
        <v>97.9</v>
      </c>
      <c r="J41" s="3"/>
      <c r="K41" s="3"/>
      <c r="L41" s="7" t="s">
        <v>100</v>
      </c>
      <c r="M41" s="13" t="s">
        <v>101</v>
      </c>
    </row>
    <row r="42" spans="1:13" ht="16.5" thickBot="1" x14ac:dyDescent="0.3">
      <c r="A42" s="1">
        <v>21</v>
      </c>
      <c r="B42" s="2" t="s">
        <v>123</v>
      </c>
      <c r="C42" s="2" t="s">
        <v>21</v>
      </c>
      <c r="D42" s="1">
        <v>67</v>
      </c>
      <c r="E42" s="1">
        <v>130</v>
      </c>
      <c r="F42" s="1">
        <v>95</v>
      </c>
      <c r="G42" s="1">
        <v>100</v>
      </c>
      <c r="H42" s="1">
        <v>20</v>
      </c>
      <c r="I42" s="1">
        <v>96</v>
      </c>
      <c r="J42" s="3"/>
      <c r="K42" s="3"/>
      <c r="L42" s="7" t="s">
        <v>100</v>
      </c>
      <c r="M42" s="13" t="s">
        <v>101</v>
      </c>
    </row>
    <row r="43" spans="1:13" ht="16.5" thickBot="1" x14ac:dyDescent="0.3">
      <c r="A43" s="1">
        <v>21</v>
      </c>
      <c r="B43" s="2" t="s">
        <v>124</v>
      </c>
      <c r="C43" s="2" t="s">
        <v>14</v>
      </c>
      <c r="D43" s="1">
        <v>70</v>
      </c>
      <c r="E43" s="1">
        <v>120</v>
      </c>
      <c r="F43" s="1">
        <v>70</v>
      </c>
      <c r="G43" s="1">
        <v>80</v>
      </c>
      <c r="H43" s="1">
        <v>16</v>
      </c>
      <c r="I43" s="1">
        <v>96</v>
      </c>
      <c r="J43" s="3"/>
      <c r="K43" s="3"/>
      <c r="L43" s="7" t="s">
        <v>100</v>
      </c>
      <c r="M43" s="13" t="s">
        <v>101</v>
      </c>
    </row>
    <row r="44" spans="1:13" ht="16.5" thickBot="1" x14ac:dyDescent="0.3">
      <c r="A44" s="1">
        <v>21</v>
      </c>
      <c r="B44" s="2" t="s">
        <v>125</v>
      </c>
      <c r="C44" s="2" t="s">
        <v>21</v>
      </c>
      <c r="D44" s="1">
        <v>6</v>
      </c>
      <c r="E44" s="1">
        <v>85</v>
      </c>
      <c r="F44" s="1">
        <v>60</v>
      </c>
      <c r="G44" s="1">
        <v>120</v>
      </c>
      <c r="H44" s="1">
        <v>24</v>
      </c>
      <c r="I44" s="1">
        <v>98.1</v>
      </c>
      <c r="J44" s="3"/>
      <c r="K44" s="3"/>
      <c r="L44" s="7" t="s">
        <v>100</v>
      </c>
      <c r="M44" s="13" t="s">
        <v>101</v>
      </c>
    </row>
    <row r="45" spans="1:13" ht="16.5" thickBot="1" x14ac:dyDescent="0.3">
      <c r="A45" s="1">
        <v>22</v>
      </c>
      <c r="B45" s="2" t="s">
        <v>126</v>
      </c>
      <c r="C45" s="2" t="s">
        <v>21</v>
      </c>
      <c r="D45" s="1">
        <v>26</v>
      </c>
      <c r="E45" s="1">
        <v>120</v>
      </c>
      <c r="F45" s="1">
        <v>70</v>
      </c>
      <c r="G45" s="1">
        <v>84</v>
      </c>
      <c r="H45" s="1">
        <v>22</v>
      </c>
      <c r="I45" s="1">
        <v>98.9</v>
      </c>
      <c r="J45" s="3"/>
      <c r="K45" s="3"/>
      <c r="L45" s="5" t="s">
        <v>127</v>
      </c>
      <c r="M45" s="5" t="s">
        <v>128</v>
      </c>
    </row>
    <row r="46" spans="1:13" ht="16.5" thickBot="1" x14ac:dyDescent="0.3">
      <c r="A46" s="1">
        <v>22</v>
      </c>
      <c r="B46" s="2" t="s">
        <v>129</v>
      </c>
      <c r="C46" s="2" t="s">
        <v>14</v>
      </c>
      <c r="D46" s="1">
        <v>4</v>
      </c>
      <c r="E46" s="1">
        <v>103</v>
      </c>
      <c r="F46" s="1">
        <v>74</v>
      </c>
      <c r="G46" s="1">
        <v>101</v>
      </c>
      <c r="H46" s="1">
        <v>22</v>
      </c>
      <c r="I46" s="1">
        <v>98.4</v>
      </c>
      <c r="J46" s="3"/>
      <c r="K46" s="3"/>
      <c r="L46" s="5" t="s">
        <v>130</v>
      </c>
      <c r="M46" s="5" t="s">
        <v>131</v>
      </c>
    </row>
    <row r="47" spans="1:13" ht="16.5" thickBot="1" x14ac:dyDescent="0.3">
      <c r="A47" s="1">
        <v>22</v>
      </c>
      <c r="B47" s="2" t="s">
        <v>132</v>
      </c>
      <c r="C47" s="2" t="s">
        <v>21</v>
      </c>
      <c r="D47" s="1">
        <v>2</v>
      </c>
      <c r="E47" s="3"/>
      <c r="F47" s="2"/>
      <c r="G47" s="1">
        <v>64</v>
      </c>
      <c r="H47" s="1">
        <v>26</v>
      </c>
      <c r="I47" s="3"/>
      <c r="J47" s="3"/>
      <c r="K47" s="3"/>
      <c r="L47" s="5" t="s">
        <v>133</v>
      </c>
      <c r="M47" s="5" t="s">
        <v>134</v>
      </c>
    </row>
    <row r="48" spans="1:13" ht="16.5" thickBot="1" x14ac:dyDescent="0.3">
      <c r="A48" s="1">
        <v>23</v>
      </c>
      <c r="B48" s="2" t="s">
        <v>135</v>
      </c>
      <c r="C48" s="2" t="s">
        <v>21</v>
      </c>
      <c r="D48" s="1">
        <v>39</v>
      </c>
      <c r="E48" s="1">
        <v>135</v>
      </c>
      <c r="F48" s="1">
        <v>90</v>
      </c>
      <c r="G48" s="1">
        <v>88</v>
      </c>
      <c r="H48" s="1">
        <v>22</v>
      </c>
      <c r="I48" s="1">
        <v>97.6</v>
      </c>
      <c r="J48" s="3"/>
      <c r="K48" s="3"/>
      <c r="L48" s="5" t="s">
        <v>136</v>
      </c>
      <c r="M48" s="5" t="s">
        <v>137</v>
      </c>
    </row>
    <row r="49" spans="1:13" ht="16.5" thickBot="1" x14ac:dyDescent="0.3">
      <c r="A49" s="1">
        <v>23</v>
      </c>
      <c r="B49" s="2" t="s">
        <v>138</v>
      </c>
      <c r="C49" s="2" t="s">
        <v>14</v>
      </c>
      <c r="D49" s="1">
        <v>5</v>
      </c>
      <c r="E49" s="1">
        <v>99</v>
      </c>
      <c r="F49" s="1">
        <v>65</v>
      </c>
      <c r="G49" s="1">
        <v>80</v>
      </c>
      <c r="H49" s="1">
        <v>20</v>
      </c>
      <c r="I49" s="1">
        <v>98.5</v>
      </c>
      <c r="J49" s="3"/>
      <c r="K49" s="3"/>
      <c r="L49" s="5" t="s">
        <v>139</v>
      </c>
      <c r="M49" s="5" t="s">
        <v>140</v>
      </c>
    </row>
    <row r="50" spans="1:13" ht="16.5" thickBot="1" x14ac:dyDescent="0.3">
      <c r="A50" s="1">
        <v>24</v>
      </c>
      <c r="B50" s="2" t="s">
        <v>141</v>
      </c>
      <c r="C50" s="2" t="s">
        <v>21</v>
      </c>
      <c r="D50" s="1">
        <v>72</v>
      </c>
      <c r="E50" s="1">
        <v>140</v>
      </c>
      <c r="F50" s="1">
        <v>75</v>
      </c>
      <c r="G50" s="1">
        <v>88</v>
      </c>
      <c r="H50" s="1">
        <v>24</v>
      </c>
      <c r="I50" s="1">
        <v>96.2</v>
      </c>
      <c r="J50" s="3"/>
      <c r="K50" s="3"/>
      <c r="L50" s="5" t="s">
        <v>142</v>
      </c>
      <c r="M50" s="5" t="s">
        <v>143</v>
      </c>
    </row>
    <row r="51" spans="1:13" ht="16.5" thickBot="1" x14ac:dyDescent="0.3">
      <c r="A51" s="1">
        <v>25</v>
      </c>
      <c r="B51" s="2" t="s">
        <v>144</v>
      </c>
      <c r="C51" s="2" t="s">
        <v>21</v>
      </c>
      <c r="D51" s="1">
        <v>60</v>
      </c>
      <c r="E51" s="1">
        <v>123</v>
      </c>
      <c r="F51" s="1">
        <v>90</v>
      </c>
      <c r="G51" s="1">
        <v>64</v>
      </c>
      <c r="H51" s="1">
        <v>14</v>
      </c>
      <c r="I51" s="1">
        <v>97.5</v>
      </c>
      <c r="J51" s="3"/>
      <c r="K51" s="3"/>
      <c r="L51" s="7" t="s">
        <v>100</v>
      </c>
      <c r="M51" s="13" t="s">
        <v>101</v>
      </c>
    </row>
    <row r="52" spans="1:13" ht="16.5" thickBot="1" x14ac:dyDescent="0.3">
      <c r="A52" s="1">
        <v>25</v>
      </c>
      <c r="B52" s="2" t="s">
        <v>145</v>
      </c>
      <c r="C52" s="2" t="s">
        <v>14</v>
      </c>
      <c r="D52" s="1">
        <v>14</v>
      </c>
      <c r="E52" s="1">
        <v>109</v>
      </c>
      <c r="F52" s="1">
        <v>81</v>
      </c>
      <c r="G52" s="1">
        <v>70</v>
      </c>
      <c r="H52" s="1">
        <v>16</v>
      </c>
      <c r="I52" s="1">
        <v>97.2</v>
      </c>
      <c r="J52" s="3"/>
      <c r="K52" s="3"/>
      <c r="L52" s="7" t="s">
        <v>100</v>
      </c>
      <c r="M52" s="13" t="s">
        <v>101</v>
      </c>
    </row>
    <row r="53" spans="1:13" ht="16.5" thickBot="1" x14ac:dyDescent="0.3">
      <c r="A53" s="1">
        <v>26</v>
      </c>
      <c r="B53" s="2" t="s">
        <v>146</v>
      </c>
      <c r="C53" s="2" t="s">
        <v>21</v>
      </c>
      <c r="D53" s="1">
        <v>18</v>
      </c>
      <c r="E53" s="1">
        <v>107</v>
      </c>
      <c r="F53" s="1">
        <v>70</v>
      </c>
      <c r="G53" s="1">
        <v>64</v>
      </c>
      <c r="H53" s="1">
        <v>24</v>
      </c>
      <c r="I53" s="1">
        <v>97.6</v>
      </c>
      <c r="J53" s="3"/>
      <c r="K53" s="3"/>
      <c r="L53" s="7" t="s">
        <v>100</v>
      </c>
      <c r="M53" s="13" t="s">
        <v>101</v>
      </c>
    </row>
    <row r="54" spans="1:13" ht="16.5" thickBot="1" x14ac:dyDescent="0.3">
      <c r="A54" s="1">
        <v>27</v>
      </c>
      <c r="B54" s="2" t="s">
        <v>147</v>
      </c>
      <c r="C54" s="2" t="s">
        <v>14</v>
      </c>
      <c r="D54" s="1">
        <v>46</v>
      </c>
      <c r="E54" s="1">
        <v>178</v>
      </c>
      <c r="F54" s="1">
        <v>109</v>
      </c>
      <c r="G54" s="1">
        <v>52</v>
      </c>
      <c r="H54" s="1">
        <v>24</v>
      </c>
      <c r="I54" s="1">
        <v>97.9</v>
      </c>
      <c r="J54" s="3"/>
      <c r="K54" s="3"/>
      <c r="L54" s="7" t="s">
        <v>100</v>
      </c>
      <c r="M54" s="13" t="s">
        <v>101</v>
      </c>
    </row>
    <row r="55" spans="1:13" ht="16.5" thickBot="1" x14ac:dyDescent="0.3">
      <c r="A55" s="1">
        <v>28</v>
      </c>
      <c r="B55" s="2" t="s">
        <v>148</v>
      </c>
      <c r="C55" s="2" t="s">
        <v>21</v>
      </c>
      <c r="D55" s="1">
        <v>40</v>
      </c>
      <c r="E55" s="1">
        <v>155</v>
      </c>
      <c r="F55" s="1">
        <v>95</v>
      </c>
      <c r="G55" s="1">
        <v>64</v>
      </c>
      <c r="H55" s="1">
        <v>16</v>
      </c>
      <c r="I55" s="1">
        <v>97.9</v>
      </c>
      <c r="J55" s="3"/>
      <c r="K55" s="1">
        <v>160</v>
      </c>
      <c r="L55" s="7" t="s">
        <v>100</v>
      </c>
      <c r="M55" s="13" t="s">
        <v>101</v>
      </c>
    </row>
    <row r="56" spans="1:13" ht="16.5" thickBot="1" x14ac:dyDescent="0.3">
      <c r="A56" s="1">
        <v>29</v>
      </c>
      <c r="B56" s="2" t="s">
        <v>149</v>
      </c>
      <c r="C56" s="2" t="s">
        <v>14</v>
      </c>
      <c r="D56" s="1">
        <v>18</v>
      </c>
      <c r="E56" s="1">
        <v>120</v>
      </c>
      <c r="F56" s="1">
        <v>60</v>
      </c>
      <c r="G56" s="1">
        <v>64</v>
      </c>
      <c r="H56" s="1">
        <v>19</v>
      </c>
      <c r="I56" s="1">
        <v>97.7</v>
      </c>
      <c r="J56" s="3"/>
      <c r="K56" s="1">
        <v>162</v>
      </c>
      <c r="L56" s="7" t="s">
        <v>100</v>
      </c>
      <c r="M56" s="5" t="s">
        <v>150</v>
      </c>
    </row>
    <row r="57" spans="1:13" ht="16.5" thickBot="1" x14ac:dyDescent="0.3">
      <c r="A57" s="1">
        <v>30</v>
      </c>
      <c r="B57" s="2" t="s">
        <v>151</v>
      </c>
      <c r="C57" s="2" t="s">
        <v>21</v>
      </c>
      <c r="D57" s="1">
        <v>46</v>
      </c>
      <c r="E57" s="1">
        <v>130</v>
      </c>
      <c r="F57" s="1">
        <v>75</v>
      </c>
      <c r="G57" s="1">
        <v>52</v>
      </c>
      <c r="H57" s="1">
        <v>16</v>
      </c>
      <c r="I57" s="1">
        <v>98.5</v>
      </c>
      <c r="J57" s="3"/>
      <c r="K57" s="1">
        <v>165</v>
      </c>
      <c r="L57" s="5" t="s">
        <v>152</v>
      </c>
      <c r="M57" s="5" t="s">
        <v>153</v>
      </c>
    </row>
    <row r="58" spans="1:13" ht="16.5" thickBot="1" x14ac:dyDescent="0.3">
      <c r="A58" s="1">
        <v>30</v>
      </c>
      <c r="B58" s="2" t="s">
        <v>154</v>
      </c>
      <c r="C58" s="2" t="s">
        <v>14</v>
      </c>
      <c r="D58" s="1">
        <v>12</v>
      </c>
      <c r="E58" s="1">
        <v>100</v>
      </c>
      <c r="F58" s="1">
        <v>60</v>
      </c>
      <c r="G58" s="1">
        <v>76</v>
      </c>
      <c r="H58" s="1">
        <v>20</v>
      </c>
      <c r="I58" s="1">
        <v>98.2</v>
      </c>
      <c r="J58" s="3"/>
      <c r="K58" s="1">
        <v>143</v>
      </c>
      <c r="L58" s="5" t="s">
        <v>155</v>
      </c>
      <c r="M58" s="5" t="s">
        <v>156</v>
      </c>
    </row>
    <row r="59" spans="1:13" ht="16.5" thickBot="1" x14ac:dyDescent="0.3">
      <c r="A59" s="1">
        <v>31</v>
      </c>
      <c r="B59" s="2" t="s">
        <v>157</v>
      </c>
      <c r="C59" s="2" t="s">
        <v>21</v>
      </c>
      <c r="D59" s="1">
        <v>50</v>
      </c>
      <c r="E59" s="1">
        <v>123</v>
      </c>
      <c r="F59" s="1">
        <v>65</v>
      </c>
      <c r="G59" s="1">
        <v>72</v>
      </c>
      <c r="H59" s="1">
        <v>21</v>
      </c>
      <c r="I59" s="1">
        <v>95.1</v>
      </c>
      <c r="J59" s="3"/>
      <c r="K59" s="1">
        <v>160</v>
      </c>
      <c r="L59" s="7" t="s">
        <v>100</v>
      </c>
      <c r="M59" s="5" t="s">
        <v>158</v>
      </c>
    </row>
    <row r="60" spans="1:13" ht="16.5" thickBot="1" x14ac:dyDescent="0.3">
      <c r="A60" s="1">
        <v>31</v>
      </c>
      <c r="B60" s="2" t="s">
        <v>159</v>
      </c>
      <c r="C60" s="2" t="s">
        <v>14</v>
      </c>
      <c r="D60" s="1">
        <v>10</v>
      </c>
      <c r="E60" s="1">
        <v>100</v>
      </c>
      <c r="F60" s="1">
        <v>55</v>
      </c>
      <c r="G60" s="1">
        <v>72</v>
      </c>
      <c r="H60" s="1">
        <v>22</v>
      </c>
      <c r="I60" s="1">
        <v>97.6</v>
      </c>
      <c r="J60" s="3"/>
      <c r="K60" s="1">
        <v>130</v>
      </c>
      <c r="L60" s="7" t="s">
        <v>100</v>
      </c>
      <c r="M60" s="7" t="s">
        <v>100</v>
      </c>
    </row>
    <row r="61" spans="1:13" ht="16.5" thickBot="1" x14ac:dyDescent="0.3">
      <c r="A61" s="1">
        <v>32</v>
      </c>
      <c r="B61" s="2" t="s">
        <v>160</v>
      </c>
      <c r="C61" s="2" t="s">
        <v>14</v>
      </c>
      <c r="D61" s="1">
        <v>18</v>
      </c>
      <c r="E61" s="1">
        <v>116</v>
      </c>
      <c r="F61" s="1">
        <v>72</v>
      </c>
      <c r="G61" s="1">
        <v>76</v>
      </c>
      <c r="H61" s="1">
        <v>28</v>
      </c>
      <c r="I61" s="1">
        <v>97.9</v>
      </c>
      <c r="J61" s="3"/>
      <c r="K61" s="1">
        <v>155</v>
      </c>
      <c r="L61" s="7" t="s">
        <v>100</v>
      </c>
      <c r="M61" s="5" t="s">
        <v>161</v>
      </c>
    </row>
    <row r="62" spans="1:13" ht="16.5" thickBot="1" x14ac:dyDescent="0.3">
      <c r="A62" s="1">
        <v>32</v>
      </c>
      <c r="B62" s="2" t="s">
        <v>162</v>
      </c>
      <c r="C62" s="2" t="s">
        <v>14</v>
      </c>
      <c r="D62" s="1">
        <v>12</v>
      </c>
      <c r="E62" s="1">
        <v>108</v>
      </c>
      <c r="F62" s="1">
        <v>80</v>
      </c>
      <c r="G62" s="1">
        <v>65</v>
      </c>
      <c r="H62" s="1">
        <v>24</v>
      </c>
      <c r="I62" s="1">
        <v>97.5</v>
      </c>
      <c r="J62" s="3"/>
      <c r="K62" s="1">
        <v>137</v>
      </c>
      <c r="L62" s="7" t="s">
        <v>100</v>
      </c>
      <c r="M62" s="13" t="s">
        <v>101</v>
      </c>
    </row>
    <row r="63" spans="1:13" ht="16.5" thickBot="1" x14ac:dyDescent="0.3">
      <c r="A63" s="1">
        <v>33</v>
      </c>
      <c r="B63" s="2" t="s">
        <v>163</v>
      </c>
      <c r="C63" s="2" t="s">
        <v>21</v>
      </c>
      <c r="D63" s="1">
        <v>20</v>
      </c>
      <c r="E63" s="1">
        <v>122</v>
      </c>
      <c r="F63" s="1">
        <v>88</v>
      </c>
      <c r="G63" s="1">
        <v>84</v>
      </c>
      <c r="H63" s="1">
        <v>118</v>
      </c>
      <c r="I63" s="1">
        <v>97.9</v>
      </c>
      <c r="J63" s="3"/>
      <c r="K63" s="1">
        <v>150</v>
      </c>
      <c r="L63" s="5" t="s">
        <v>164</v>
      </c>
      <c r="M63" s="5" t="s">
        <v>165</v>
      </c>
    </row>
    <row r="64" spans="1:13" ht="16.5" thickBot="1" x14ac:dyDescent="0.3">
      <c r="A64" s="1">
        <v>34</v>
      </c>
      <c r="B64" s="2" t="s">
        <v>166</v>
      </c>
      <c r="C64" s="2" t="s">
        <v>21</v>
      </c>
      <c r="D64" s="1">
        <v>50</v>
      </c>
      <c r="E64" s="1">
        <v>250</v>
      </c>
      <c r="F64" s="1">
        <v>120</v>
      </c>
      <c r="G64" s="1">
        <v>48</v>
      </c>
      <c r="H64" s="1">
        <v>16</v>
      </c>
      <c r="I64" s="1">
        <v>97.8</v>
      </c>
      <c r="J64" s="3"/>
      <c r="K64" s="1">
        <v>162</v>
      </c>
      <c r="L64" s="5" t="s">
        <v>167</v>
      </c>
      <c r="M64" s="5" t="s">
        <v>168</v>
      </c>
    </row>
    <row r="65" spans="1:13" ht="16.5" thickBot="1" x14ac:dyDescent="0.3">
      <c r="A65" s="1">
        <v>34</v>
      </c>
      <c r="B65" s="2" t="s">
        <v>169</v>
      </c>
      <c r="C65" s="2" t="s">
        <v>14</v>
      </c>
      <c r="D65" s="1">
        <v>15</v>
      </c>
      <c r="E65" s="1">
        <v>95</v>
      </c>
      <c r="F65" s="1">
        <v>50</v>
      </c>
      <c r="G65" s="1">
        <v>60</v>
      </c>
      <c r="H65" s="1">
        <v>20</v>
      </c>
      <c r="I65" s="1">
        <v>98.1</v>
      </c>
      <c r="J65" s="3"/>
      <c r="K65" s="1">
        <v>153</v>
      </c>
      <c r="L65" s="5" t="s">
        <v>170</v>
      </c>
      <c r="M65" s="5" t="s">
        <v>171</v>
      </c>
    </row>
    <row r="66" spans="1:13" ht="16.5" thickBot="1" x14ac:dyDescent="0.3">
      <c r="A66" s="1">
        <v>35</v>
      </c>
      <c r="B66" s="2" t="s">
        <v>172</v>
      </c>
      <c r="C66" s="2" t="s">
        <v>21</v>
      </c>
      <c r="D66" s="1">
        <v>44</v>
      </c>
      <c r="E66" s="1">
        <v>140</v>
      </c>
      <c r="F66" s="1">
        <v>80</v>
      </c>
      <c r="G66" s="1">
        <v>44</v>
      </c>
      <c r="H66" s="1">
        <v>20</v>
      </c>
      <c r="I66" s="1">
        <v>98</v>
      </c>
      <c r="J66" s="3"/>
      <c r="K66" s="1">
        <v>188</v>
      </c>
      <c r="L66" s="7" t="s">
        <v>100</v>
      </c>
      <c r="M66" s="13" t="s">
        <v>101</v>
      </c>
    </row>
    <row r="67" spans="1:13" ht="16.5" thickBot="1" x14ac:dyDescent="0.3">
      <c r="A67" s="1">
        <v>35</v>
      </c>
      <c r="B67" s="2" t="s">
        <v>173</v>
      </c>
      <c r="C67" s="2" t="s">
        <v>21</v>
      </c>
      <c r="D67" s="1">
        <v>12</v>
      </c>
      <c r="E67" s="1">
        <v>95</v>
      </c>
      <c r="F67" s="1">
        <v>65</v>
      </c>
      <c r="G67" s="1">
        <v>69</v>
      </c>
      <c r="H67" s="1">
        <v>19</v>
      </c>
      <c r="I67" s="1">
        <v>97.8</v>
      </c>
      <c r="J67" s="3"/>
      <c r="K67" s="1">
        <v>138</v>
      </c>
      <c r="L67" s="7" t="s">
        <v>100</v>
      </c>
      <c r="M67" s="5" t="s">
        <v>174</v>
      </c>
    </row>
    <row r="68" spans="1:13" ht="16.5" thickBot="1" x14ac:dyDescent="0.3">
      <c r="A68" s="1">
        <v>36</v>
      </c>
      <c r="B68" s="2" t="s">
        <v>175</v>
      </c>
      <c r="C68" s="2" t="s">
        <v>21</v>
      </c>
      <c r="D68" s="1">
        <v>42</v>
      </c>
      <c r="E68" s="1">
        <v>180</v>
      </c>
      <c r="F68" s="1">
        <v>115</v>
      </c>
      <c r="G68" s="1">
        <v>76</v>
      </c>
      <c r="H68" s="1">
        <v>16</v>
      </c>
      <c r="I68" s="1">
        <v>98.2</v>
      </c>
      <c r="J68" s="3"/>
      <c r="K68" s="1">
        <v>158</v>
      </c>
      <c r="L68" s="7" t="s">
        <v>100</v>
      </c>
      <c r="M68" s="5" t="s">
        <v>176</v>
      </c>
    </row>
    <row r="69" spans="1:13" ht="16.5" thickBot="1" x14ac:dyDescent="0.3">
      <c r="A69" s="1">
        <v>37</v>
      </c>
      <c r="B69" s="2" t="s">
        <v>177</v>
      </c>
      <c r="C69" s="2" t="s">
        <v>21</v>
      </c>
      <c r="D69" s="1">
        <v>70</v>
      </c>
      <c r="E69" s="1">
        <v>172</v>
      </c>
      <c r="F69" s="1">
        <v>98</v>
      </c>
      <c r="G69" s="1">
        <v>60</v>
      </c>
      <c r="H69" s="1">
        <v>18</v>
      </c>
      <c r="I69" s="1">
        <v>96.4</v>
      </c>
      <c r="J69" s="3"/>
      <c r="K69" s="1">
        <v>148</v>
      </c>
      <c r="L69" s="5" t="s">
        <v>178</v>
      </c>
      <c r="M69" s="5" t="s">
        <v>179</v>
      </c>
    </row>
    <row r="70" spans="1:13" ht="16.5" thickBot="1" x14ac:dyDescent="0.3">
      <c r="A70" s="1">
        <v>37</v>
      </c>
      <c r="B70" s="2" t="s">
        <v>180</v>
      </c>
      <c r="C70" s="2" t="s">
        <v>21</v>
      </c>
      <c r="D70" s="1">
        <v>7</v>
      </c>
      <c r="E70" s="1">
        <v>90</v>
      </c>
      <c r="F70" s="1">
        <v>68</v>
      </c>
      <c r="G70" s="1">
        <v>84</v>
      </c>
      <c r="H70" s="1">
        <v>20</v>
      </c>
      <c r="I70" s="1">
        <v>95.3</v>
      </c>
      <c r="J70" s="3"/>
      <c r="K70" s="1">
        <v>114</v>
      </c>
      <c r="L70" s="5" t="s">
        <v>181</v>
      </c>
      <c r="M70" s="5" t="s">
        <v>179</v>
      </c>
    </row>
    <row r="71" spans="1:13" ht="16.5" thickBot="1" x14ac:dyDescent="0.3">
      <c r="A71" s="1">
        <v>38</v>
      </c>
      <c r="B71" s="2" t="s">
        <v>182</v>
      </c>
      <c r="C71" s="2" t="s">
        <v>21</v>
      </c>
      <c r="D71" s="1">
        <v>55</v>
      </c>
      <c r="E71" s="1">
        <v>130</v>
      </c>
      <c r="F71" s="1">
        <v>76</v>
      </c>
      <c r="G71" s="1">
        <v>88</v>
      </c>
      <c r="H71" s="1">
        <v>24</v>
      </c>
      <c r="I71" s="1">
        <v>96.5</v>
      </c>
      <c r="J71" s="3"/>
      <c r="K71" s="1">
        <v>159</v>
      </c>
      <c r="L71" s="7" t="s">
        <v>100</v>
      </c>
      <c r="M71" s="5" t="s">
        <v>183</v>
      </c>
    </row>
    <row r="72" spans="1:13" ht="16.5" thickBot="1" x14ac:dyDescent="0.3">
      <c r="A72" s="1">
        <v>38</v>
      </c>
      <c r="B72" s="2" t="s">
        <v>184</v>
      </c>
      <c r="C72" s="2" t="s">
        <v>14</v>
      </c>
      <c r="D72" s="1">
        <v>10</v>
      </c>
      <c r="E72" s="1">
        <v>105</v>
      </c>
      <c r="F72" s="1">
        <v>72</v>
      </c>
      <c r="G72" s="1">
        <v>72</v>
      </c>
      <c r="H72" s="1">
        <v>22</v>
      </c>
      <c r="I72" s="1">
        <v>96.1</v>
      </c>
      <c r="J72" s="3"/>
      <c r="K72" s="1">
        <v>132</v>
      </c>
      <c r="L72" s="7" t="s">
        <v>100</v>
      </c>
      <c r="M72" s="5" t="s">
        <v>185</v>
      </c>
    </row>
    <row r="73" spans="1:13" ht="16.5" thickBot="1" x14ac:dyDescent="0.3">
      <c r="A73" s="1">
        <v>39</v>
      </c>
      <c r="B73" s="2" t="s">
        <v>186</v>
      </c>
      <c r="C73" s="2" t="s">
        <v>21</v>
      </c>
      <c r="D73" s="1">
        <v>35</v>
      </c>
      <c r="E73" s="1">
        <v>115</v>
      </c>
      <c r="F73" s="1">
        <v>63</v>
      </c>
      <c r="G73" s="1">
        <v>76</v>
      </c>
      <c r="H73" s="1">
        <v>22</v>
      </c>
      <c r="I73" s="1">
        <v>97.2</v>
      </c>
      <c r="J73" s="3"/>
      <c r="K73" s="1">
        <v>162</v>
      </c>
      <c r="L73" s="5" t="s">
        <v>187</v>
      </c>
      <c r="M73" s="5" t="s">
        <v>188</v>
      </c>
    </row>
    <row r="74" spans="1:13" ht="16.5" thickBot="1" x14ac:dyDescent="0.3">
      <c r="A74" s="1">
        <v>39</v>
      </c>
      <c r="B74" s="2" t="s">
        <v>189</v>
      </c>
      <c r="C74" s="2" t="s">
        <v>21</v>
      </c>
      <c r="D74" s="1">
        <v>8</v>
      </c>
      <c r="E74" s="1">
        <v>100</v>
      </c>
      <c r="F74" s="1">
        <v>50</v>
      </c>
      <c r="G74" s="1">
        <v>60</v>
      </c>
      <c r="H74" s="1">
        <v>18</v>
      </c>
      <c r="I74" s="1">
        <v>95.3</v>
      </c>
      <c r="J74" s="3"/>
      <c r="K74" s="1">
        <v>120</v>
      </c>
      <c r="L74" s="5" t="s">
        <v>98</v>
      </c>
      <c r="M74" s="5" t="s">
        <v>190</v>
      </c>
    </row>
    <row r="75" spans="1:13" ht="16.5" thickBot="1" x14ac:dyDescent="0.3">
      <c r="A75" s="1">
        <v>40</v>
      </c>
      <c r="B75" s="2" t="s">
        <v>191</v>
      </c>
      <c r="C75" s="2" t="s">
        <v>21</v>
      </c>
      <c r="D75" s="1">
        <v>38</v>
      </c>
      <c r="E75" s="1">
        <v>110</v>
      </c>
      <c r="F75" s="1">
        <v>75</v>
      </c>
      <c r="G75" s="1">
        <v>64</v>
      </c>
      <c r="H75" s="1">
        <v>16</v>
      </c>
      <c r="I75" s="1">
        <v>96.4</v>
      </c>
      <c r="J75" s="3"/>
      <c r="K75" s="3"/>
      <c r="L75" s="5" t="s">
        <v>192</v>
      </c>
      <c r="M75" s="5" t="s">
        <v>193</v>
      </c>
    </row>
    <row r="76" spans="1:13" ht="16.5" thickBot="1" x14ac:dyDescent="0.3">
      <c r="A76" s="1">
        <v>40</v>
      </c>
      <c r="B76" s="2" t="s">
        <v>194</v>
      </c>
      <c r="C76" s="2" t="s">
        <v>21</v>
      </c>
      <c r="D76" s="1">
        <v>12</v>
      </c>
      <c r="E76" s="1">
        <v>100</v>
      </c>
      <c r="F76" s="1">
        <v>60</v>
      </c>
      <c r="G76" s="1">
        <v>88</v>
      </c>
      <c r="H76" s="1">
        <v>20</v>
      </c>
      <c r="I76" s="1">
        <v>92.6</v>
      </c>
      <c r="J76" s="3"/>
      <c r="K76" s="3"/>
      <c r="L76" s="5" t="s">
        <v>195</v>
      </c>
      <c r="M76" s="5" t="s">
        <v>196</v>
      </c>
    </row>
    <row r="77" spans="1:13" ht="16.5" thickBot="1" x14ac:dyDescent="0.3">
      <c r="A77" s="1">
        <v>41</v>
      </c>
      <c r="B77" s="2" t="s">
        <v>197</v>
      </c>
      <c r="C77" s="2" t="s">
        <v>14</v>
      </c>
      <c r="D77" s="1">
        <v>17</v>
      </c>
      <c r="E77" s="1">
        <v>100</v>
      </c>
      <c r="F77" s="1">
        <v>70</v>
      </c>
      <c r="G77" s="1">
        <v>48</v>
      </c>
      <c r="H77" s="1">
        <v>24</v>
      </c>
      <c r="I77" s="1">
        <v>97.5</v>
      </c>
      <c r="J77" s="3"/>
      <c r="K77" s="3"/>
      <c r="L77" s="5" t="s">
        <v>198</v>
      </c>
      <c r="M77" s="5" t="s">
        <v>199</v>
      </c>
    </row>
    <row r="78" spans="1:13" ht="16.5" thickBot="1" x14ac:dyDescent="0.3">
      <c r="A78" s="1">
        <v>42</v>
      </c>
      <c r="B78" s="2" t="s">
        <v>200</v>
      </c>
      <c r="C78" s="2" t="s">
        <v>14</v>
      </c>
      <c r="D78" s="1">
        <v>40</v>
      </c>
      <c r="E78" s="1">
        <v>151</v>
      </c>
      <c r="F78" s="1">
        <v>109</v>
      </c>
      <c r="G78" s="1">
        <v>76</v>
      </c>
      <c r="H78" s="3"/>
      <c r="I78" s="1">
        <v>97</v>
      </c>
      <c r="J78" s="3"/>
      <c r="K78" s="3"/>
      <c r="L78" s="5" t="s">
        <v>201</v>
      </c>
      <c r="M78" s="5" t="s">
        <v>202</v>
      </c>
    </row>
    <row r="79" spans="1:13" ht="16.5" thickBot="1" x14ac:dyDescent="0.3">
      <c r="A79" s="1">
        <v>42</v>
      </c>
      <c r="B79" s="2" t="s">
        <v>203</v>
      </c>
      <c r="C79" s="2" t="s">
        <v>21</v>
      </c>
      <c r="D79" s="1">
        <v>4</v>
      </c>
      <c r="E79" s="3"/>
      <c r="F79" s="3"/>
      <c r="G79" s="3"/>
      <c r="H79" s="1">
        <v>32</v>
      </c>
      <c r="I79" s="1">
        <v>96.5</v>
      </c>
      <c r="J79" s="3"/>
      <c r="K79" s="3"/>
      <c r="L79" s="5" t="s">
        <v>204</v>
      </c>
      <c r="M79" s="5" t="s">
        <v>205</v>
      </c>
    </row>
    <row r="80" spans="1:13" ht="16.5" thickBot="1" x14ac:dyDescent="0.3">
      <c r="A80" s="1">
        <v>43</v>
      </c>
      <c r="B80" s="2" t="s">
        <v>206</v>
      </c>
      <c r="C80" s="2" t="s">
        <v>14</v>
      </c>
      <c r="D80" s="1">
        <v>6</v>
      </c>
      <c r="E80" s="3"/>
      <c r="F80" s="3"/>
      <c r="G80" s="3"/>
      <c r="H80" s="1">
        <v>20</v>
      </c>
      <c r="I80" s="1">
        <v>95.6</v>
      </c>
      <c r="J80" s="3"/>
      <c r="K80" s="3"/>
      <c r="L80" s="5" t="s">
        <v>207</v>
      </c>
      <c r="M80" s="5" t="s">
        <v>208</v>
      </c>
    </row>
    <row r="81" spans="1:13" ht="16.5" thickBot="1" x14ac:dyDescent="0.3">
      <c r="A81" s="1">
        <v>43</v>
      </c>
      <c r="B81" s="2" t="s">
        <v>209</v>
      </c>
      <c r="C81" s="2" t="s">
        <v>21</v>
      </c>
      <c r="D81" s="1">
        <v>8</v>
      </c>
      <c r="E81" s="3"/>
      <c r="F81" s="3"/>
      <c r="G81" s="3"/>
      <c r="H81" s="1">
        <v>28</v>
      </c>
      <c r="I81" s="1">
        <v>97.4</v>
      </c>
      <c r="J81" s="3"/>
      <c r="K81" s="3"/>
      <c r="L81" s="5" t="s">
        <v>210</v>
      </c>
      <c r="M81" s="5" t="s">
        <v>211</v>
      </c>
    </row>
    <row r="82" spans="1:13" ht="16.5" thickBot="1" x14ac:dyDescent="0.3">
      <c r="A82" s="1">
        <v>43</v>
      </c>
      <c r="B82" s="2" t="s">
        <v>212</v>
      </c>
      <c r="C82" s="2" t="s">
        <v>14</v>
      </c>
      <c r="D82" s="1">
        <v>4</v>
      </c>
      <c r="E82" s="3"/>
      <c r="F82" s="3"/>
      <c r="G82" s="3"/>
      <c r="H82" s="1">
        <v>39</v>
      </c>
      <c r="I82" s="1">
        <v>101</v>
      </c>
      <c r="J82" s="3"/>
      <c r="K82" s="3"/>
      <c r="L82" s="5" t="s">
        <v>213</v>
      </c>
      <c r="M82" s="5" t="s">
        <v>214</v>
      </c>
    </row>
    <row r="83" spans="1:13" ht="16.5" thickBot="1" x14ac:dyDescent="0.3">
      <c r="A83" s="1">
        <v>44</v>
      </c>
      <c r="B83" s="2" t="s">
        <v>215</v>
      </c>
      <c r="C83" s="2" t="s">
        <v>21</v>
      </c>
      <c r="D83" s="1">
        <v>65</v>
      </c>
      <c r="E83" s="1">
        <v>135</v>
      </c>
      <c r="F83" s="1">
        <v>80</v>
      </c>
      <c r="G83" s="1">
        <v>80</v>
      </c>
      <c r="H83" s="1">
        <v>20</v>
      </c>
      <c r="I83" s="1">
        <v>94.5</v>
      </c>
      <c r="J83" s="3"/>
      <c r="K83" s="3"/>
      <c r="L83" s="5" t="s">
        <v>216</v>
      </c>
      <c r="M83" s="5" t="s">
        <v>217</v>
      </c>
    </row>
    <row r="84" spans="1:13" ht="16.5" thickBot="1" x14ac:dyDescent="0.3">
      <c r="A84" s="1">
        <v>44</v>
      </c>
      <c r="B84" s="2" t="s">
        <v>218</v>
      </c>
      <c r="C84" s="2" t="s">
        <v>21</v>
      </c>
      <c r="D84" s="1">
        <v>1</v>
      </c>
      <c r="E84" s="3"/>
      <c r="F84" s="3"/>
      <c r="G84" s="1">
        <v>96</v>
      </c>
      <c r="H84" s="1">
        <v>20</v>
      </c>
      <c r="I84" s="1">
        <v>97</v>
      </c>
      <c r="J84" s="3"/>
      <c r="K84" s="3"/>
      <c r="L84" s="5" t="s">
        <v>219</v>
      </c>
      <c r="M84" s="5" t="s">
        <v>220</v>
      </c>
    </row>
    <row r="85" spans="1:13" ht="16.5" thickBot="1" x14ac:dyDescent="0.3">
      <c r="A85" s="1">
        <v>44</v>
      </c>
      <c r="B85" s="2" t="s">
        <v>221</v>
      </c>
      <c r="C85" s="2" t="s">
        <v>21</v>
      </c>
      <c r="D85" s="1">
        <v>10</v>
      </c>
      <c r="E85" s="1">
        <v>100</v>
      </c>
      <c r="F85" s="1">
        <v>60</v>
      </c>
      <c r="G85" s="1">
        <v>100</v>
      </c>
      <c r="H85" s="1">
        <v>24</v>
      </c>
      <c r="I85" s="1">
        <v>97.4</v>
      </c>
      <c r="J85" s="3"/>
      <c r="K85" s="3"/>
      <c r="L85" s="5" t="s">
        <v>222</v>
      </c>
      <c r="M85" s="5" t="s">
        <v>223</v>
      </c>
    </row>
    <row r="86" spans="1:13" ht="16.5" thickBot="1" x14ac:dyDescent="0.3">
      <c r="A86" s="1">
        <v>45</v>
      </c>
      <c r="B86" s="2" t="s">
        <v>224</v>
      </c>
      <c r="C86" s="2" t="s">
        <v>21</v>
      </c>
      <c r="D86" s="1">
        <v>20</v>
      </c>
      <c r="E86" s="1">
        <v>104</v>
      </c>
      <c r="F86" s="1">
        <v>66</v>
      </c>
      <c r="G86" s="1">
        <v>76</v>
      </c>
      <c r="H86" s="1">
        <v>20</v>
      </c>
      <c r="I86" s="1">
        <v>97.8</v>
      </c>
      <c r="J86" s="3"/>
      <c r="K86" s="3"/>
      <c r="L86" s="5" t="s">
        <v>225</v>
      </c>
      <c r="M86" s="5" t="s">
        <v>67</v>
      </c>
    </row>
    <row r="87" spans="1:13" ht="16.5" thickBot="1" x14ac:dyDescent="0.3">
      <c r="A87" s="1">
        <v>45</v>
      </c>
      <c r="B87" s="2" t="s">
        <v>226</v>
      </c>
      <c r="C87" s="2" t="s">
        <v>21</v>
      </c>
      <c r="D87" s="1">
        <v>0.66</v>
      </c>
      <c r="E87" s="3"/>
      <c r="F87" s="3"/>
      <c r="G87" s="1">
        <v>144</v>
      </c>
      <c r="H87" s="1">
        <v>72</v>
      </c>
      <c r="I87" s="1">
        <v>98.5</v>
      </c>
      <c r="J87" s="3"/>
      <c r="K87" s="3"/>
      <c r="L87" s="5" t="s">
        <v>227</v>
      </c>
      <c r="M87" s="5" t="s">
        <v>228</v>
      </c>
    </row>
    <row r="88" spans="1:13" ht="16.5" thickBot="1" x14ac:dyDescent="0.3">
      <c r="A88" s="1">
        <v>46</v>
      </c>
      <c r="B88" s="2" t="s">
        <v>229</v>
      </c>
      <c r="C88" s="2" t="s">
        <v>14</v>
      </c>
      <c r="D88" s="1">
        <v>71</v>
      </c>
      <c r="E88" s="1">
        <v>216</v>
      </c>
      <c r="F88" s="1">
        <v>124</v>
      </c>
      <c r="G88" s="1">
        <v>76</v>
      </c>
      <c r="H88" s="1">
        <v>24</v>
      </c>
      <c r="I88" s="1">
        <v>96.8</v>
      </c>
      <c r="J88" s="3"/>
      <c r="K88" s="3"/>
      <c r="L88" s="7" t="s">
        <v>100</v>
      </c>
      <c r="M88" s="5" t="s">
        <v>230</v>
      </c>
    </row>
    <row r="89" spans="1:13" ht="16.5" thickBot="1" x14ac:dyDescent="0.3">
      <c r="A89" s="1">
        <v>47</v>
      </c>
      <c r="B89" s="2" t="s">
        <v>231</v>
      </c>
      <c r="C89" s="2" t="s">
        <v>14</v>
      </c>
      <c r="D89" s="1">
        <v>50</v>
      </c>
      <c r="E89" s="1">
        <v>180</v>
      </c>
      <c r="F89" s="1">
        <v>105</v>
      </c>
      <c r="G89" s="1">
        <v>64</v>
      </c>
      <c r="H89" s="1">
        <v>20</v>
      </c>
      <c r="I89" s="1">
        <v>95</v>
      </c>
      <c r="J89" s="3"/>
      <c r="K89" s="3"/>
      <c r="L89" s="5" t="s">
        <v>232</v>
      </c>
      <c r="M89" s="5" t="s">
        <v>233</v>
      </c>
    </row>
    <row r="90" spans="1:13" ht="16.5" thickBot="1" x14ac:dyDescent="0.3">
      <c r="A90" s="1">
        <v>48</v>
      </c>
      <c r="B90" s="2" t="s">
        <v>234</v>
      </c>
      <c r="C90" s="2" t="s">
        <v>21</v>
      </c>
      <c r="D90" s="1">
        <v>70</v>
      </c>
      <c r="E90" s="1">
        <v>175</v>
      </c>
      <c r="F90" s="1">
        <v>80</v>
      </c>
      <c r="G90" s="1">
        <v>84</v>
      </c>
      <c r="H90" s="1">
        <v>20</v>
      </c>
      <c r="I90" s="1">
        <v>95.7</v>
      </c>
      <c r="J90" s="3"/>
      <c r="K90" s="3"/>
      <c r="L90" s="7" t="s">
        <v>100</v>
      </c>
      <c r="M90" s="5" t="s">
        <v>235</v>
      </c>
    </row>
    <row r="91" spans="1:13" ht="16.5" thickBot="1" x14ac:dyDescent="0.3">
      <c r="A91" s="1">
        <v>49</v>
      </c>
      <c r="B91" s="2" t="s">
        <v>236</v>
      </c>
      <c r="C91" s="2" t="s">
        <v>14</v>
      </c>
      <c r="D91" s="1">
        <v>79</v>
      </c>
      <c r="E91" s="1">
        <v>156</v>
      </c>
      <c r="F91" s="1">
        <v>90</v>
      </c>
      <c r="G91" s="1">
        <v>72</v>
      </c>
      <c r="H91" s="1">
        <v>16</v>
      </c>
      <c r="I91" s="1">
        <v>97.1</v>
      </c>
      <c r="J91" s="3"/>
      <c r="K91" s="3"/>
      <c r="L91" s="5" t="s">
        <v>237</v>
      </c>
      <c r="M91" s="5" t="s">
        <v>238</v>
      </c>
    </row>
    <row r="92" spans="1:13" ht="16.5" thickBot="1" x14ac:dyDescent="0.3">
      <c r="A92" s="1">
        <v>49</v>
      </c>
      <c r="B92" s="2" t="s">
        <v>239</v>
      </c>
      <c r="C92" s="2" t="s">
        <v>21</v>
      </c>
      <c r="D92" s="1">
        <v>5</v>
      </c>
      <c r="E92" s="3"/>
      <c r="F92" s="3"/>
      <c r="G92" s="1">
        <v>152</v>
      </c>
      <c r="H92" s="1">
        <v>32</v>
      </c>
      <c r="I92" s="1">
        <v>98.3</v>
      </c>
      <c r="J92" s="3"/>
      <c r="K92" s="3"/>
      <c r="L92" s="5" t="s">
        <v>61</v>
      </c>
      <c r="M92" s="8" t="s">
        <v>86</v>
      </c>
    </row>
    <row r="93" spans="1:13" ht="16.5" thickBot="1" x14ac:dyDescent="0.3">
      <c r="A93" s="1">
        <v>50</v>
      </c>
      <c r="B93" s="2" t="s">
        <v>240</v>
      </c>
      <c r="C93" s="2" t="s">
        <v>21</v>
      </c>
      <c r="D93" s="1">
        <v>75</v>
      </c>
      <c r="E93" s="1">
        <v>130</v>
      </c>
      <c r="F93" s="1">
        <v>70</v>
      </c>
      <c r="G93" s="1">
        <v>72</v>
      </c>
      <c r="H93" s="1">
        <v>28</v>
      </c>
      <c r="I93" s="1">
        <v>95.3</v>
      </c>
      <c r="J93" s="3"/>
      <c r="K93" s="3"/>
      <c r="L93" s="5" t="s">
        <v>241</v>
      </c>
      <c r="M93" s="5" t="s">
        <v>242</v>
      </c>
    </row>
    <row r="94" spans="1:13" ht="16.5" thickBot="1" x14ac:dyDescent="0.3">
      <c r="A94" s="1">
        <v>51</v>
      </c>
      <c r="B94" s="2" t="s">
        <v>243</v>
      </c>
      <c r="C94" s="2" t="s">
        <v>14</v>
      </c>
      <c r="D94" s="1">
        <v>79</v>
      </c>
      <c r="E94" s="1">
        <v>170</v>
      </c>
      <c r="F94" s="1">
        <v>60</v>
      </c>
      <c r="G94" s="1">
        <v>60</v>
      </c>
      <c r="H94" s="1">
        <v>20</v>
      </c>
      <c r="I94" s="1">
        <v>96</v>
      </c>
      <c r="J94" s="3"/>
      <c r="K94" s="3"/>
      <c r="L94" s="7" t="s">
        <v>100</v>
      </c>
      <c r="M94" s="5" t="s">
        <v>244</v>
      </c>
    </row>
    <row r="95" spans="1:13" ht="16.5" thickBot="1" x14ac:dyDescent="0.3">
      <c r="A95" s="1">
        <v>52</v>
      </c>
      <c r="B95" s="2" t="s">
        <v>245</v>
      </c>
      <c r="C95" s="2" t="s">
        <v>14</v>
      </c>
      <c r="D95" s="1">
        <v>62</v>
      </c>
      <c r="E95" s="1">
        <v>146</v>
      </c>
      <c r="F95" s="1">
        <v>80</v>
      </c>
      <c r="G95" s="1">
        <v>22</v>
      </c>
      <c r="H95" s="1">
        <v>16</v>
      </c>
      <c r="I95" s="1">
        <v>96.4</v>
      </c>
      <c r="J95" s="3"/>
      <c r="K95" s="3"/>
      <c r="L95" s="5" t="s">
        <v>246</v>
      </c>
      <c r="M95" s="5" t="s">
        <v>247</v>
      </c>
    </row>
    <row r="96" spans="1:13" ht="16.5" thickBot="1" x14ac:dyDescent="0.3">
      <c r="A96" s="1">
        <v>52</v>
      </c>
      <c r="B96" s="2" t="s">
        <v>248</v>
      </c>
      <c r="C96" s="2" t="s">
        <v>14</v>
      </c>
      <c r="D96" s="1">
        <v>12</v>
      </c>
      <c r="E96" s="1">
        <v>122</v>
      </c>
      <c r="F96" s="1">
        <v>82</v>
      </c>
      <c r="G96" s="1">
        <v>60</v>
      </c>
      <c r="H96" s="1">
        <v>16</v>
      </c>
      <c r="I96" s="1">
        <v>96.2</v>
      </c>
      <c r="J96" s="3"/>
      <c r="K96" s="3"/>
      <c r="L96" s="5" t="s">
        <v>249</v>
      </c>
      <c r="M96" s="5" t="s">
        <v>250</v>
      </c>
    </row>
    <row r="97" spans="1:13" ht="16.5" thickBot="1" x14ac:dyDescent="0.3">
      <c r="A97" s="1">
        <v>53</v>
      </c>
      <c r="B97" s="2" t="s">
        <v>251</v>
      </c>
      <c r="C97" s="2" t="s">
        <v>21</v>
      </c>
      <c r="D97" s="1">
        <v>30</v>
      </c>
      <c r="E97" s="1">
        <v>96</v>
      </c>
      <c r="F97" s="1">
        <v>70</v>
      </c>
      <c r="G97" s="1">
        <v>78</v>
      </c>
      <c r="H97" s="1">
        <v>18</v>
      </c>
      <c r="I97" s="1">
        <v>96.5</v>
      </c>
      <c r="J97" s="3"/>
      <c r="K97" s="3"/>
      <c r="L97" s="7" t="s">
        <v>100</v>
      </c>
      <c r="M97" s="5" t="s">
        <v>252</v>
      </c>
    </row>
    <row r="98" spans="1:13" ht="16.5" thickBot="1" x14ac:dyDescent="0.3">
      <c r="A98" s="1">
        <v>53</v>
      </c>
      <c r="B98" s="2" t="s">
        <v>253</v>
      </c>
      <c r="C98" s="2" t="s">
        <v>21</v>
      </c>
      <c r="D98" s="1">
        <v>5</v>
      </c>
      <c r="E98" s="3"/>
      <c r="F98" s="3"/>
      <c r="G98" s="1">
        <v>100</v>
      </c>
      <c r="H98" s="1">
        <v>28</v>
      </c>
      <c r="I98" s="1">
        <v>97.3</v>
      </c>
      <c r="J98" s="3"/>
      <c r="K98" s="3"/>
      <c r="L98" s="7" t="s">
        <v>100</v>
      </c>
      <c r="M98" s="5" t="s">
        <v>254</v>
      </c>
    </row>
    <row r="99" spans="1:13" ht="16.5" thickBot="1" x14ac:dyDescent="0.3">
      <c r="A99" s="1">
        <v>54</v>
      </c>
      <c r="B99" s="2" t="s">
        <v>255</v>
      </c>
      <c r="C99" s="2" t="s">
        <v>21</v>
      </c>
      <c r="D99" s="1">
        <v>62</v>
      </c>
      <c r="E99" s="1">
        <v>210</v>
      </c>
      <c r="F99" s="1">
        <v>100</v>
      </c>
      <c r="G99" s="1">
        <v>120</v>
      </c>
      <c r="H99" s="1">
        <v>24</v>
      </c>
      <c r="I99" s="1">
        <v>97.5</v>
      </c>
      <c r="J99" s="3"/>
      <c r="K99" s="3"/>
      <c r="L99" s="5" t="s">
        <v>256</v>
      </c>
      <c r="M99" s="5" t="s">
        <v>257</v>
      </c>
    </row>
    <row r="100" spans="1:13" ht="16.5" thickBot="1" x14ac:dyDescent="0.3">
      <c r="A100" s="1">
        <v>54</v>
      </c>
      <c r="B100" s="2" t="s">
        <v>258</v>
      </c>
      <c r="C100" s="2" t="s">
        <v>21</v>
      </c>
      <c r="D100" s="1">
        <v>4</v>
      </c>
      <c r="E100" s="1">
        <v>85</v>
      </c>
      <c r="F100" s="1">
        <v>45</v>
      </c>
      <c r="G100" s="1">
        <v>79</v>
      </c>
      <c r="H100" s="1">
        <v>18</v>
      </c>
      <c r="I100" s="1">
        <v>96.5</v>
      </c>
      <c r="J100" s="3"/>
      <c r="K100" s="3"/>
      <c r="L100" s="5" t="s">
        <v>259</v>
      </c>
      <c r="M100" s="5" t="s">
        <v>260</v>
      </c>
    </row>
    <row r="101" spans="1:13" ht="16.5" thickBot="1" x14ac:dyDescent="0.3">
      <c r="A101" s="1">
        <v>55</v>
      </c>
      <c r="B101" s="2" t="s">
        <v>261</v>
      </c>
      <c r="C101" s="2" t="s">
        <v>21</v>
      </c>
      <c r="D101" s="1">
        <v>80</v>
      </c>
      <c r="E101" s="1">
        <v>190</v>
      </c>
      <c r="F101" s="1">
        <v>95</v>
      </c>
      <c r="G101" s="1">
        <v>72</v>
      </c>
      <c r="H101" s="1">
        <v>60</v>
      </c>
      <c r="I101" s="1">
        <v>95.6</v>
      </c>
      <c r="J101" s="3"/>
      <c r="K101" s="3"/>
      <c r="L101" s="7" t="s">
        <v>100</v>
      </c>
      <c r="M101" s="5" t="s">
        <v>262</v>
      </c>
    </row>
    <row r="102" spans="1:13" ht="16.5" thickBot="1" x14ac:dyDescent="0.3">
      <c r="A102" s="1">
        <v>56</v>
      </c>
      <c r="B102" s="2" t="s">
        <v>263</v>
      </c>
      <c r="C102" s="2" t="s">
        <v>14</v>
      </c>
      <c r="D102" s="3"/>
      <c r="E102" s="1">
        <v>110</v>
      </c>
      <c r="F102" s="1">
        <v>65</v>
      </c>
      <c r="G102" s="1">
        <v>114</v>
      </c>
      <c r="H102" s="1">
        <v>18</v>
      </c>
      <c r="I102" s="1">
        <v>98.7</v>
      </c>
      <c r="J102" s="3"/>
      <c r="K102" s="3"/>
      <c r="L102" s="5" t="s">
        <v>264</v>
      </c>
      <c r="M102" s="8" t="s">
        <v>86</v>
      </c>
    </row>
    <row r="103" spans="1:13" ht="16.5" thickBot="1" x14ac:dyDescent="0.3">
      <c r="A103" s="1">
        <v>56</v>
      </c>
      <c r="B103" s="2" t="s">
        <v>265</v>
      </c>
      <c r="C103" s="2" t="s">
        <v>14</v>
      </c>
      <c r="D103" s="1">
        <v>4</v>
      </c>
      <c r="E103" s="1">
        <v>85</v>
      </c>
      <c r="F103" s="1">
        <v>55</v>
      </c>
      <c r="G103" s="1">
        <v>114</v>
      </c>
      <c r="H103" s="1">
        <v>24</v>
      </c>
      <c r="I103" s="1">
        <v>98.7</v>
      </c>
      <c r="J103" s="3"/>
      <c r="K103" s="3"/>
      <c r="L103" s="5" t="s">
        <v>61</v>
      </c>
      <c r="M103" s="8" t="s">
        <v>86</v>
      </c>
    </row>
    <row r="104" spans="1:13" ht="16.5" thickBot="1" x14ac:dyDescent="0.3">
      <c r="A104" s="1">
        <v>56</v>
      </c>
      <c r="B104" s="2" t="s">
        <v>266</v>
      </c>
      <c r="C104" s="2" t="s">
        <v>21</v>
      </c>
      <c r="D104" s="1">
        <v>4</v>
      </c>
      <c r="E104" s="1">
        <v>90</v>
      </c>
      <c r="F104" s="1">
        <v>60</v>
      </c>
      <c r="G104" s="1">
        <v>114</v>
      </c>
      <c r="H104" s="1">
        <v>24</v>
      </c>
      <c r="I104" s="1">
        <v>97.5</v>
      </c>
      <c r="J104" s="3"/>
      <c r="K104" s="3"/>
      <c r="L104" s="5" t="s">
        <v>61</v>
      </c>
      <c r="M104" s="8" t="s">
        <v>86</v>
      </c>
    </row>
    <row r="105" spans="1:13" ht="16.5" thickBot="1" x14ac:dyDescent="0.3">
      <c r="A105" s="1">
        <v>56</v>
      </c>
      <c r="B105" s="2" t="s">
        <v>267</v>
      </c>
      <c r="C105" s="2" t="s">
        <v>14</v>
      </c>
      <c r="D105" s="1">
        <v>30</v>
      </c>
      <c r="E105" s="1">
        <v>110</v>
      </c>
      <c r="F105" s="1">
        <v>70</v>
      </c>
      <c r="G105" s="1">
        <v>106</v>
      </c>
      <c r="H105" s="1">
        <v>12</v>
      </c>
      <c r="I105" s="1">
        <v>99.4</v>
      </c>
      <c r="J105" s="3"/>
      <c r="K105" s="3"/>
      <c r="L105" s="5" t="s">
        <v>268</v>
      </c>
      <c r="M105" s="8" t="s">
        <v>86</v>
      </c>
    </row>
    <row r="106" spans="1:13" ht="16.5" thickBot="1" x14ac:dyDescent="0.3">
      <c r="A106" s="1">
        <v>57</v>
      </c>
      <c r="B106" s="2" t="s">
        <v>269</v>
      </c>
      <c r="C106" s="2" t="s">
        <v>21</v>
      </c>
      <c r="D106" s="1">
        <v>23</v>
      </c>
      <c r="E106" s="1">
        <v>120</v>
      </c>
      <c r="F106" s="1">
        <v>70</v>
      </c>
      <c r="G106" s="1">
        <v>120</v>
      </c>
      <c r="H106" s="1">
        <v>32</v>
      </c>
      <c r="I106" s="1">
        <v>98.6</v>
      </c>
      <c r="J106" s="3"/>
      <c r="K106" s="3"/>
      <c r="L106" s="5" t="s">
        <v>270</v>
      </c>
      <c r="M106" s="5" t="s">
        <v>271</v>
      </c>
    </row>
    <row r="107" spans="1:13" ht="16.5" thickBot="1" x14ac:dyDescent="0.3">
      <c r="A107" s="1">
        <v>57</v>
      </c>
      <c r="B107" s="2" t="s">
        <v>272</v>
      </c>
      <c r="C107" s="2" t="s">
        <v>14</v>
      </c>
      <c r="D107" s="1">
        <v>1.3</v>
      </c>
      <c r="E107" s="3"/>
      <c r="F107" s="3"/>
      <c r="G107" s="3"/>
      <c r="H107" s="3"/>
      <c r="I107" s="3"/>
      <c r="J107" s="3"/>
      <c r="K107" s="3"/>
      <c r="L107" s="5" t="s">
        <v>273</v>
      </c>
      <c r="M107" s="5" t="s">
        <v>274</v>
      </c>
    </row>
    <row r="108" spans="1:13" ht="16.5" thickBot="1" x14ac:dyDescent="0.3">
      <c r="A108" s="1">
        <v>57</v>
      </c>
      <c r="B108" s="2" t="s">
        <v>275</v>
      </c>
      <c r="C108" s="2" t="s">
        <v>21</v>
      </c>
      <c r="D108" s="1">
        <v>10</v>
      </c>
      <c r="E108" s="1">
        <v>100</v>
      </c>
      <c r="F108" s="1">
        <v>60</v>
      </c>
      <c r="G108" s="1">
        <v>125</v>
      </c>
      <c r="H108" s="1">
        <v>24</v>
      </c>
      <c r="I108" s="1">
        <v>97.9</v>
      </c>
      <c r="J108" s="3"/>
      <c r="K108" s="3"/>
      <c r="L108" s="5" t="s">
        <v>276</v>
      </c>
      <c r="M108" s="5" t="s">
        <v>277</v>
      </c>
    </row>
    <row r="109" spans="1:13" ht="16.5" thickBot="1" x14ac:dyDescent="0.3">
      <c r="A109" s="1">
        <v>58</v>
      </c>
      <c r="B109" s="2" t="s">
        <v>278</v>
      </c>
      <c r="C109" s="2" t="s">
        <v>21</v>
      </c>
      <c r="D109" s="1">
        <v>46</v>
      </c>
      <c r="E109" s="1">
        <v>106</v>
      </c>
      <c r="F109" s="1">
        <v>60</v>
      </c>
      <c r="G109" s="1">
        <v>84</v>
      </c>
      <c r="H109" s="1">
        <v>16</v>
      </c>
      <c r="I109" s="1">
        <v>98</v>
      </c>
      <c r="J109" s="3"/>
      <c r="K109" s="3"/>
      <c r="L109" s="5" t="s">
        <v>279</v>
      </c>
      <c r="M109" s="5" t="s">
        <v>280</v>
      </c>
    </row>
    <row r="110" spans="1:13" ht="16.5" thickBot="1" x14ac:dyDescent="0.3">
      <c r="A110" s="1">
        <v>58</v>
      </c>
      <c r="B110" s="2" t="s">
        <v>281</v>
      </c>
      <c r="C110" s="2" t="s">
        <v>21</v>
      </c>
      <c r="D110" s="1">
        <v>3</v>
      </c>
      <c r="E110" s="3"/>
      <c r="F110" s="3"/>
      <c r="G110" s="1">
        <v>142</v>
      </c>
      <c r="H110" s="1">
        <v>30</v>
      </c>
      <c r="I110" s="1">
        <v>96.4</v>
      </c>
      <c r="J110" s="3"/>
      <c r="K110" s="3"/>
      <c r="L110" s="5" t="s">
        <v>282</v>
      </c>
      <c r="M110" s="5" t="s">
        <v>228</v>
      </c>
    </row>
    <row r="111" spans="1:13" ht="16.5" thickBot="1" x14ac:dyDescent="0.3">
      <c r="A111" s="1">
        <v>58</v>
      </c>
      <c r="B111" s="2" t="s">
        <v>283</v>
      </c>
      <c r="C111" s="2" t="s">
        <v>21</v>
      </c>
      <c r="D111" s="1">
        <v>4</v>
      </c>
      <c r="E111" s="3"/>
      <c r="F111" s="3"/>
      <c r="G111" s="1">
        <v>104</v>
      </c>
      <c r="H111" s="1">
        <v>32</v>
      </c>
      <c r="I111" s="1">
        <v>96.4</v>
      </c>
      <c r="J111" s="3"/>
      <c r="K111" s="3"/>
      <c r="L111" s="5" t="s">
        <v>284</v>
      </c>
      <c r="M111" s="5" t="s">
        <v>228</v>
      </c>
    </row>
    <row r="112" spans="1:13" ht="16.5" thickBot="1" x14ac:dyDescent="0.3">
      <c r="A112" s="1">
        <v>59</v>
      </c>
      <c r="B112" s="2" t="s">
        <v>285</v>
      </c>
      <c r="C112" s="2" t="s">
        <v>21</v>
      </c>
      <c r="D112" s="1">
        <v>37</v>
      </c>
      <c r="E112" s="1">
        <v>132</v>
      </c>
      <c r="F112" s="1">
        <v>60</v>
      </c>
      <c r="G112" s="1">
        <v>84</v>
      </c>
      <c r="H112" s="1">
        <v>20</v>
      </c>
      <c r="I112" s="1">
        <v>98.6</v>
      </c>
      <c r="J112" s="3"/>
      <c r="K112" s="3"/>
      <c r="L112" s="7" t="s">
        <v>100</v>
      </c>
      <c r="M112" s="5" t="s">
        <v>286</v>
      </c>
    </row>
    <row r="113" spans="1:13" ht="16.5" thickBot="1" x14ac:dyDescent="0.3">
      <c r="A113" s="1">
        <v>59</v>
      </c>
      <c r="B113" s="2" t="s">
        <v>287</v>
      </c>
      <c r="C113" s="2" t="s">
        <v>21</v>
      </c>
      <c r="D113" s="1">
        <v>1.0900000000000001</v>
      </c>
      <c r="E113" s="3"/>
      <c r="F113" s="3"/>
      <c r="G113" s="3"/>
      <c r="H113" s="3"/>
      <c r="I113" s="3"/>
      <c r="J113" s="3"/>
      <c r="K113" s="3"/>
      <c r="L113" s="7" t="s">
        <v>100</v>
      </c>
      <c r="M113" s="5" t="s">
        <v>288</v>
      </c>
    </row>
    <row r="114" spans="1:13" ht="16.5" thickBot="1" x14ac:dyDescent="0.3">
      <c r="A114" s="1">
        <v>60</v>
      </c>
      <c r="B114" s="2" t="s">
        <v>289</v>
      </c>
      <c r="C114" s="2" t="s">
        <v>14</v>
      </c>
      <c r="D114" s="1">
        <v>57</v>
      </c>
      <c r="E114" s="1">
        <v>120</v>
      </c>
      <c r="F114" s="1">
        <v>85</v>
      </c>
      <c r="G114" s="1">
        <v>84</v>
      </c>
      <c r="H114" s="1">
        <v>12</v>
      </c>
      <c r="I114" s="1">
        <v>100</v>
      </c>
      <c r="J114" s="3"/>
      <c r="K114" s="3"/>
      <c r="L114" s="5" t="s">
        <v>290</v>
      </c>
      <c r="M114" s="8" t="s">
        <v>86</v>
      </c>
    </row>
    <row r="115" spans="1:13" ht="16.5" thickBot="1" x14ac:dyDescent="0.3">
      <c r="A115" s="1">
        <v>60</v>
      </c>
      <c r="B115" s="2" t="s">
        <v>291</v>
      </c>
      <c r="C115" s="2" t="s">
        <v>14</v>
      </c>
      <c r="D115" s="1">
        <v>12</v>
      </c>
      <c r="E115" s="1">
        <v>125</v>
      </c>
      <c r="F115" s="1">
        <v>75</v>
      </c>
      <c r="G115" s="1">
        <v>66</v>
      </c>
      <c r="H115" s="1">
        <v>18</v>
      </c>
      <c r="I115" s="1">
        <v>97.5</v>
      </c>
      <c r="J115" s="3"/>
      <c r="K115" s="3"/>
      <c r="L115" s="5" t="s">
        <v>292</v>
      </c>
      <c r="M115" s="8" t="s">
        <v>86</v>
      </c>
    </row>
    <row r="116" spans="1:13" ht="16.5" thickBot="1" x14ac:dyDescent="0.3">
      <c r="A116" s="1">
        <v>60</v>
      </c>
      <c r="B116" s="2" t="s">
        <v>293</v>
      </c>
      <c r="C116" s="2" t="s">
        <v>21</v>
      </c>
      <c r="D116" s="1">
        <v>4</v>
      </c>
      <c r="E116" s="1">
        <v>90</v>
      </c>
      <c r="F116" s="1">
        <v>55</v>
      </c>
      <c r="G116" s="1">
        <v>78</v>
      </c>
      <c r="H116" s="1">
        <v>24</v>
      </c>
      <c r="I116" s="1">
        <v>97.7</v>
      </c>
      <c r="J116" s="3"/>
      <c r="K116" s="3"/>
      <c r="L116" s="5" t="s">
        <v>294</v>
      </c>
      <c r="M116" s="8" t="s">
        <v>86</v>
      </c>
    </row>
    <row r="117" spans="1:13" ht="16.5" thickBot="1" x14ac:dyDescent="0.3">
      <c r="A117" s="1">
        <v>61</v>
      </c>
      <c r="B117" s="2" t="s">
        <v>295</v>
      </c>
      <c r="C117" s="2" t="s">
        <v>21</v>
      </c>
      <c r="D117" s="1">
        <v>50</v>
      </c>
      <c r="E117" s="1">
        <v>141</v>
      </c>
      <c r="F117" s="1">
        <v>80</v>
      </c>
      <c r="G117" s="1">
        <v>103</v>
      </c>
      <c r="H117" s="1">
        <v>28</v>
      </c>
      <c r="I117" s="1">
        <v>97.8</v>
      </c>
      <c r="J117" s="3"/>
      <c r="K117" s="3"/>
      <c r="L117" s="7" t="s">
        <v>100</v>
      </c>
      <c r="M117" s="5" t="s">
        <v>296</v>
      </c>
    </row>
    <row r="118" spans="1:13" ht="16.5" thickBot="1" x14ac:dyDescent="0.3">
      <c r="A118" s="1">
        <v>61</v>
      </c>
      <c r="B118" s="2" t="s">
        <v>297</v>
      </c>
      <c r="C118" s="2" t="s">
        <v>21</v>
      </c>
      <c r="D118" s="1">
        <v>17</v>
      </c>
      <c r="E118" s="1">
        <v>130</v>
      </c>
      <c r="F118" s="1">
        <v>90</v>
      </c>
      <c r="G118" s="1">
        <v>87</v>
      </c>
      <c r="H118" s="1">
        <v>24</v>
      </c>
      <c r="I118" s="1">
        <v>98.4</v>
      </c>
      <c r="J118" s="3"/>
      <c r="K118" s="3"/>
      <c r="L118" s="7" t="s">
        <v>100</v>
      </c>
      <c r="M118" s="5" t="s">
        <v>298</v>
      </c>
    </row>
    <row r="119" spans="1:13" ht="16.5" thickBot="1" x14ac:dyDescent="0.3">
      <c r="A119" s="1">
        <v>62</v>
      </c>
      <c r="B119" s="2" t="s">
        <v>299</v>
      </c>
      <c r="C119" s="2" t="s">
        <v>21</v>
      </c>
      <c r="D119" s="1">
        <v>88</v>
      </c>
      <c r="E119" s="1">
        <v>160</v>
      </c>
      <c r="F119" s="1">
        <v>110</v>
      </c>
      <c r="G119" s="1">
        <v>98</v>
      </c>
      <c r="H119" s="1">
        <v>24</v>
      </c>
      <c r="I119" s="1">
        <v>98.3</v>
      </c>
      <c r="J119" s="3"/>
      <c r="K119" s="3"/>
      <c r="L119" s="5" t="s">
        <v>300</v>
      </c>
      <c r="M119" s="5" t="s">
        <v>301</v>
      </c>
    </row>
    <row r="120" spans="1:13" ht="16.5" thickBot="1" x14ac:dyDescent="0.3">
      <c r="A120" s="1">
        <v>63</v>
      </c>
      <c r="B120" s="2" t="s">
        <v>302</v>
      </c>
      <c r="C120" s="2" t="s">
        <v>14</v>
      </c>
      <c r="D120" s="1">
        <v>9</v>
      </c>
      <c r="E120" s="1">
        <v>191</v>
      </c>
      <c r="F120" s="1">
        <v>64</v>
      </c>
      <c r="G120" s="1">
        <v>76</v>
      </c>
      <c r="H120" s="1">
        <v>28</v>
      </c>
      <c r="I120" s="1">
        <v>97</v>
      </c>
      <c r="J120" s="3"/>
      <c r="K120" s="3"/>
      <c r="L120" s="7" t="s">
        <v>100</v>
      </c>
      <c r="M120" s="7" t="s">
        <v>100</v>
      </c>
    </row>
    <row r="121" spans="1:13" ht="16.5" thickBot="1" x14ac:dyDescent="0.3">
      <c r="A121" s="1">
        <v>63</v>
      </c>
      <c r="B121" s="2" t="s">
        <v>303</v>
      </c>
      <c r="C121" s="2" t="s">
        <v>14</v>
      </c>
      <c r="D121" s="1">
        <v>6</v>
      </c>
      <c r="E121" s="1">
        <v>94</v>
      </c>
      <c r="F121" s="1">
        <v>60</v>
      </c>
      <c r="G121" s="1">
        <v>98</v>
      </c>
      <c r="H121" s="1">
        <v>27</v>
      </c>
      <c r="I121" s="1">
        <v>98.3</v>
      </c>
      <c r="J121" s="3"/>
      <c r="K121" s="3"/>
      <c r="L121" s="7" t="s">
        <v>100</v>
      </c>
      <c r="M121" s="5" t="s">
        <v>304</v>
      </c>
    </row>
    <row r="122" spans="1:13" ht="16.5" thickBot="1" x14ac:dyDescent="0.3">
      <c r="A122" s="1">
        <v>64</v>
      </c>
      <c r="B122" s="2" t="s">
        <v>305</v>
      </c>
      <c r="C122" s="2" t="s">
        <v>14</v>
      </c>
      <c r="D122" s="1">
        <v>3</v>
      </c>
      <c r="E122" s="1">
        <v>65</v>
      </c>
      <c r="F122" s="1">
        <v>40</v>
      </c>
      <c r="G122" s="1">
        <v>120</v>
      </c>
      <c r="H122" s="1">
        <v>24</v>
      </c>
      <c r="I122" s="1">
        <v>98.3</v>
      </c>
      <c r="J122" s="3"/>
      <c r="K122" s="3"/>
      <c r="L122" s="7" t="s">
        <v>100</v>
      </c>
      <c r="M122" s="7" t="s">
        <v>100</v>
      </c>
    </row>
    <row r="123" spans="1:13" ht="16.5" thickBot="1" x14ac:dyDescent="0.3">
      <c r="A123" s="1">
        <v>64</v>
      </c>
      <c r="B123" s="2" t="s">
        <v>306</v>
      </c>
      <c r="C123" s="2" t="s">
        <v>14</v>
      </c>
      <c r="D123" s="1">
        <v>1.25</v>
      </c>
      <c r="E123" s="3"/>
      <c r="F123" s="3"/>
      <c r="G123" s="3"/>
      <c r="H123" s="3"/>
      <c r="I123" s="1">
        <v>97.5</v>
      </c>
      <c r="J123" s="3"/>
      <c r="K123" s="3"/>
      <c r="L123" s="7" t="s">
        <v>100</v>
      </c>
      <c r="M123" s="5" t="s">
        <v>307</v>
      </c>
    </row>
    <row r="124" spans="1:13" ht="16.5" thickBot="1" x14ac:dyDescent="0.3">
      <c r="A124" s="1">
        <v>65</v>
      </c>
      <c r="B124" s="2" t="s">
        <v>308</v>
      </c>
      <c r="C124" s="2" t="s">
        <v>21</v>
      </c>
      <c r="D124" s="1">
        <v>40</v>
      </c>
      <c r="E124" s="1">
        <v>135</v>
      </c>
      <c r="F124" s="1">
        <v>80</v>
      </c>
      <c r="G124" s="1">
        <v>52</v>
      </c>
      <c r="H124" s="3"/>
      <c r="I124" s="1">
        <v>98.6</v>
      </c>
      <c r="J124" s="3"/>
      <c r="K124" s="3"/>
      <c r="L124" s="7" t="s">
        <v>100</v>
      </c>
      <c r="M124" s="5" t="s">
        <v>309</v>
      </c>
    </row>
    <row r="125" spans="1:13" ht="16.5" thickBot="1" x14ac:dyDescent="0.3">
      <c r="A125" s="1">
        <v>65</v>
      </c>
      <c r="B125" s="2" t="s">
        <v>310</v>
      </c>
      <c r="C125" s="2" t="s">
        <v>21</v>
      </c>
      <c r="D125" s="1">
        <v>16</v>
      </c>
      <c r="E125" s="1">
        <v>111</v>
      </c>
      <c r="F125" s="1">
        <v>78</v>
      </c>
      <c r="G125" s="1">
        <v>76</v>
      </c>
      <c r="H125" s="1">
        <v>24</v>
      </c>
      <c r="I125" s="1">
        <v>97.7</v>
      </c>
      <c r="J125" s="3"/>
      <c r="K125" s="3"/>
      <c r="L125" s="7" t="s">
        <v>100</v>
      </c>
      <c r="M125" s="5" t="s">
        <v>311</v>
      </c>
    </row>
    <row r="126" spans="1:13" ht="16.5" thickBot="1" x14ac:dyDescent="0.3">
      <c r="A126" s="1">
        <v>65</v>
      </c>
      <c r="B126" s="2" t="s">
        <v>312</v>
      </c>
      <c r="C126" s="2" t="s">
        <v>21</v>
      </c>
      <c r="D126" s="1">
        <v>14</v>
      </c>
      <c r="E126" s="1">
        <v>125</v>
      </c>
      <c r="F126" s="1">
        <v>64</v>
      </c>
      <c r="G126" s="1">
        <v>74</v>
      </c>
      <c r="H126" s="1">
        <v>22</v>
      </c>
      <c r="I126" s="1">
        <v>97.5</v>
      </c>
      <c r="J126" s="3"/>
      <c r="K126" s="3"/>
      <c r="L126" s="7" t="s">
        <v>100</v>
      </c>
      <c r="M126" s="5" t="s">
        <v>313</v>
      </c>
    </row>
    <row r="127" spans="1:13" ht="16.5" thickBot="1" x14ac:dyDescent="0.3">
      <c r="A127" s="1">
        <v>65</v>
      </c>
      <c r="B127" s="2" t="s">
        <v>314</v>
      </c>
      <c r="C127" s="2" t="s">
        <v>14</v>
      </c>
      <c r="D127" s="1">
        <v>11</v>
      </c>
      <c r="E127" s="1">
        <v>94</v>
      </c>
      <c r="F127" s="1">
        <v>62</v>
      </c>
      <c r="G127" s="1">
        <v>72</v>
      </c>
      <c r="H127" s="1">
        <v>24</v>
      </c>
      <c r="I127" s="1">
        <v>98</v>
      </c>
      <c r="J127" s="3"/>
      <c r="K127" s="3"/>
      <c r="L127" s="7" t="s">
        <v>100</v>
      </c>
      <c r="M127" s="5" t="s">
        <v>315</v>
      </c>
    </row>
    <row r="128" spans="1:13" ht="16.5" thickBot="1" x14ac:dyDescent="0.3">
      <c r="A128" s="1">
        <v>66</v>
      </c>
      <c r="B128" s="2" t="s">
        <v>316</v>
      </c>
      <c r="C128" s="2" t="s">
        <v>21</v>
      </c>
      <c r="D128" s="1">
        <v>83</v>
      </c>
      <c r="E128" s="1">
        <v>160</v>
      </c>
      <c r="F128" s="1">
        <v>106</v>
      </c>
      <c r="G128" s="1">
        <v>72</v>
      </c>
      <c r="H128" s="1">
        <v>20</v>
      </c>
      <c r="I128" s="1">
        <v>96.2</v>
      </c>
      <c r="J128" s="3"/>
      <c r="K128" s="3"/>
      <c r="L128" s="5" t="s">
        <v>317</v>
      </c>
      <c r="M128" s="5" t="s">
        <v>318</v>
      </c>
    </row>
    <row r="129" spans="1:13" ht="16.5" thickBot="1" x14ac:dyDescent="0.3">
      <c r="A129" s="1">
        <v>67</v>
      </c>
      <c r="B129" s="2" t="s">
        <v>319</v>
      </c>
      <c r="C129" s="2" t="s">
        <v>14</v>
      </c>
      <c r="D129" s="1">
        <v>18</v>
      </c>
      <c r="E129" s="1">
        <v>120</v>
      </c>
      <c r="F129" s="1">
        <v>66</v>
      </c>
      <c r="G129" s="1">
        <v>72</v>
      </c>
      <c r="H129" s="1">
        <v>24</v>
      </c>
      <c r="I129" s="1">
        <v>96.4</v>
      </c>
      <c r="J129" s="3"/>
      <c r="K129" s="3"/>
      <c r="L129" s="5" t="s">
        <v>320</v>
      </c>
      <c r="M129" s="5" t="s">
        <v>321</v>
      </c>
    </row>
    <row r="130" spans="1:13" ht="16.5" thickBot="1" x14ac:dyDescent="0.3">
      <c r="A130" s="1">
        <v>68</v>
      </c>
      <c r="B130" s="2" t="s">
        <v>322</v>
      </c>
      <c r="C130" s="2" t="s">
        <v>14</v>
      </c>
      <c r="D130" s="1">
        <v>17</v>
      </c>
      <c r="E130" s="1">
        <v>126</v>
      </c>
      <c r="F130" s="1">
        <v>74</v>
      </c>
      <c r="G130" s="1">
        <v>60</v>
      </c>
      <c r="H130" s="1">
        <v>24</v>
      </c>
      <c r="I130" s="1">
        <v>98.7</v>
      </c>
      <c r="J130" s="3"/>
      <c r="K130" s="3"/>
      <c r="L130" s="5" t="s">
        <v>323</v>
      </c>
      <c r="M130" s="5" t="s">
        <v>324</v>
      </c>
    </row>
    <row r="131" spans="1:13" ht="16.5" thickBot="1" x14ac:dyDescent="0.3">
      <c r="A131" s="1">
        <v>69</v>
      </c>
      <c r="B131" s="2" t="s">
        <v>325</v>
      </c>
      <c r="C131" s="2" t="s">
        <v>21</v>
      </c>
      <c r="D131" s="1">
        <v>64</v>
      </c>
      <c r="E131" s="1">
        <v>180</v>
      </c>
      <c r="F131" s="1">
        <v>102</v>
      </c>
      <c r="G131" s="1">
        <v>108</v>
      </c>
      <c r="H131" s="1">
        <v>20</v>
      </c>
      <c r="I131" s="1">
        <v>97.1</v>
      </c>
      <c r="J131" s="3"/>
      <c r="K131" s="3"/>
      <c r="L131" s="5" t="s">
        <v>326</v>
      </c>
      <c r="M131" s="5" t="s">
        <v>327</v>
      </c>
    </row>
    <row r="132" spans="1:13" ht="16.5" thickBot="1" x14ac:dyDescent="0.3">
      <c r="A132" s="1">
        <v>70</v>
      </c>
      <c r="B132" s="2" t="s">
        <v>328</v>
      </c>
      <c r="C132" s="2" t="s">
        <v>21</v>
      </c>
      <c r="D132" s="1">
        <v>34</v>
      </c>
      <c r="E132" s="1">
        <v>140</v>
      </c>
      <c r="F132" s="1">
        <v>87</v>
      </c>
      <c r="G132" s="1">
        <v>24</v>
      </c>
      <c r="H132" s="3"/>
      <c r="I132" s="1">
        <v>98.9</v>
      </c>
      <c r="J132" s="3"/>
      <c r="K132" s="3"/>
      <c r="L132" s="5" t="s">
        <v>329</v>
      </c>
      <c r="M132" s="5" t="s">
        <v>330</v>
      </c>
    </row>
    <row r="133" spans="1:13" ht="16.5" thickBot="1" x14ac:dyDescent="0.3">
      <c r="A133" s="1">
        <v>70</v>
      </c>
      <c r="B133" s="2" t="s">
        <v>331</v>
      </c>
      <c r="C133" s="2" t="s">
        <v>21</v>
      </c>
      <c r="D133" s="1">
        <v>4.5</v>
      </c>
      <c r="E133" s="3"/>
      <c r="F133" s="3"/>
      <c r="G133" s="3"/>
      <c r="H133" s="3"/>
      <c r="I133" s="3"/>
      <c r="J133" s="3"/>
      <c r="K133" s="3"/>
      <c r="L133" s="5" t="s">
        <v>332</v>
      </c>
      <c r="M133" s="5" t="s">
        <v>333</v>
      </c>
    </row>
    <row r="134" spans="1:13" ht="16.5" thickBot="1" x14ac:dyDescent="0.3">
      <c r="A134" s="1">
        <v>70</v>
      </c>
      <c r="B134" s="2" t="s">
        <v>334</v>
      </c>
      <c r="C134" s="2" t="s">
        <v>21</v>
      </c>
      <c r="D134" s="1">
        <v>1.5</v>
      </c>
      <c r="E134" s="3"/>
      <c r="F134" s="3"/>
      <c r="G134" s="3"/>
      <c r="H134" s="3"/>
      <c r="I134" s="3"/>
      <c r="J134" s="3"/>
      <c r="K134" s="3"/>
      <c r="L134" s="5" t="s">
        <v>335</v>
      </c>
      <c r="M134" s="5" t="s">
        <v>336</v>
      </c>
    </row>
    <row r="135" spans="1:13" ht="16.5" thickBot="1" x14ac:dyDescent="0.3">
      <c r="A135" s="1">
        <v>71</v>
      </c>
      <c r="B135" s="2" t="s">
        <v>337</v>
      </c>
      <c r="C135" s="2" t="s">
        <v>21</v>
      </c>
      <c r="D135" s="1">
        <v>37</v>
      </c>
      <c r="E135" s="1">
        <v>120</v>
      </c>
      <c r="F135" s="1">
        <v>80</v>
      </c>
      <c r="G135" s="1">
        <v>78</v>
      </c>
      <c r="H135" s="1">
        <v>30</v>
      </c>
      <c r="I135" s="1">
        <v>98.1</v>
      </c>
      <c r="J135" s="3"/>
      <c r="K135" s="3"/>
      <c r="L135" s="5" t="s">
        <v>338</v>
      </c>
      <c r="M135" s="5"/>
    </row>
    <row r="136" spans="1:13" ht="16.5" thickBot="1" x14ac:dyDescent="0.3">
      <c r="A136" s="1">
        <v>71</v>
      </c>
      <c r="B136" s="2" t="s">
        <v>339</v>
      </c>
      <c r="C136" s="2" t="s">
        <v>14</v>
      </c>
      <c r="D136" s="1">
        <v>7</v>
      </c>
      <c r="E136" s="1">
        <v>92</v>
      </c>
      <c r="F136" s="1">
        <v>50</v>
      </c>
      <c r="G136" s="1">
        <v>66</v>
      </c>
      <c r="H136" s="1">
        <v>20</v>
      </c>
      <c r="I136" s="1">
        <v>97.3</v>
      </c>
      <c r="J136" s="3"/>
      <c r="K136" s="3"/>
      <c r="L136" s="5" t="s">
        <v>340</v>
      </c>
      <c r="M136" s="8" t="s">
        <v>86</v>
      </c>
    </row>
    <row r="137" spans="1:13" ht="16.5" thickBot="1" x14ac:dyDescent="0.3">
      <c r="A137" s="1">
        <v>71</v>
      </c>
      <c r="B137" s="2" t="s">
        <v>341</v>
      </c>
      <c r="C137" s="2" t="s">
        <v>21</v>
      </c>
      <c r="D137" s="1">
        <v>0.57999999999999996</v>
      </c>
      <c r="E137" s="3"/>
      <c r="F137" s="3"/>
      <c r="G137" s="3"/>
      <c r="H137" s="3"/>
      <c r="I137" s="1">
        <v>96.4</v>
      </c>
      <c r="J137" s="3"/>
      <c r="K137" s="3"/>
      <c r="L137" s="5" t="s">
        <v>340</v>
      </c>
      <c r="M137" s="8" t="s">
        <v>86</v>
      </c>
    </row>
    <row r="138" spans="1:13" ht="16.5" thickBot="1" x14ac:dyDescent="0.3">
      <c r="A138" s="1">
        <v>71</v>
      </c>
      <c r="B138" s="2" t="s">
        <v>342</v>
      </c>
      <c r="C138" s="2" t="s">
        <v>21</v>
      </c>
      <c r="D138" s="1">
        <v>0.57999999999999996</v>
      </c>
      <c r="E138" s="3"/>
      <c r="F138" s="3"/>
      <c r="G138" s="3"/>
      <c r="H138" s="3"/>
      <c r="I138" s="1">
        <v>98.4</v>
      </c>
      <c r="J138" s="3"/>
      <c r="K138" s="3"/>
      <c r="L138" s="5" t="s">
        <v>340</v>
      </c>
      <c r="M138" s="8" t="s">
        <v>86</v>
      </c>
    </row>
    <row r="139" spans="1:13" ht="16.5" thickBot="1" x14ac:dyDescent="0.3">
      <c r="A139" s="1">
        <v>72</v>
      </c>
      <c r="B139" s="2" t="s">
        <v>343</v>
      </c>
      <c r="C139" s="2" t="s">
        <v>14</v>
      </c>
      <c r="D139" s="1">
        <v>8</v>
      </c>
      <c r="E139" s="1">
        <v>100</v>
      </c>
      <c r="F139" s="1">
        <v>88</v>
      </c>
      <c r="G139" s="1">
        <v>90</v>
      </c>
      <c r="H139" s="1">
        <v>18</v>
      </c>
      <c r="I139" s="1">
        <v>98.3</v>
      </c>
      <c r="J139" s="3"/>
      <c r="K139" s="3"/>
      <c r="L139" s="8" t="s">
        <v>86</v>
      </c>
      <c r="M139" s="8" t="s">
        <v>86</v>
      </c>
    </row>
    <row r="140" spans="1:13" ht="16.5" thickBot="1" x14ac:dyDescent="0.3">
      <c r="A140" s="1">
        <v>72</v>
      </c>
      <c r="B140" s="2" t="s">
        <v>344</v>
      </c>
      <c r="C140" s="2" t="s">
        <v>21</v>
      </c>
      <c r="D140" s="1">
        <v>8</v>
      </c>
      <c r="E140" s="1">
        <v>98</v>
      </c>
      <c r="F140" s="1">
        <v>62</v>
      </c>
      <c r="G140" s="1">
        <v>84</v>
      </c>
      <c r="H140" s="1">
        <v>24</v>
      </c>
      <c r="I140" s="1">
        <v>97.6</v>
      </c>
      <c r="J140" s="3"/>
      <c r="K140" s="3"/>
      <c r="L140" s="8" t="s">
        <v>86</v>
      </c>
      <c r="M140" s="8" t="s">
        <v>86</v>
      </c>
    </row>
    <row r="141" spans="1:13" ht="16.5" thickBot="1" x14ac:dyDescent="0.3">
      <c r="A141" s="1">
        <v>72</v>
      </c>
      <c r="B141" s="2" t="s">
        <v>345</v>
      </c>
      <c r="C141" s="2" t="s">
        <v>14</v>
      </c>
      <c r="D141" s="1">
        <v>13</v>
      </c>
      <c r="E141" s="1">
        <v>105</v>
      </c>
      <c r="F141" s="1">
        <v>70</v>
      </c>
      <c r="G141" s="1">
        <v>66</v>
      </c>
      <c r="H141" s="1">
        <v>18</v>
      </c>
      <c r="I141" s="1">
        <v>95.4</v>
      </c>
      <c r="J141" s="3"/>
      <c r="K141" s="3"/>
      <c r="L141" s="8" t="s">
        <v>86</v>
      </c>
      <c r="M141" s="8" t="s">
        <v>86</v>
      </c>
    </row>
    <row r="142" spans="1:13" ht="16.5" thickBot="1" x14ac:dyDescent="0.3">
      <c r="A142" s="1">
        <v>73</v>
      </c>
      <c r="B142" s="2" t="s">
        <v>346</v>
      </c>
      <c r="C142" s="2" t="s">
        <v>21</v>
      </c>
      <c r="D142" s="1">
        <v>32</v>
      </c>
      <c r="E142" s="1">
        <v>130</v>
      </c>
      <c r="F142" s="1">
        <v>90</v>
      </c>
      <c r="G142" s="1">
        <v>72</v>
      </c>
      <c r="H142" s="1">
        <v>24</v>
      </c>
      <c r="I142" s="1">
        <v>96</v>
      </c>
      <c r="J142" s="3"/>
      <c r="K142" s="3"/>
      <c r="L142" s="8" t="s">
        <v>86</v>
      </c>
      <c r="M142" s="5" t="s">
        <v>347</v>
      </c>
    </row>
    <row r="143" spans="1:13" ht="16.5" thickBot="1" x14ac:dyDescent="0.3">
      <c r="A143" s="1">
        <v>73</v>
      </c>
      <c r="B143" s="2" t="s">
        <v>348</v>
      </c>
      <c r="C143" s="2" t="s">
        <v>14</v>
      </c>
      <c r="D143" s="1">
        <v>14</v>
      </c>
      <c r="E143" s="1">
        <v>110</v>
      </c>
      <c r="F143" s="1">
        <v>70</v>
      </c>
      <c r="G143" s="1">
        <v>84</v>
      </c>
      <c r="H143" s="1">
        <v>24</v>
      </c>
      <c r="I143" s="1">
        <v>98.2</v>
      </c>
      <c r="J143" s="3"/>
      <c r="K143" s="3"/>
      <c r="L143" s="8" t="s">
        <v>86</v>
      </c>
      <c r="M143" s="5" t="s">
        <v>349</v>
      </c>
    </row>
    <row r="144" spans="1:13" ht="16.5" thickBot="1" x14ac:dyDescent="0.3">
      <c r="A144" s="1">
        <v>73</v>
      </c>
      <c r="B144" s="2" t="s">
        <v>350</v>
      </c>
      <c r="C144" s="2" t="s">
        <v>14</v>
      </c>
      <c r="D144" s="1">
        <v>5</v>
      </c>
      <c r="E144" s="1">
        <v>90</v>
      </c>
      <c r="F144" s="1">
        <v>50</v>
      </c>
      <c r="G144" s="1">
        <v>72</v>
      </c>
      <c r="H144" s="1">
        <v>24</v>
      </c>
      <c r="I144" s="1">
        <v>98.1</v>
      </c>
      <c r="J144" s="2"/>
      <c r="K144" s="3"/>
      <c r="L144" s="8" t="s">
        <v>86</v>
      </c>
      <c r="M144" s="5" t="s">
        <v>19</v>
      </c>
    </row>
    <row r="145" spans="1:13" ht="16.5" thickBot="1" x14ac:dyDescent="0.3">
      <c r="A145" s="1">
        <v>73</v>
      </c>
      <c r="B145" s="2" t="s">
        <v>351</v>
      </c>
      <c r="C145" s="2" t="s">
        <v>21</v>
      </c>
      <c r="D145" s="1">
        <v>0.33</v>
      </c>
      <c r="E145" s="3"/>
      <c r="F145" s="3"/>
      <c r="G145" s="1">
        <v>114</v>
      </c>
      <c r="H145" s="1">
        <v>30</v>
      </c>
      <c r="I145" s="1">
        <v>96.8</v>
      </c>
      <c r="J145" s="3"/>
      <c r="K145" s="3"/>
      <c r="L145" s="8" t="s">
        <v>86</v>
      </c>
      <c r="M145" s="5" t="s">
        <v>352</v>
      </c>
    </row>
    <row r="146" spans="1:13" ht="16.5" thickBot="1" x14ac:dyDescent="0.3">
      <c r="A146" s="1">
        <v>74</v>
      </c>
      <c r="B146" s="2" t="s">
        <v>353</v>
      </c>
      <c r="C146" s="2" t="s">
        <v>21</v>
      </c>
      <c r="D146" s="1">
        <v>40</v>
      </c>
      <c r="E146" s="1">
        <v>95</v>
      </c>
      <c r="F146" s="1">
        <v>62</v>
      </c>
      <c r="G146" s="1">
        <v>2</v>
      </c>
      <c r="H146" s="1">
        <v>18</v>
      </c>
      <c r="I146" s="1">
        <v>97.7</v>
      </c>
      <c r="J146" s="3"/>
      <c r="K146" s="3"/>
      <c r="L146" s="7" t="s">
        <v>100</v>
      </c>
      <c r="M146" s="5" t="s">
        <v>354</v>
      </c>
    </row>
    <row r="147" spans="1:13" ht="16.5" thickBot="1" x14ac:dyDescent="0.3">
      <c r="A147" s="1">
        <v>74</v>
      </c>
      <c r="B147" s="2" t="s">
        <v>355</v>
      </c>
      <c r="C147" s="2" t="s">
        <v>21</v>
      </c>
      <c r="D147" s="3"/>
      <c r="E147" s="3"/>
      <c r="F147" s="3"/>
      <c r="G147" s="1">
        <v>68</v>
      </c>
      <c r="H147" s="1">
        <v>26</v>
      </c>
      <c r="I147" s="1">
        <v>98</v>
      </c>
      <c r="J147" s="3"/>
      <c r="K147" s="3"/>
      <c r="L147" s="7" t="s">
        <v>100</v>
      </c>
      <c r="M147" s="5" t="s">
        <v>356</v>
      </c>
    </row>
    <row r="148" spans="1:13" ht="16.5" thickBot="1" x14ac:dyDescent="0.3">
      <c r="A148" s="1">
        <v>74</v>
      </c>
      <c r="B148" s="2" t="s">
        <v>357</v>
      </c>
      <c r="C148" s="2" t="s">
        <v>21</v>
      </c>
      <c r="D148" s="1">
        <v>3</v>
      </c>
      <c r="E148" s="3"/>
      <c r="F148" s="3"/>
      <c r="G148" s="3"/>
      <c r="H148" s="3"/>
      <c r="I148" s="3"/>
      <c r="J148" s="3"/>
      <c r="K148" s="3"/>
      <c r="L148" s="8" t="s">
        <v>86</v>
      </c>
      <c r="M148" s="8" t="s">
        <v>86</v>
      </c>
    </row>
    <row r="149" spans="1:13" ht="16.5" thickBot="1" x14ac:dyDescent="0.3">
      <c r="A149" s="1">
        <v>74</v>
      </c>
      <c r="B149" s="2" t="s">
        <v>358</v>
      </c>
      <c r="C149" s="2" t="s">
        <v>14</v>
      </c>
      <c r="D149" s="1">
        <v>7</v>
      </c>
      <c r="E149" s="3"/>
      <c r="F149" s="3"/>
      <c r="G149" s="3"/>
      <c r="H149" s="3"/>
      <c r="I149" s="3"/>
      <c r="J149" s="3"/>
      <c r="K149" s="3"/>
      <c r="L149" s="8" t="s">
        <v>86</v>
      </c>
      <c r="M149" s="8" t="s">
        <v>86</v>
      </c>
    </row>
    <row r="150" spans="1:13" ht="16.5" thickBot="1" x14ac:dyDescent="0.3">
      <c r="A150" s="1">
        <v>75</v>
      </c>
      <c r="B150" s="2" t="s">
        <v>359</v>
      </c>
      <c r="C150" s="2" t="s">
        <v>14</v>
      </c>
      <c r="D150" s="1">
        <v>24</v>
      </c>
      <c r="E150" s="1">
        <v>112</v>
      </c>
      <c r="F150" s="1">
        <v>80</v>
      </c>
      <c r="G150" s="1">
        <v>88</v>
      </c>
      <c r="H150" s="1">
        <v>18</v>
      </c>
      <c r="I150" s="1">
        <v>97.3</v>
      </c>
      <c r="J150" s="3"/>
      <c r="K150" s="3"/>
      <c r="L150" s="7" t="s">
        <v>100</v>
      </c>
      <c r="M150" s="5" t="s">
        <v>360</v>
      </c>
    </row>
    <row r="151" spans="1:13" ht="16.5" thickBot="1" x14ac:dyDescent="0.3">
      <c r="A151" s="1">
        <v>76</v>
      </c>
      <c r="B151" s="2" t="s">
        <v>361</v>
      </c>
      <c r="C151" s="2" t="s">
        <v>14</v>
      </c>
      <c r="D151" s="1">
        <v>50</v>
      </c>
      <c r="E151" s="1">
        <v>180</v>
      </c>
      <c r="F151" s="1">
        <v>128</v>
      </c>
      <c r="G151" s="1">
        <v>74</v>
      </c>
      <c r="H151" s="1">
        <v>24</v>
      </c>
      <c r="I151" s="1">
        <v>99.1</v>
      </c>
      <c r="J151" s="3"/>
      <c r="K151" s="1">
        <v>171</v>
      </c>
      <c r="L151" s="5" t="s">
        <v>362</v>
      </c>
      <c r="M151" s="13" t="s">
        <v>101</v>
      </c>
    </row>
    <row r="152" spans="1:13" ht="16.5" thickBot="1" x14ac:dyDescent="0.3">
      <c r="A152" s="1">
        <v>77</v>
      </c>
      <c r="B152" s="2" t="s">
        <v>363</v>
      </c>
      <c r="C152" s="2" t="s">
        <v>14</v>
      </c>
      <c r="D152" s="1">
        <v>51</v>
      </c>
      <c r="E152" s="1">
        <v>160</v>
      </c>
      <c r="F152" s="1">
        <v>120</v>
      </c>
      <c r="G152" s="1">
        <v>76</v>
      </c>
      <c r="H152" s="1">
        <v>24</v>
      </c>
      <c r="I152" s="1">
        <v>95.9</v>
      </c>
      <c r="J152" s="3"/>
      <c r="K152" s="1">
        <v>164</v>
      </c>
      <c r="L152" s="7" t="s">
        <v>100</v>
      </c>
      <c r="M152" s="5" t="s">
        <v>364</v>
      </c>
    </row>
    <row r="153" spans="1:13" ht="16.5" thickBot="1" x14ac:dyDescent="0.3">
      <c r="A153" s="1">
        <v>78</v>
      </c>
      <c r="B153" s="2" t="s">
        <v>365</v>
      </c>
      <c r="C153" s="2" t="s">
        <v>14</v>
      </c>
      <c r="D153" s="1">
        <v>58</v>
      </c>
      <c r="E153" s="1">
        <v>140</v>
      </c>
      <c r="F153" s="1">
        <v>100</v>
      </c>
      <c r="G153" s="1">
        <v>72</v>
      </c>
      <c r="H153" s="1">
        <v>20</v>
      </c>
      <c r="I153" s="1">
        <v>97</v>
      </c>
      <c r="J153" s="3"/>
      <c r="K153" s="1">
        <v>163</v>
      </c>
      <c r="L153" s="7" t="s">
        <v>100</v>
      </c>
      <c r="M153" s="5" t="s">
        <v>366</v>
      </c>
    </row>
    <row r="154" spans="1:13" ht="16.5" thickBot="1" x14ac:dyDescent="0.3">
      <c r="A154" s="1">
        <v>79</v>
      </c>
      <c r="B154" s="2" t="s">
        <v>367</v>
      </c>
      <c r="C154" s="2" t="s">
        <v>14</v>
      </c>
      <c r="D154" s="1">
        <v>14</v>
      </c>
      <c r="E154" s="1">
        <v>145</v>
      </c>
      <c r="F154" s="1">
        <v>98</v>
      </c>
      <c r="G154" s="1">
        <v>81</v>
      </c>
      <c r="H154" s="1">
        <v>22</v>
      </c>
      <c r="I154" s="1">
        <v>96.3</v>
      </c>
      <c r="J154" s="3"/>
      <c r="K154" s="1">
        <v>149</v>
      </c>
      <c r="L154" s="5" t="s">
        <v>368</v>
      </c>
      <c r="M154" s="5" t="s">
        <v>369</v>
      </c>
    </row>
    <row r="155" spans="1:13" ht="16.5" thickBot="1" x14ac:dyDescent="0.3">
      <c r="A155" s="1">
        <v>80</v>
      </c>
      <c r="B155" s="2" t="s">
        <v>370</v>
      </c>
      <c r="C155" s="2" t="s">
        <v>21</v>
      </c>
      <c r="D155" s="1">
        <v>17</v>
      </c>
      <c r="E155" s="1">
        <v>108</v>
      </c>
      <c r="F155" s="1">
        <v>80</v>
      </c>
      <c r="G155" s="1">
        <v>74</v>
      </c>
      <c r="H155" s="1">
        <v>21</v>
      </c>
      <c r="I155" s="1">
        <v>97.1</v>
      </c>
      <c r="J155" s="3"/>
      <c r="K155" s="1">
        <v>159</v>
      </c>
      <c r="L155" s="5" t="s">
        <v>371</v>
      </c>
      <c r="M155" s="5" t="s">
        <v>372</v>
      </c>
    </row>
    <row r="156" spans="1:13" ht="16.5" thickBot="1" x14ac:dyDescent="0.3">
      <c r="A156" s="1">
        <v>81</v>
      </c>
      <c r="B156" s="2" t="s">
        <v>373</v>
      </c>
      <c r="C156" s="2" t="s">
        <v>21</v>
      </c>
      <c r="D156" s="1">
        <v>66</v>
      </c>
      <c r="E156" s="1">
        <v>130</v>
      </c>
      <c r="F156" s="1">
        <v>65</v>
      </c>
      <c r="G156" s="1">
        <v>80</v>
      </c>
      <c r="H156" s="1">
        <v>24</v>
      </c>
      <c r="I156" s="1">
        <v>98.4</v>
      </c>
      <c r="J156" s="3"/>
      <c r="K156" s="1">
        <v>162</v>
      </c>
      <c r="L156" s="7" t="s">
        <v>100</v>
      </c>
      <c r="M156" s="5" t="s">
        <v>374</v>
      </c>
    </row>
    <row r="157" spans="1:13" ht="16.5" thickBot="1" x14ac:dyDescent="0.3">
      <c r="A157" s="1">
        <v>82</v>
      </c>
      <c r="B157" s="2" t="s">
        <v>375</v>
      </c>
      <c r="C157" s="2" t="s">
        <v>21</v>
      </c>
      <c r="D157" s="1">
        <v>40</v>
      </c>
      <c r="E157" s="1">
        <v>135</v>
      </c>
      <c r="F157" s="1">
        <v>62</v>
      </c>
      <c r="G157" s="1">
        <v>80</v>
      </c>
      <c r="H157" s="1">
        <v>24</v>
      </c>
      <c r="I157" s="1">
        <v>97.7</v>
      </c>
      <c r="J157" s="3"/>
      <c r="K157" s="1">
        <v>164</v>
      </c>
      <c r="L157" s="7" t="s">
        <v>100</v>
      </c>
      <c r="M157" s="5" t="s">
        <v>376</v>
      </c>
    </row>
    <row r="158" spans="1:13" ht="16.5" thickBot="1" x14ac:dyDescent="0.3">
      <c r="A158" s="1">
        <v>83</v>
      </c>
      <c r="B158" s="2" t="s">
        <v>377</v>
      </c>
      <c r="C158" s="2" t="s">
        <v>14</v>
      </c>
      <c r="D158" s="1">
        <v>48</v>
      </c>
      <c r="E158" s="1">
        <v>138</v>
      </c>
      <c r="F158" s="1">
        <v>104</v>
      </c>
      <c r="G158" s="1">
        <v>70</v>
      </c>
      <c r="H158" s="1">
        <v>18</v>
      </c>
      <c r="I158" s="1">
        <v>98.3</v>
      </c>
      <c r="J158" s="3"/>
      <c r="K158" s="1">
        <v>162</v>
      </c>
      <c r="L158" s="5" t="s">
        <v>378</v>
      </c>
      <c r="M158" s="5" t="s">
        <v>379</v>
      </c>
    </row>
    <row r="159" spans="1:13" ht="16.5" thickBot="1" x14ac:dyDescent="0.3">
      <c r="A159" s="1">
        <v>84</v>
      </c>
      <c r="B159" s="2" t="s">
        <v>380</v>
      </c>
      <c r="C159" s="2" t="s">
        <v>14</v>
      </c>
      <c r="D159" s="1">
        <v>40</v>
      </c>
      <c r="E159" s="1">
        <v>138</v>
      </c>
      <c r="F159" s="1">
        <v>92</v>
      </c>
      <c r="G159" s="1">
        <v>68</v>
      </c>
      <c r="H159" s="1">
        <v>18</v>
      </c>
      <c r="I159" s="1">
        <v>98.2</v>
      </c>
      <c r="J159" s="3"/>
      <c r="K159" s="1">
        <v>163</v>
      </c>
      <c r="L159" s="7" t="s">
        <v>100</v>
      </c>
      <c r="M159" s="5" t="s">
        <v>381</v>
      </c>
    </row>
    <row r="160" spans="1:13" ht="16.5" thickBot="1" x14ac:dyDescent="0.3">
      <c r="A160" s="1">
        <v>85</v>
      </c>
      <c r="B160" s="2" t="s">
        <v>382</v>
      </c>
      <c r="C160" s="2" t="s">
        <v>21</v>
      </c>
      <c r="D160" s="1">
        <v>42</v>
      </c>
      <c r="E160" s="1">
        <v>152</v>
      </c>
      <c r="F160" s="1">
        <v>108</v>
      </c>
      <c r="G160" s="1">
        <v>64</v>
      </c>
      <c r="H160" s="1">
        <v>16</v>
      </c>
      <c r="I160" s="1">
        <v>98.4</v>
      </c>
      <c r="J160" s="3"/>
      <c r="K160" s="1">
        <v>167</v>
      </c>
      <c r="L160" s="5" t="s">
        <v>383</v>
      </c>
      <c r="M160" s="5" t="s">
        <v>384</v>
      </c>
    </row>
    <row r="161" spans="1:13" ht="16.5" thickBot="1" x14ac:dyDescent="0.3">
      <c r="A161" s="1">
        <v>85</v>
      </c>
      <c r="B161" s="2" t="s">
        <v>385</v>
      </c>
      <c r="C161" s="2" t="s">
        <v>21</v>
      </c>
      <c r="D161" s="1">
        <v>0.66</v>
      </c>
      <c r="E161" s="1">
        <v>92</v>
      </c>
      <c r="F161" s="1">
        <v>53</v>
      </c>
      <c r="G161" s="1">
        <v>12</v>
      </c>
      <c r="H161" s="1">
        <v>29</v>
      </c>
      <c r="I161" s="1">
        <v>97.5</v>
      </c>
      <c r="J161" s="3"/>
      <c r="K161" s="3"/>
      <c r="L161" s="5" t="s">
        <v>386</v>
      </c>
      <c r="M161" s="5" t="s">
        <v>387</v>
      </c>
    </row>
    <row r="162" spans="1:13" ht="16.5" thickBot="1" x14ac:dyDescent="0.3">
      <c r="A162" s="1">
        <v>86</v>
      </c>
      <c r="B162" s="2" t="s">
        <v>388</v>
      </c>
      <c r="C162" s="2" t="s">
        <v>21</v>
      </c>
      <c r="D162" s="1">
        <v>50</v>
      </c>
      <c r="E162" s="1">
        <v>145</v>
      </c>
      <c r="F162" s="1">
        <v>101</v>
      </c>
      <c r="G162" s="1">
        <v>72</v>
      </c>
      <c r="H162" s="1">
        <v>20</v>
      </c>
      <c r="I162" s="1">
        <v>97.9</v>
      </c>
      <c r="J162" s="3"/>
      <c r="K162" s="1">
        <v>163</v>
      </c>
      <c r="L162" s="5" t="s">
        <v>389</v>
      </c>
      <c r="M162" s="5" t="s">
        <v>390</v>
      </c>
    </row>
    <row r="163" spans="1:13" ht="16.5" thickBot="1" x14ac:dyDescent="0.3">
      <c r="A163" s="1">
        <v>87</v>
      </c>
      <c r="B163" s="2" t="s">
        <v>391</v>
      </c>
      <c r="C163" s="2" t="s">
        <v>21</v>
      </c>
      <c r="D163" s="1">
        <v>49</v>
      </c>
      <c r="E163" s="1">
        <v>135</v>
      </c>
      <c r="F163" s="1">
        <v>90</v>
      </c>
      <c r="G163" s="1">
        <v>80</v>
      </c>
      <c r="H163" s="1">
        <v>18</v>
      </c>
      <c r="I163" s="1">
        <v>98.1</v>
      </c>
      <c r="J163" s="3"/>
      <c r="K163" s="1">
        <v>159</v>
      </c>
      <c r="L163" s="7" t="s">
        <v>100</v>
      </c>
      <c r="M163" s="5" t="s">
        <v>392</v>
      </c>
    </row>
    <row r="164" spans="1:13" ht="16.5" thickBot="1" x14ac:dyDescent="0.3">
      <c r="A164" s="1">
        <v>87</v>
      </c>
      <c r="B164" s="2" t="s">
        <v>393</v>
      </c>
      <c r="C164" s="2" t="s">
        <v>14</v>
      </c>
      <c r="D164" s="1">
        <v>6</v>
      </c>
      <c r="E164" s="1">
        <v>95</v>
      </c>
      <c r="F164" s="1">
        <v>70</v>
      </c>
      <c r="G164" s="1">
        <v>96</v>
      </c>
      <c r="H164" s="1">
        <v>28</v>
      </c>
      <c r="I164" s="1">
        <v>96.3</v>
      </c>
      <c r="J164" s="3"/>
      <c r="K164" s="1">
        <v>109</v>
      </c>
      <c r="L164" s="7" t="s">
        <v>100</v>
      </c>
      <c r="M164" s="5" t="s">
        <v>394</v>
      </c>
    </row>
    <row r="165" spans="1:13" ht="16.5" thickBot="1" x14ac:dyDescent="0.3">
      <c r="A165" s="1">
        <v>88</v>
      </c>
      <c r="B165" s="2" t="s">
        <v>395</v>
      </c>
      <c r="C165" s="2" t="s">
        <v>14</v>
      </c>
      <c r="D165" s="1">
        <v>43</v>
      </c>
      <c r="E165" s="1">
        <v>160</v>
      </c>
      <c r="F165" s="1">
        <v>70</v>
      </c>
      <c r="G165" s="1">
        <v>64</v>
      </c>
      <c r="H165" s="1">
        <v>24</v>
      </c>
      <c r="I165" s="1">
        <v>98.8</v>
      </c>
      <c r="J165" s="3"/>
      <c r="K165" s="1">
        <v>168</v>
      </c>
      <c r="L165" s="5" t="s">
        <v>396</v>
      </c>
      <c r="M165" s="5" t="s">
        <v>397</v>
      </c>
    </row>
    <row r="166" spans="1:13" ht="16.5" thickBot="1" x14ac:dyDescent="0.3">
      <c r="A166" s="1">
        <v>89</v>
      </c>
      <c r="B166" s="2" t="s">
        <v>398</v>
      </c>
      <c r="C166" s="2" t="s">
        <v>21</v>
      </c>
      <c r="D166" s="1">
        <v>33</v>
      </c>
      <c r="E166" s="1">
        <v>128</v>
      </c>
      <c r="F166" s="1">
        <v>85</v>
      </c>
      <c r="G166" s="1">
        <v>72</v>
      </c>
      <c r="H166" s="3"/>
      <c r="I166" s="1">
        <v>96.4</v>
      </c>
      <c r="J166" s="3"/>
      <c r="K166" s="1">
        <v>168</v>
      </c>
      <c r="L166" s="5" t="s">
        <v>399</v>
      </c>
      <c r="M166" s="5" t="s">
        <v>400</v>
      </c>
    </row>
    <row r="167" spans="1:13" ht="16.5" thickBot="1" x14ac:dyDescent="0.3">
      <c r="A167" s="1">
        <v>89</v>
      </c>
      <c r="B167" s="2" t="s">
        <v>401</v>
      </c>
      <c r="C167" s="2" t="s">
        <v>21</v>
      </c>
      <c r="D167" s="1">
        <v>2</v>
      </c>
      <c r="E167" s="3"/>
      <c r="F167" s="3"/>
      <c r="G167" s="3"/>
      <c r="H167" s="3"/>
      <c r="I167" s="3"/>
      <c r="J167" s="3"/>
      <c r="K167" s="3"/>
      <c r="L167" s="5" t="s">
        <v>402</v>
      </c>
      <c r="M167" s="5" t="s">
        <v>403</v>
      </c>
    </row>
    <row r="168" spans="1:13" ht="16.5" thickBot="1" x14ac:dyDescent="0.3">
      <c r="A168" s="1">
        <v>89</v>
      </c>
      <c r="B168" s="2" t="s">
        <v>404</v>
      </c>
      <c r="C168" s="2" t="s">
        <v>21</v>
      </c>
      <c r="D168" s="1">
        <v>12</v>
      </c>
      <c r="E168" s="1">
        <v>110</v>
      </c>
      <c r="F168" s="1">
        <v>75</v>
      </c>
      <c r="G168" s="1">
        <v>110</v>
      </c>
      <c r="H168" s="1">
        <v>20</v>
      </c>
      <c r="I168" s="1">
        <v>96.8</v>
      </c>
      <c r="J168" s="3"/>
      <c r="K168" s="1">
        <v>130</v>
      </c>
      <c r="L168" s="5" t="s">
        <v>405</v>
      </c>
      <c r="M168" s="5" t="s">
        <v>406</v>
      </c>
    </row>
    <row r="169" spans="1:13" ht="16.5" thickBot="1" x14ac:dyDescent="0.3">
      <c r="A169" s="1">
        <v>90</v>
      </c>
      <c r="B169" s="2" t="s">
        <v>407</v>
      </c>
      <c r="C169" s="2" t="s">
        <v>14</v>
      </c>
      <c r="D169" s="1">
        <v>50</v>
      </c>
      <c r="E169" s="1">
        <v>135</v>
      </c>
      <c r="F169" s="1">
        <v>90</v>
      </c>
      <c r="G169" s="1">
        <v>76</v>
      </c>
      <c r="H169" s="1">
        <v>20</v>
      </c>
      <c r="I169" s="1">
        <v>98.7</v>
      </c>
      <c r="J169" s="3"/>
      <c r="K169" s="1">
        <v>169</v>
      </c>
      <c r="L169" s="5" t="s">
        <v>408</v>
      </c>
      <c r="M169" s="5" t="s">
        <v>409</v>
      </c>
    </row>
    <row r="170" spans="1:13" ht="16.5" thickBot="1" x14ac:dyDescent="0.3">
      <c r="A170" s="1">
        <v>91</v>
      </c>
      <c r="B170" s="2" t="s">
        <v>410</v>
      </c>
      <c r="C170" s="2" t="s">
        <v>14</v>
      </c>
      <c r="D170" s="1">
        <v>48</v>
      </c>
      <c r="E170" s="1">
        <v>135</v>
      </c>
      <c r="F170" s="1">
        <v>88</v>
      </c>
      <c r="G170" s="1">
        <v>76</v>
      </c>
      <c r="H170" s="1">
        <v>21</v>
      </c>
      <c r="I170" s="1">
        <v>98.4</v>
      </c>
      <c r="J170" s="3"/>
      <c r="K170" s="1">
        <v>168</v>
      </c>
      <c r="L170" s="5" t="s">
        <v>411</v>
      </c>
      <c r="M170" s="5" t="s">
        <v>412</v>
      </c>
    </row>
    <row r="171" spans="1:13" ht="16.5" thickBot="1" x14ac:dyDescent="0.3">
      <c r="A171" s="1">
        <v>92</v>
      </c>
      <c r="B171" s="2" t="s">
        <v>413</v>
      </c>
      <c r="C171" s="2" t="s">
        <v>14</v>
      </c>
      <c r="D171" s="1">
        <v>60</v>
      </c>
      <c r="E171" s="1">
        <v>160</v>
      </c>
      <c r="F171" s="1">
        <v>85</v>
      </c>
      <c r="G171" s="1">
        <v>60</v>
      </c>
      <c r="H171" s="1">
        <v>20</v>
      </c>
      <c r="I171" s="1">
        <v>97.8</v>
      </c>
      <c r="J171" s="3"/>
      <c r="K171" s="1">
        <v>162</v>
      </c>
      <c r="L171" s="7" t="s">
        <v>100</v>
      </c>
      <c r="M171" s="5" t="s">
        <v>414</v>
      </c>
    </row>
    <row r="172" spans="1:13" ht="16.5" thickBot="1" x14ac:dyDescent="0.3">
      <c r="A172" s="1">
        <v>93</v>
      </c>
      <c r="B172" s="2" t="s">
        <v>415</v>
      </c>
      <c r="C172" s="2" t="s">
        <v>14</v>
      </c>
      <c r="D172" s="1">
        <v>55</v>
      </c>
      <c r="E172" s="1">
        <v>135</v>
      </c>
      <c r="F172" s="1">
        <v>80</v>
      </c>
      <c r="G172" s="1">
        <v>64</v>
      </c>
      <c r="H172" s="1">
        <v>18</v>
      </c>
      <c r="I172" s="1">
        <v>99</v>
      </c>
      <c r="J172" s="3"/>
      <c r="K172" s="1">
        <v>172</v>
      </c>
      <c r="L172" s="7" t="s">
        <v>100</v>
      </c>
      <c r="M172" s="5" t="s">
        <v>416</v>
      </c>
    </row>
    <row r="173" spans="1:13" ht="16.5" thickBot="1" x14ac:dyDescent="0.3">
      <c r="A173" s="1">
        <v>94</v>
      </c>
      <c r="B173" s="2" t="s">
        <v>417</v>
      </c>
      <c r="C173" s="2" t="s">
        <v>21</v>
      </c>
      <c r="D173" s="1">
        <v>45</v>
      </c>
      <c r="E173" s="1">
        <v>137</v>
      </c>
      <c r="F173" s="1">
        <v>69</v>
      </c>
      <c r="G173" s="1">
        <v>60</v>
      </c>
      <c r="H173" s="1">
        <v>24</v>
      </c>
      <c r="I173" s="1">
        <v>91.5</v>
      </c>
      <c r="J173" s="3"/>
      <c r="K173" s="1">
        <v>165</v>
      </c>
      <c r="L173" s="5" t="s">
        <v>418</v>
      </c>
      <c r="M173" s="5" t="s">
        <v>419</v>
      </c>
    </row>
    <row r="174" spans="1:13" ht="16.5" thickBot="1" x14ac:dyDescent="0.3">
      <c r="A174" s="1">
        <v>95</v>
      </c>
      <c r="B174" s="2" t="s">
        <v>420</v>
      </c>
      <c r="C174" s="2" t="s">
        <v>21</v>
      </c>
      <c r="D174" s="1">
        <v>27</v>
      </c>
      <c r="E174" s="1">
        <v>119</v>
      </c>
      <c r="F174" s="1">
        <v>64</v>
      </c>
      <c r="G174" s="1">
        <v>64</v>
      </c>
      <c r="H174" s="1">
        <v>24</v>
      </c>
      <c r="I174" s="1">
        <v>98.4</v>
      </c>
      <c r="J174" s="3"/>
      <c r="K174" s="1">
        <v>163</v>
      </c>
      <c r="L174" s="5" t="s">
        <v>421</v>
      </c>
      <c r="M174" s="5" t="s">
        <v>422</v>
      </c>
    </row>
    <row r="175" spans="1:13" ht="16.5" thickBot="1" x14ac:dyDescent="0.3">
      <c r="A175" s="1">
        <v>96</v>
      </c>
      <c r="B175" s="2" t="s">
        <v>423</v>
      </c>
      <c r="C175" s="2" t="s">
        <v>21</v>
      </c>
      <c r="D175" s="1">
        <v>60</v>
      </c>
      <c r="E175" s="1">
        <v>130</v>
      </c>
      <c r="F175" s="1">
        <v>85</v>
      </c>
      <c r="G175" s="1">
        <v>80</v>
      </c>
      <c r="H175" s="1">
        <v>12</v>
      </c>
      <c r="I175" s="1">
        <v>98.5</v>
      </c>
      <c r="J175" s="3"/>
      <c r="K175" s="1">
        <v>170</v>
      </c>
      <c r="L175" s="5" t="s">
        <v>424</v>
      </c>
      <c r="M175" s="5" t="s">
        <v>425</v>
      </c>
    </row>
    <row r="176" spans="1:13" ht="16.5" thickBot="1" x14ac:dyDescent="0.3">
      <c r="A176" s="1">
        <v>96</v>
      </c>
      <c r="B176" s="2" t="s">
        <v>426</v>
      </c>
      <c r="C176" s="2" t="s">
        <v>21</v>
      </c>
      <c r="D176" s="1">
        <v>3</v>
      </c>
      <c r="E176" s="3"/>
      <c r="F176" s="3"/>
      <c r="G176" s="1">
        <v>120</v>
      </c>
      <c r="H176" s="3"/>
      <c r="I176" s="1">
        <v>98</v>
      </c>
      <c r="J176" s="3"/>
      <c r="K176" s="1">
        <v>95</v>
      </c>
      <c r="L176" s="5" t="s">
        <v>427</v>
      </c>
      <c r="M176" s="5" t="s">
        <v>428</v>
      </c>
    </row>
    <row r="177" spans="1:13" ht="16.5" thickBot="1" x14ac:dyDescent="0.3">
      <c r="A177" s="1">
        <v>97</v>
      </c>
      <c r="B177" s="2" t="s">
        <v>429</v>
      </c>
      <c r="C177" s="2" t="s">
        <v>21</v>
      </c>
      <c r="D177" s="1">
        <v>36</v>
      </c>
      <c r="E177" s="1">
        <v>105</v>
      </c>
      <c r="F177" s="1">
        <v>95</v>
      </c>
      <c r="G177" s="1">
        <v>94</v>
      </c>
      <c r="H177" s="1">
        <v>18</v>
      </c>
      <c r="I177" s="1">
        <v>98.3</v>
      </c>
      <c r="J177" s="3"/>
      <c r="K177" s="1">
        <v>157</v>
      </c>
      <c r="L177" s="7" t="s">
        <v>100</v>
      </c>
      <c r="M177" s="5" t="s">
        <v>430</v>
      </c>
    </row>
    <row r="178" spans="1:13" ht="16.5" thickBot="1" x14ac:dyDescent="0.3">
      <c r="A178" s="1">
        <v>98</v>
      </c>
      <c r="B178" s="2" t="s">
        <v>431</v>
      </c>
      <c r="C178" s="2" t="s">
        <v>21</v>
      </c>
      <c r="D178" s="1">
        <v>46</v>
      </c>
      <c r="E178" s="1">
        <v>170</v>
      </c>
      <c r="F178" s="1">
        <v>110</v>
      </c>
      <c r="G178" s="1">
        <v>66</v>
      </c>
      <c r="H178" s="1">
        <v>16</v>
      </c>
      <c r="I178" s="1">
        <v>98.3</v>
      </c>
      <c r="J178" s="3"/>
      <c r="K178" s="1">
        <v>157</v>
      </c>
      <c r="L178" s="5" t="s">
        <v>432</v>
      </c>
      <c r="M178" s="5" t="s">
        <v>433</v>
      </c>
    </row>
    <row r="179" spans="1:13" ht="16.5" thickBot="1" x14ac:dyDescent="0.3">
      <c r="A179" s="1">
        <v>99</v>
      </c>
      <c r="B179" s="2" t="s">
        <v>434</v>
      </c>
      <c r="C179" s="2" t="s">
        <v>21</v>
      </c>
      <c r="D179" s="1">
        <v>24</v>
      </c>
      <c r="E179" s="1">
        <v>115</v>
      </c>
      <c r="F179" s="1">
        <v>70</v>
      </c>
      <c r="G179" s="1">
        <v>84</v>
      </c>
      <c r="H179" s="3"/>
      <c r="I179" s="1">
        <v>98.2</v>
      </c>
      <c r="J179" s="3"/>
      <c r="K179" s="1">
        <v>164</v>
      </c>
      <c r="L179" s="5" t="s">
        <v>435</v>
      </c>
      <c r="M179" s="5" t="s">
        <v>436</v>
      </c>
    </row>
    <row r="180" spans="1:13" ht="16.5" thickBot="1" x14ac:dyDescent="0.3">
      <c r="A180" s="1">
        <v>99</v>
      </c>
      <c r="B180" s="2" t="s">
        <v>437</v>
      </c>
      <c r="C180" s="2" t="s">
        <v>14</v>
      </c>
      <c r="D180" s="1">
        <v>9</v>
      </c>
      <c r="E180" s="1">
        <v>105</v>
      </c>
      <c r="F180" s="1">
        <v>70</v>
      </c>
      <c r="G180" s="1">
        <v>80</v>
      </c>
      <c r="H180" s="1">
        <v>30</v>
      </c>
      <c r="I180" s="1">
        <v>98</v>
      </c>
      <c r="J180" s="3"/>
      <c r="K180" s="1">
        <v>132</v>
      </c>
      <c r="L180" s="5" t="s">
        <v>438</v>
      </c>
      <c r="M180" s="5" t="s">
        <v>439</v>
      </c>
    </row>
    <row r="181" spans="1:13" ht="16.5" thickBot="1" x14ac:dyDescent="0.3">
      <c r="A181" s="1">
        <v>100</v>
      </c>
      <c r="B181" s="2" t="s">
        <v>440</v>
      </c>
      <c r="C181" s="2" t="s">
        <v>21</v>
      </c>
      <c r="D181" s="1">
        <v>55</v>
      </c>
      <c r="E181" s="1">
        <v>130</v>
      </c>
      <c r="F181" s="1">
        <v>80</v>
      </c>
      <c r="G181" s="1">
        <v>66</v>
      </c>
      <c r="H181" s="1">
        <v>13</v>
      </c>
      <c r="I181" s="1">
        <v>97.8</v>
      </c>
      <c r="J181" s="3"/>
      <c r="K181" s="1">
        <v>156</v>
      </c>
      <c r="L181" s="7" t="s">
        <v>100</v>
      </c>
      <c r="M181" s="5" t="s">
        <v>441</v>
      </c>
    </row>
    <row r="182" spans="1:13" ht="16.5" thickBot="1" x14ac:dyDescent="0.3">
      <c r="A182" s="1">
        <v>100</v>
      </c>
      <c r="B182" s="2" t="s">
        <v>442</v>
      </c>
      <c r="C182" s="2" t="s">
        <v>14</v>
      </c>
      <c r="D182" s="1">
        <v>2.75</v>
      </c>
      <c r="E182" s="1">
        <v>90</v>
      </c>
      <c r="F182" s="1">
        <v>65</v>
      </c>
      <c r="G182" s="1">
        <v>120</v>
      </c>
      <c r="H182" s="1">
        <v>56</v>
      </c>
      <c r="I182" s="1">
        <v>97.5</v>
      </c>
      <c r="J182" s="3"/>
      <c r="K182" s="1">
        <v>83</v>
      </c>
      <c r="L182" s="7" t="s">
        <v>100</v>
      </c>
      <c r="M182" s="5" t="s">
        <v>443</v>
      </c>
    </row>
    <row r="183" spans="1:13" ht="16.5" thickBot="1" x14ac:dyDescent="0.3">
      <c r="A183" s="1">
        <v>101</v>
      </c>
      <c r="B183" s="2" t="s">
        <v>444</v>
      </c>
      <c r="C183" s="2" t="s">
        <v>21</v>
      </c>
      <c r="D183" s="1">
        <v>50</v>
      </c>
      <c r="E183" s="1">
        <v>210</v>
      </c>
      <c r="F183" s="1">
        <v>100</v>
      </c>
      <c r="G183" s="1">
        <v>72</v>
      </c>
      <c r="H183" s="1">
        <v>24</v>
      </c>
      <c r="I183" s="1">
        <v>98.5</v>
      </c>
      <c r="J183" s="3"/>
      <c r="K183" s="1">
        <v>158</v>
      </c>
      <c r="L183" s="5" t="s">
        <v>445</v>
      </c>
      <c r="M183" s="5" t="s">
        <v>446</v>
      </c>
    </row>
    <row r="184" spans="1:13" ht="16.5" thickBot="1" x14ac:dyDescent="0.3">
      <c r="A184" s="1">
        <v>101</v>
      </c>
      <c r="B184" s="2" t="s">
        <v>447</v>
      </c>
      <c r="C184" s="2" t="s">
        <v>14</v>
      </c>
      <c r="D184" s="1">
        <v>4</v>
      </c>
      <c r="E184" s="1">
        <v>110</v>
      </c>
      <c r="F184" s="1">
        <v>50</v>
      </c>
      <c r="G184" s="1">
        <v>78</v>
      </c>
      <c r="H184" s="1">
        <v>42</v>
      </c>
      <c r="I184" s="1">
        <v>98.3</v>
      </c>
      <c r="J184" s="3"/>
      <c r="K184" s="1">
        <v>101</v>
      </c>
      <c r="L184" s="5" t="s">
        <v>448</v>
      </c>
      <c r="M184" s="5" t="s">
        <v>449</v>
      </c>
    </row>
    <row r="185" spans="1:13" ht="16.5" thickBot="1" x14ac:dyDescent="0.3">
      <c r="A185" s="1">
        <v>101</v>
      </c>
      <c r="B185" s="2" t="s">
        <v>450</v>
      </c>
      <c r="C185" s="2" t="s">
        <v>21</v>
      </c>
      <c r="D185" s="1">
        <v>2</v>
      </c>
      <c r="E185" s="1">
        <v>85</v>
      </c>
      <c r="F185" s="1">
        <v>50</v>
      </c>
      <c r="G185" s="1">
        <v>90</v>
      </c>
      <c r="H185" s="1">
        <v>36</v>
      </c>
      <c r="I185" s="1">
        <v>98.9</v>
      </c>
      <c r="J185" s="3"/>
      <c r="K185" s="1">
        <v>95</v>
      </c>
      <c r="L185" s="5" t="s">
        <v>451</v>
      </c>
      <c r="M185" s="5" t="s">
        <v>452</v>
      </c>
    </row>
    <row r="186" spans="1:13" ht="16.5" thickBot="1" x14ac:dyDescent="0.3">
      <c r="A186" s="1">
        <v>102</v>
      </c>
      <c r="B186" s="2" t="s">
        <v>453</v>
      </c>
      <c r="C186" s="2" t="s">
        <v>21</v>
      </c>
      <c r="D186" s="1">
        <v>48</v>
      </c>
      <c r="E186" s="1">
        <v>130</v>
      </c>
      <c r="F186" s="1">
        <v>76</v>
      </c>
      <c r="G186" s="1">
        <v>76</v>
      </c>
      <c r="H186" s="1">
        <v>16</v>
      </c>
      <c r="I186" s="1">
        <v>98.6</v>
      </c>
      <c r="J186" s="3"/>
      <c r="K186" s="1">
        <v>171</v>
      </c>
      <c r="L186" s="5" t="s">
        <v>454</v>
      </c>
      <c r="M186" s="5" t="s">
        <v>455</v>
      </c>
    </row>
    <row r="187" spans="1:13" ht="16.5" thickBot="1" x14ac:dyDescent="0.3">
      <c r="A187" s="1">
        <v>102</v>
      </c>
      <c r="B187" s="2" t="s">
        <v>456</v>
      </c>
      <c r="C187" s="2" t="s">
        <v>21</v>
      </c>
      <c r="D187" s="1">
        <v>3.5</v>
      </c>
      <c r="E187" s="1">
        <v>93</v>
      </c>
      <c r="F187" s="1">
        <v>60</v>
      </c>
      <c r="G187" s="1">
        <v>98</v>
      </c>
      <c r="H187" s="1">
        <v>20</v>
      </c>
      <c r="I187" s="1">
        <v>98.4</v>
      </c>
      <c r="J187" s="3"/>
      <c r="K187" s="1">
        <v>88</v>
      </c>
      <c r="L187" s="8" t="s">
        <v>86</v>
      </c>
      <c r="M187" s="5" t="s">
        <v>457</v>
      </c>
    </row>
    <row r="188" spans="1:13" ht="16.5" thickBot="1" x14ac:dyDescent="0.3">
      <c r="A188" s="1">
        <v>102</v>
      </c>
      <c r="B188" s="2" t="s">
        <v>458</v>
      </c>
      <c r="C188" s="2" t="s">
        <v>21</v>
      </c>
      <c r="D188" s="1">
        <v>6</v>
      </c>
      <c r="E188" s="1">
        <v>78</v>
      </c>
      <c r="F188" s="1">
        <v>46</v>
      </c>
      <c r="G188" s="1">
        <v>81</v>
      </c>
      <c r="H188" s="1">
        <v>20</v>
      </c>
      <c r="I188" s="1">
        <v>98.8</v>
      </c>
      <c r="J188" s="3"/>
      <c r="K188" s="1">
        <v>103.5</v>
      </c>
      <c r="L188" s="8" t="s">
        <v>86</v>
      </c>
      <c r="M188" s="5" t="s">
        <v>459</v>
      </c>
    </row>
    <row r="189" spans="1:13" ht="16.5" thickBot="1" x14ac:dyDescent="0.3">
      <c r="A189" s="1">
        <v>103</v>
      </c>
      <c r="B189" s="2" t="s">
        <v>460</v>
      </c>
      <c r="C189" s="2" t="s">
        <v>21</v>
      </c>
      <c r="D189" s="1">
        <v>25</v>
      </c>
      <c r="E189" s="1">
        <v>115</v>
      </c>
      <c r="F189" s="1">
        <v>60</v>
      </c>
      <c r="G189" s="1">
        <v>68</v>
      </c>
      <c r="H189" s="1">
        <v>20</v>
      </c>
      <c r="I189" s="1">
        <v>98.2</v>
      </c>
      <c r="J189" s="3"/>
      <c r="K189" s="1">
        <v>162</v>
      </c>
      <c r="L189" s="5" t="s">
        <v>461</v>
      </c>
      <c r="M189" s="7" t="s">
        <v>462</v>
      </c>
    </row>
    <row r="190" spans="1:13" ht="16.5" thickBot="1" x14ac:dyDescent="0.3">
      <c r="A190" s="1">
        <v>104</v>
      </c>
      <c r="B190" s="2" t="s">
        <v>463</v>
      </c>
      <c r="C190" s="2" t="s">
        <v>21</v>
      </c>
      <c r="D190" s="1">
        <v>70</v>
      </c>
      <c r="E190" s="1">
        <v>185</v>
      </c>
      <c r="F190" s="1">
        <v>109</v>
      </c>
      <c r="G190" s="1">
        <v>59</v>
      </c>
      <c r="H190" s="1">
        <v>28</v>
      </c>
      <c r="I190" s="1">
        <v>98.3</v>
      </c>
      <c r="J190" s="3"/>
      <c r="K190" s="1">
        <v>160</v>
      </c>
      <c r="L190" s="5" t="s">
        <v>464</v>
      </c>
      <c r="M190" s="5" t="s">
        <v>465</v>
      </c>
    </row>
    <row r="191" spans="1:13" ht="16.5" thickBot="1" x14ac:dyDescent="0.3">
      <c r="A191" s="1">
        <v>105</v>
      </c>
      <c r="B191" s="2" t="s">
        <v>466</v>
      </c>
      <c r="C191" s="2" t="s">
        <v>21</v>
      </c>
      <c r="D191" s="1">
        <v>32</v>
      </c>
      <c r="E191" s="1">
        <v>144</v>
      </c>
      <c r="F191" s="1">
        <v>95</v>
      </c>
      <c r="G191" s="1">
        <v>91</v>
      </c>
      <c r="H191" s="1">
        <v>28</v>
      </c>
      <c r="I191" s="1">
        <v>98.4</v>
      </c>
      <c r="J191" s="3"/>
      <c r="K191" s="1">
        <v>168</v>
      </c>
      <c r="L191" s="5" t="s">
        <v>467</v>
      </c>
      <c r="M191" s="5" t="s">
        <v>468</v>
      </c>
    </row>
    <row r="192" spans="1:13" ht="16.5" thickBot="1" x14ac:dyDescent="0.3">
      <c r="A192" s="1">
        <v>106</v>
      </c>
      <c r="B192" s="2" t="s">
        <v>469</v>
      </c>
      <c r="C192" s="2" t="s">
        <v>21</v>
      </c>
      <c r="D192" s="1">
        <v>28</v>
      </c>
      <c r="E192" s="1">
        <v>140</v>
      </c>
      <c r="F192" s="1">
        <v>65</v>
      </c>
      <c r="G192" s="1">
        <v>76</v>
      </c>
      <c r="H192" s="1">
        <v>20</v>
      </c>
      <c r="I192" s="1">
        <v>99.4</v>
      </c>
      <c r="J192" s="3"/>
      <c r="K192" s="1">
        <v>170</v>
      </c>
      <c r="L192" s="7" t="s">
        <v>100</v>
      </c>
      <c r="M192" s="5" t="s">
        <v>470</v>
      </c>
    </row>
    <row r="193" spans="1:13" ht="16.5" thickBot="1" x14ac:dyDescent="0.3">
      <c r="A193" s="1">
        <v>106</v>
      </c>
      <c r="B193" s="2" t="s">
        <v>471</v>
      </c>
      <c r="C193" s="2" t="s">
        <v>14</v>
      </c>
      <c r="D193" s="1">
        <v>12</v>
      </c>
      <c r="E193" s="1">
        <v>110</v>
      </c>
      <c r="F193" s="1">
        <v>60</v>
      </c>
      <c r="G193" s="1">
        <v>64</v>
      </c>
      <c r="H193" s="1">
        <v>17</v>
      </c>
      <c r="I193" s="1">
        <v>98.4</v>
      </c>
      <c r="J193" s="3"/>
      <c r="K193" s="1">
        <v>150</v>
      </c>
      <c r="L193" s="7" t="s">
        <v>100</v>
      </c>
      <c r="M193" s="5" t="s">
        <v>472</v>
      </c>
    </row>
    <row r="194" spans="1:13" ht="16.5" thickBot="1" x14ac:dyDescent="0.3">
      <c r="A194" s="1">
        <v>107</v>
      </c>
      <c r="B194" s="2" t="s">
        <v>473</v>
      </c>
      <c r="C194" s="2" t="s">
        <v>21</v>
      </c>
      <c r="D194" s="1">
        <v>45</v>
      </c>
      <c r="E194" s="1">
        <v>121</v>
      </c>
      <c r="F194" s="1">
        <v>74</v>
      </c>
      <c r="G194" s="3"/>
      <c r="H194" s="1">
        <v>32</v>
      </c>
      <c r="I194" s="1">
        <v>98.7</v>
      </c>
      <c r="J194" s="3"/>
      <c r="K194" s="1">
        <v>165</v>
      </c>
      <c r="L194" s="5" t="s">
        <v>474</v>
      </c>
      <c r="M194" s="5" t="s">
        <v>475</v>
      </c>
    </row>
    <row r="195" spans="1:13" ht="16.5" thickBot="1" x14ac:dyDescent="0.3">
      <c r="A195" s="1">
        <v>107</v>
      </c>
      <c r="B195" s="2" t="s">
        <v>476</v>
      </c>
      <c r="C195" s="2" t="s">
        <v>14</v>
      </c>
      <c r="D195" s="1">
        <v>9</v>
      </c>
      <c r="E195" s="1">
        <v>104</v>
      </c>
      <c r="F195" s="1">
        <v>70</v>
      </c>
      <c r="G195" s="1">
        <v>73</v>
      </c>
      <c r="H195" s="1">
        <v>28</v>
      </c>
      <c r="I195" s="1">
        <v>98.5</v>
      </c>
      <c r="J195" s="3"/>
      <c r="K195" s="1">
        <v>120</v>
      </c>
      <c r="L195" s="5" t="s">
        <v>61</v>
      </c>
      <c r="M195" s="5" t="s">
        <v>477</v>
      </c>
    </row>
    <row r="196" spans="1:13" ht="16.5" thickBot="1" x14ac:dyDescent="0.3">
      <c r="A196" s="1">
        <v>107</v>
      </c>
      <c r="B196" s="2" t="s">
        <v>478</v>
      </c>
      <c r="C196" s="2" t="s">
        <v>21</v>
      </c>
      <c r="D196" s="1">
        <v>8</v>
      </c>
      <c r="E196" s="1">
        <v>109</v>
      </c>
      <c r="F196" s="1">
        <v>73</v>
      </c>
      <c r="G196" s="1">
        <v>71</v>
      </c>
      <c r="H196" s="1">
        <v>30</v>
      </c>
      <c r="I196" s="1">
        <v>98.7</v>
      </c>
      <c r="J196" s="3"/>
      <c r="K196" s="1">
        <v>137</v>
      </c>
      <c r="L196" s="5" t="s">
        <v>479</v>
      </c>
      <c r="M196" s="5" t="s">
        <v>477</v>
      </c>
    </row>
    <row r="197" spans="1:13" ht="16.5" thickBot="1" x14ac:dyDescent="0.3">
      <c r="A197" s="1">
        <v>108</v>
      </c>
      <c r="B197" s="2" t="s">
        <v>480</v>
      </c>
      <c r="C197" s="2" t="s">
        <v>14</v>
      </c>
      <c r="D197" s="1">
        <v>18</v>
      </c>
      <c r="E197" s="1">
        <v>110</v>
      </c>
      <c r="F197" s="1">
        <v>79</v>
      </c>
      <c r="G197" s="1">
        <v>71</v>
      </c>
      <c r="H197" s="1">
        <v>28</v>
      </c>
      <c r="I197" s="1">
        <v>99</v>
      </c>
      <c r="J197" s="3"/>
      <c r="K197" s="1">
        <v>161</v>
      </c>
      <c r="L197" s="7" t="s">
        <v>100</v>
      </c>
      <c r="M197" s="5" t="s">
        <v>481</v>
      </c>
    </row>
    <row r="198" spans="1:13" ht="16.5" thickBot="1" x14ac:dyDescent="0.3">
      <c r="A198" s="1">
        <v>109</v>
      </c>
      <c r="B198" s="2" t="s">
        <v>482</v>
      </c>
      <c r="C198" s="2" t="s">
        <v>14</v>
      </c>
      <c r="D198" s="1">
        <v>43</v>
      </c>
      <c r="E198" s="1">
        <v>132</v>
      </c>
      <c r="F198" s="1">
        <v>70</v>
      </c>
      <c r="G198" s="1">
        <v>60</v>
      </c>
      <c r="H198" s="1">
        <v>20</v>
      </c>
      <c r="I198" s="1">
        <v>98.9</v>
      </c>
      <c r="J198" s="3"/>
      <c r="K198" s="1">
        <v>170</v>
      </c>
      <c r="L198" s="7" t="s">
        <v>100</v>
      </c>
      <c r="M198" s="5" t="s">
        <v>483</v>
      </c>
    </row>
    <row r="199" spans="1:13" ht="16.5" thickBot="1" x14ac:dyDescent="0.3">
      <c r="A199" s="1">
        <v>110</v>
      </c>
      <c r="B199" s="2" t="s">
        <v>484</v>
      </c>
      <c r="C199" s="2" t="s">
        <v>14</v>
      </c>
      <c r="D199" s="1">
        <v>43</v>
      </c>
      <c r="E199" s="1">
        <v>185</v>
      </c>
      <c r="F199" s="1">
        <v>100</v>
      </c>
      <c r="G199" s="1">
        <v>51</v>
      </c>
      <c r="H199" s="1">
        <v>28</v>
      </c>
      <c r="I199" s="1">
        <v>98.9</v>
      </c>
      <c r="J199" s="3"/>
      <c r="K199" s="1">
        <v>167</v>
      </c>
      <c r="L199" s="5" t="s">
        <v>485</v>
      </c>
      <c r="M199" s="5" t="s">
        <v>486</v>
      </c>
    </row>
    <row r="200" spans="1:13" ht="16.5" thickBot="1" x14ac:dyDescent="0.3">
      <c r="A200" s="1">
        <v>111</v>
      </c>
      <c r="B200" s="2" t="s">
        <v>487</v>
      </c>
      <c r="C200" s="2" t="s">
        <v>21</v>
      </c>
      <c r="D200" s="1">
        <v>51</v>
      </c>
      <c r="E200" s="1">
        <v>125</v>
      </c>
      <c r="F200" s="1">
        <v>73</v>
      </c>
      <c r="G200" s="1">
        <v>76</v>
      </c>
      <c r="H200" s="1">
        <v>40</v>
      </c>
      <c r="I200" s="1">
        <v>98.2</v>
      </c>
      <c r="J200" s="3"/>
      <c r="K200" s="1">
        <v>158</v>
      </c>
      <c r="L200" s="7" t="s">
        <v>100</v>
      </c>
      <c r="M200" s="5" t="s">
        <v>488</v>
      </c>
    </row>
    <row r="201" spans="1:13" ht="16.5" thickBot="1" x14ac:dyDescent="0.3">
      <c r="A201" s="1">
        <v>111</v>
      </c>
      <c r="B201" s="2" t="s">
        <v>489</v>
      </c>
      <c r="C201" s="2" t="s">
        <v>14</v>
      </c>
      <c r="D201" s="1">
        <v>9</v>
      </c>
      <c r="E201" s="1">
        <v>96</v>
      </c>
      <c r="F201" s="1">
        <v>63</v>
      </c>
      <c r="G201" s="1">
        <v>69</v>
      </c>
      <c r="H201" s="1">
        <v>30</v>
      </c>
      <c r="I201" s="1">
        <v>99.2</v>
      </c>
      <c r="J201" s="3"/>
      <c r="K201" s="1">
        <v>128</v>
      </c>
      <c r="L201" s="7" t="s">
        <v>100</v>
      </c>
      <c r="M201" s="5" t="s">
        <v>490</v>
      </c>
    </row>
    <row r="202" spans="1:13" ht="16.5" thickBot="1" x14ac:dyDescent="0.3">
      <c r="A202" s="1">
        <v>112</v>
      </c>
      <c r="B202" s="2" t="s">
        <v>491</v>
      </c>
      <c r="C202" s="2" t="s">
        <v>21</v>
      </c>
      <c r="D202" s="1">
        <v>17</v>
      </c>
      <c r="E202" s="1">
        <v>142</v>
      </c>
      <c r="F202" s="1">
        <v>81</v>
      </c>
      <c r="G202" s="1">
        <v>78</v>
      </c>
      <c r="H202" s="1">
        <v>27</v>
      </c>
      <c r="I202" s="1">
        <v>96.9</v>
      </c>
      <c r="J202" s="3"/>
      <c r="K202" s="1">
        <v>152</v>
      </c>
      <c r="L202" s="5" t="s">
        <v>492</v>
      </c>
      <c r="M202" s="5" t="s">
        <v>493</v>
      </c>
    </row>
    <row r="203" spans="1:13" ht="16.5" thickBot="1" x14ac:dyDescent="0.3">
      <c r="A203" s="1">
        <v>112</v>
      </c>
      <c r="B203" s="2" t="s">
        <v>494</v>
      </c>
      <c r="C203" s="2" t="s">
        <v>21</v>
      </c>
      <c r="D203" s="1">
        <v>5</v>
      </c>
      <c r="E203" s="1">
        <v>151</v>
      </c>
      <c r="F203" s="1">
        <v>109</v>
      </c>
      <c r="G203" s="1">
        <v>106</v>
      </c>
      <c r="H203" s="1">
        <v>28</v>
      </c>
      <c r="I203" s="1">
        <v>98.8</v>
      </c>
      <c r="J203" s="3"/>
      <c r="K203" s="1">
        <v>105</v>
      </c>
      <c r="L203" s="5" t="s">
        <v>495</v>
      </c>
      <c r="M203" s="5" t="s">
        <v>496</v>
      </c>
    </row>
    <row r="204" spans="1:13" ht="16.5" thickBot="1" x14ac:dyDescent="0.3">
      <c r="A204" s="1">
        <v>112</v>
      </c>
      <c r="B204" s="2" t="s">
        <v>497</v>
      </c>
      <c r="C204" s="2" t="s">
        <v>21</v>
      </c>
      <c r="D204" s="1">
        <v>10</v>
      </c>
      <c r="E204" s="1">
        <v>97</v>
      </c>
      <c r="F204" s="1">
        <v>67</v>
      </c>
      <c r="G204" s="1">
        <v>69</v>
      </c>
      <c r="H204" s="1">
        <v>25</v>
      </c>
      <c r="I204" s="1">
        <v>97.9</v>
      </c>
      <c r="J204" s="3"/>
      <c r="K204" s="1">
        <v>128</v>
      </c>
      <c r="L204" s="5" t="s">
        <v>498</v>
      </c>
      <c r="M204" s="5" t="s">
        <v>496</v>
      </c>
    </row>
    <row r="205" spans="1:13" ht="16.5" thickBot="1" x14ac:dyDescent="0.3">
      <c r="A205" s="1">
        <v>113</v>
      </c>
      <c r="B205" s="2" t="s">
        <v>499</v>
      </c>
      <c r="C205" s="2" t="s">
        <v>21</v>
      </c>
      <c r="D205" s="1">
        <v>26</v>
      </c>
      <c r="E205" s="1">
        <v>140</v>
      </c>
      <c r="F205" s="1">
        <v>70</v>
      </c>
      <c r="G205" s="1">
        <v>60</v>
      </c>
      <c r="H205" s="1">
        <v>20</v>
      </c>
      <c r="I205" s="1">
        <v>98.5</v>
      </c>
      <c r="J205" s="3"/>
      <c r="K205" s="1">
        <v>168</v>
      </c>
      <c r="L205" s="7" t="s">
        <v>100</v>
      </c>
      <c r="M205" s="5" t="s">
        <v>500</v>
      </c>
    </row>
    <row r="206" spans="1:13" ht="16.5" thickBot="1" x14ac:dyDescent="0.3">
      <c r="A206" s="1">
        <v>113</v>
      </c>
      <c r="B206" s="2" t="s">
        <v>501</v>
      </c>
      <c r="C206" s="2" t="s">
        <v>21</v>
      </c>
      <c r="D206" s="1">
        <v>5</v>
      </c>
      <c r="E206" s="1">
        <v>110</v>
      </c>
      <c r="F206" s="1">
        <v>60</v>
      </c>
      <c r="G206" s="1">
        <v>80</v>
      </c>
      <c r="H206" s="1">
        <v>24</v>
      </c>
      <c r="I206" s="1">
        <v>98.4</v>
      </c>
      <c r="J206" s="3"/>
      <c r="K206" s="1">
        <v>92</v>
      </c>
      <c r="L206" s="7" t="s">
        <v>100</v>
      </c>
      <c r="M206" s="5" t="s">
        <v>502</v>
      </c>
    </row>
    <row r="207" spans="1:13" ht="16.5" thickBot="1" x14ac:dyDescent="0.3">
      <c r="A207" s="1">
        <v>114</v>
      </c>
      <c r="B207" s="2" t="s">
        <v>503</v>
      </c>
      <c r="C207" s="2" t="s">
        <v>21</v>
      </c>
      <c r="D207" s="1">
        <v>35</v>
      </c>
      <c r="E207" s="1">
        <v>140</v>
      </c>
      <c r="F207" s="1">
        <v>85</v>
      </c>
      <c r="G207" s="1">
        <v>48</v>
      </c>
      <c r="H207" s="1">
        <v>16</v>
      </c>
      <c r="I207" s="1">
        <v>99</v>
      </c>
      <c r="J207" s="3"/>
      <c r="K207" s="1">
        <v>154</v>
      </c>
      <c r="L207" s="5" t="s">
        <v>504</v>
      </c>
      <c r="M207" s="5" t="s">
        <v>505</v>
      </c>
    </row>
    <row r="208" spans="1:13" ht="16.5" thickBot="1" x14ac:dyDescent="0.3">
      <c r="A208" s="1">
        <v>114</v>
      </c>
      <c r="B208" s="2" t="s">
        <v>506</v>
      </c>
      <c r="C208" s="2" t="s">
        <v>21</v>
      </c>
      <c r="D208" s="1">
        <v>7</v>
      </c>
      <c r="E208" s="1">
        <v>110</v>
      </c>
      <c r="F208" s="1">
        <v>60</v>
      </c>
      <c r="G208" s="1">
        <v>84</v>
      </c>
      <c r="H208" s="1">
        <v>16</v>
      </c>
      <c r="I208" s="1">
        <v>98.3</v>
      </c>
      <c r="J208" s="3"/>
      <c r="K208" s="1">
        <v>112</v>
      </c>
      <c r="L208" s="5" t="s">
        <v>61</v>
      </c>
      <c r="M208" s="5" t="s">
        <v>19</v>
      </c>
    </row>
    <row r="209" spans="1:13" ht="16.5" thickBot="1" x14ac:dyDescent="0.3">
      <c r="A209" s="1">
        <v>114</v>
      </c>
      <c r="B209" s="2" t="s">
        <v>507</v>
      </c>
      <c r="C209" s="2" t="s">
        <v>21</v>
      </c>
      <c r="D209" s="1">
        <v>6</v>
      </c>
      <c r="E209" s="1">
        <v>95</v>
      </c>
      <c r="F209" s="1">
        <v>59</v>
      </c>
      <c r="G209" s="1">
        <v>100</v>
      </c>
      <c r="H209" s="1">
        <v>32</v>
      </c>
      <c r="I209" s="1">
        <v>98.5</v>
      </c>
      <c r="J209" s="3"/>
      <c r="K209" s="1">
        <v>100</v>
      </c>
      <c r="L209" s="5" t="s">
        <v>61</v>
      </c>
      <c r="M209" s="5" t="s">
        <v>19</v>
      </c>
    </row>
    <row r="210" spans="1:13" ht="16.5" thickBot="1" x14ac:dyDescent="0.3">
      <c r="A210" s="1">
        <v>115</v>
      </c>
      <c r="B210" s="2" t="s">
        <v>508</v>
      </c>
      <c r="C210" s="2" t="s">
        <v>14</v>
      </c>
      <c r="D210" s="1">
        <v>50</v>
      </c>
      <c r="E210" s="1">
        <v>160</v>
      </c>
      <c r="F210" s="1">
        <v>185</v>
      </c>
      <c r="G210" s="1">
        <v>72</v>
      </c>
      <c r="H210" s="1">
        <v>24</v>
      </c>
      <c r="I210" s="1">
        <v>99.3</v>
      </c>
      <c r="J210" s="3"/>
      <c r="K210" s="1">
        <v>165</v>
      </c>
      <c r="L210" s="7" t="s">
        <v>100</v>
      </c>
      <c r="M210" s="5" t="s">
        <v>509</v>
      </c>
    </row>
    <row r="211" spans="1:13" ht="16.5" thickBot="1" x14ac:dyDescent="0.3">
      <c r="A211" s="1">
        <v>116</v>
      </c>
      <c r="B211" s="2" t="s">
        <v>510</v>
      </c>
      <c r="C211" s="2" t="s">
        <v>21</v>
      </c>
      <c r="D211" s="1">
        <v>42</v>
      </c>
      <c r="E211" s="1">
        <v>128</v>
      </c>
      <c r="F211" s="1">
        <v>70</v>
      </c>
      <c r="G211" s="1">
        <v>60</v>
      </c>
      <c r="H211" s="1">
        <v>20</v>
      </c>
      <c r="I211" s="1">
        <v>97.9</v>
      </c>
      <c r="J211" s="3"/>
      <c r="K211" s="1">
        <v>142</v>
      </c>
      <c r="L211" s="5" t="s">
        <v>511</v>
      </c>
      <c r="M211" s="5" t="s">
        <v>512</v>
      </c>
    </row>
    <row r="212" spans="1:13" ht="16.5" thickBot="1" x14ac:dyDescent="0.3">
      <c r="A212" s="1">
        <v>117</v>
      </c>
      <c r="B212" s="2" t="s">
        <v>513</v>
      </c>
      <c r="C212" s="2" t="s">
        <v>14</v>
      </c>
      <c r="D212" s="1">
        <v>50</v>
      </c>
      <c r="E212" s="1">
        <v>163</v>
      </c>
      <c r="F212" s="1">
        <v>110</v>
      </c>
      <c r="G212" s="1">
        <v>73</v>
      </c>
      <c r="H212" s="3"/>
      <c r="I212" s="1">
        <v>99.8</v>
      </c>
      <c r="J212" s="3"/>
      <c r="K212" s="1">
        <v>165</v>
      </c>
      <c r="L212" s="7" t="s">
        <v>100</v>
      </c>
      <c r="M212" s="5" t="s">
        <v>514</v>
      </c>
    </row>
    <row r="213" spans="1:13" ht="16.5" thickBot="1" x14ac:dyDescent="0.3">
      <c r="A213" s="1">
        <v>118</v>
      </c>
      <c r="B213" s="2" t="s">
        <v>515</v>
      </c>
      <c r="C213" s="2" t="s">
        <v>21</v>
      </c>
      <c r="D213" s="1">
        <v>43</v>
      </c>
      <c r="E213" s="1">
        <v>180</v>
      </c>
      <c r="F213" s="1">
        <v>96</v>
      </c>
      <c r="G213" s="1">
        <v>84</v>
      </c>
      <c r="H213" s="1">
        <v>24</v>
      </c>
      <c r="I213" s="1">
        <v>98.3</v>
      </c>
      <c r="J213" s="3"/>
      <c r="K213" s="1">
        <v>154</v>
      </c>
      <c r="L213" s="5" t="s">
        <v>516</v>
      </c>
      <c r="M213" s="5" t="s">
        <v>517</v>
      </c>
    </row>
    <row r="214" spans="1:13" ht="16.5" thickBot="1" x14ac:dyDescent="0.3">
      <c r="A214" s="1">
        <v>118</v>
      </c>
      <c r="B214" s="2" t="s">
        <v>518</v>
      </c>
      <c r="C214" s="2" t="s">
        <v>21</v>
      </c>
      <c r="D214" s="1">
        <v>4</v>
      </c>
      <c r="E214" s="1">
        <v>95</v>
      </c>
      <c r="F214" s="1">
        <v>55</v>
      </c>
      <c r="G214" s="1">
        <v>88</v>
      </c>
      <c r="H214" s="1">
        <v>28</v>
      </c>
      <c r="I214" s="1">
        <v>98.2</v>
      </c>
      <c r="J214" s="3"/>
      <c r="K214" s="1">
        <v>104</v>
      </c>
      <c r="L214" s="5" t="s">
        <v>519</v>
      </c>
      <c r="M214" s="5" t="s">
        <v>520</v>
      </c>
    </row>
    <row r="215" spans="1:13" ht="16.5" thickBot="1" x14ac:dyDescent="0.3">
      <c r="A215" s="1">
        <v>119</v>
      </c>
      <c r="B215" s="2" t="s">
        <v>521</v>
      </c>
      <c r="C215" s="2" t="s">
        <v>21</v>
      </c>
      <c r="D215" s="1">
        <v>55</v>
      </c>
      <c r="E215" s="1">
        <v>138</v>
      </c>
      <c r="F215" s="1">
        <v>98</v>
      </c>
      <c r="G215" s="3"/>
      <c r="H215" s="1">
        <v>20</v>
      </c>
      <c r="I215" s="1">
        <v>97.9</v>
      </c>
      <c r="J215" s="3"/>
      <c r="K215" s="1">
        <v>155</v>
      </c>
      <c r="L215" s="7" t="s">
        <v>100</v>
      </c>
      <c r="M215" s="5" t="s">
        <v>522</v>
      </c>
    </row>
    <row r="216" spans="1:13" ht="16.5" thickBot="1" x14ac:dyDescent="0.3">
      <c r="A216" s="1">
        <v>119</v>
      </c>
      <c r="B216" s="2" t="s">
        <v>523</v>
      </c>
      <c r="C216" s="2" t="s">
        <v>21</v>
      </c>
      <c r="D216" s="1">
        <v>24</v>
      </c>
      <c r="E216" s="1">
        <v>164</v>
      </c>
      <c r="F216" s="1">
        <v>95</v>
      </c>
      <c r="G216" s="1">
        <v>76</v>
      </c>
      <c r="H216" s="1">
        <v>20</v>
      </c>
      <c r="I216" s="1">
        <v>97.7</v>
      </c>
      <c r="J216" s="3"/>
      <c r="K216" s="1">
        <v>153</v>
      </c>
      <c r="L216" s="7" t="s">
        <v>100</v>
      </c>
      <c r="M216" s="5" t="s">
        <v>524</v>
      </c>
    </row>
    <row r="217" spans="1:13" ht="16.5" thickBot="1" x14ac:dyDescent="0.3">
      <c r="A217" s="1">
        <v>120</v>
      </c>
      <c r="B217" s="2" t="s">
        <v>525</v>
      </c>
      <c r="C217" s="2" t="s">
        <v>21</v>
      </c>
      <c r="D217" s="1">
        <v>57</v>
      </c>
      <c r="E217" s="1">
        <v>122</v>
      </c>
      <c r="F217" s="1">
        <v>80</v>
      </c>
      <c r="G217" s="1">
        <v>52</v>
      </c>
      <c r="H217" s="1">
        <v>16</v>
      </c>
      <c r="I217" s="1">
        <v>98.4</v>
      </c>
      <c r="J217" s="3"/>
      <c r="K217" s="1">
        <v>165</v>
      </c>
      <c r="L217" s="5" t="s">
        <v>526</v>
      </c>
      <c r="M217" s="5" t="s">
        <v>527</v>
      </c>
    </row>
    <row r="218" spans="1:13" ht="16.5" thickBot="1" x14ac:dyDescent="0.3">
      <c r="A218" s="1">
        <v>121</v>
      </c>
      <c r="B218" s="2" t="s">
        <v>528</v>
      </c>
      <c r="C218" s="2" t="s">
        <v>14</v>
      </c>
      <c r="D218" s="1">
        <v>27</v>
      </c>
      <c r="E218" s="1">
        <v>120</v>
      </c>
      <c r="F218" s="1">
        <v>70</v>
      </c>
      <c r="G218" s="1">
        <v>68</v>
      </c>
      <c r="H218" s="1">
        <v>24</v>
      </c>
      <c r="I218" s="1">
        <v>98.2</v>
      </c>
      <c r="J218" s="3"/>
      <c r="K218" s="1">
        <v>180</v>
      </c>
      <c r="L218" s="7" t="s">
        <v>100</v>
      </c>
      <c r="M218" s="5" t="s">
        <v>481</v>
      </c>
    </row>
    <row r="219" spans="1:13" ht="16.5" thickBot="1" x14ac:dyDescent="0.3">
      <c r="A219" s="1">
        <v>122</v>
      </c>
      <c r="B219" s="2" t="s">
        <v>529</v>
      </c>
      <c r="C219" s="2" t="s">
        <v>21</v>
      </c>
      <c r="D219" s="1">
        <v>50</v>
      </c>
      <c r="E219" s="1">
        <v>137</v>
      </c>
      <c r="F219" s="1">
        <v>90</v>
      </c>
      <c r="G219" s="1">
        <v>72</v>
      </c>
      <c r="H219" s="1">
        <v>24</v>
      </c>
      <c r="I219" s="1">
        <v>98.6</v>
      </c>
      <c r="J219" s="3"/>
      <c r="K219" s="1">
        <v>160</v>
      </c>
      <c r="L219" s="5" t="s">
        <v>530</v>
      </c>
      <c r="M219" s="5" t="s">
        <v>531</v>
      </c>
    </row>
    <row r="220" spans="1:13" ht="16.5" thickBot="1" x14ac:dyDescent="0.3">
      <c r="A220" s="1">
        <v>122</v>
      </c>
      <c r="B220" s="2" t="s">
        <v>532</v>
      </c>
      <c r="C220" s="2" t="s">
        <v>14</v>
      </c>
      <c r="D220" s="1">
        <v>17</v>
      </c>
      <c r="E220" s="1">
        <v>110</v>
      </c>
      <c r="F220" s="1">
        <v>50</v>
      </c>
      <c r="G220" s="1">
        <v>60</v>
      </c>
      <c r="H220" s="1">
        <v>20</v>
      </c>
      <c r="I220" s="1">
        <v>97.9</v>
      </c>
      <c r="J220" s="3"/>
      <c r="K220" s="1">
        <v>160</v>
      </c>
      <c r="L220" s="5" t="s">
        <v>533</v>
      </c>
      <c r="M220" s="5" t="s">
        <v>534</v>
      </c>
    </row>
    <row r="221" spans="1:13" ht="16.5" thickBot="1" x14ac:dyDescent="0.3">
      <c r="A221" s="1">
        <v>123</v>
      </c>
      <c r="B221" s="2" t="s">
        <v>535</v>
      </c>
      <c r="C221" s="2" t="s">
        <v>21</v>
      </c>
      <c r="D221" s="1">
        <v>42</v>
      </c>
      <c r="E221" s="1">
        <v>144</v>
      </c>
      <c r="F221" s="1">
        <v>100</v>
      </c>
      <c r="G221" s="1">
        <v>80</v>
      </c>
      <c r="H221" s="1">
        <v>33</v>
      </c>
      <c r="I221" s="1">
        <v>96.7</v>
      </c>
      <c r="J221" s="3"/>
      <c r="K221" s="1">
        <v>177</v>
      </c>
      <c r="L221" s="7" t="s">
        <v>100</v>
      </c>
      <c r="M221" s="5" t="s">
        <v>536</v>
      </c>
    </row>
    <row r="222" spans="1:13" ht="16.5" thickBot="1" x14ac:dyDescent="0.3">
      <c r="A222" s="1">
        <v>123</v>
      </c>
      <c r="B222" s="2" t="s">
        <v>537</v>
      </c>
      <c r="C222" s="2" t="s">
        <v>21</v>
      </c>
      <c r="D222" s="1">
        <v>13</v>
      </c>
      <c r="E222" s="1">
        <v>118</v>
      </c>
      <c r="F222" s="1">
        <v>68</v>
      </c>
      <c r="G222" s="1">
        <v>68</v>
      </c>
      <c r="H222" s="1">
        <v>26</v>
      </c>
      <c r="I222" s="1">
        <v>97.4</v>
      </c>
      <c r="J222" s="3"/>
      <c r="K222" s="1">
        <v>158</v>
      </c>
      <c r="L222" s="7" t="s">
        <v>100</v>
      </c>
      <c r="M222" s="5" t="s">
        <v>538</v>
      </c>
    </row>
    <row r="223" spans="1:13" ht="16.5" thickBot="1" x14ac:dyDescent="0.3">
      <c r="A223" s="1">
        <v>123</v>
      </c>
      <c r="B223" s="2" t="s">
        <v>539</v>
      </c>
      <c r="C223" s="2" t="s">
        <v>14</v>
      </c>
      <c r="D223" s="1">
        <v>11</v>
      </c>
      <c r="E223" s="1">
        <v>110</v>
      </c>
      <c r="F223" s="1">
        <v>65</v>
      </c>
      <c r="G223" s="1">
        <v>80</v>
      </c>
      <c r="H223" s="1">
        <v>30</v>
      </c>
      <c r="I223" s="1">
        <v>97.8</v>
      </c>
      <c r="J223" s="3"/>
      <c r="K223" s="1">
        <v>133</v>
      </c>
      <c r="L223" s="7" t="s">
        <v>100</v>
      </c>
      <c r="M223" s="5" t="s">
        <v>540</v>
      </c>
    </row>
    <row r="224" spans="1:13" ht="16.5" thickBot="1" x14ac:dyDescent="0.3">
      <c r="A224" s="1">
        <v>124</v>
      </c>
      <c r="B224" s="2" t="s">
        <v>541</v>
      </c>
      <c r="C224" s="2" t="s">
        <v>14</v>
      </c>
      <c r="D224" s="1">
        <v>62</v>
      </c>
      <c r="E224" s="1">
        <v>143</v>
      </c>
      <c r="F224" s="1">
        <v>96</v>
      </c>
      <c r="G224" s="1">
        <v>58</v>
      </c>
      <c r="H224" s="1">
        <v>28</v>
      </c>
      <c r="I224" s="1">
        <v>98</v>
      </c>
      <c r="J224" s="3"/>
      <c r="K224" s="1">
        <v>173</v>
      </c>
      <c r="L224" s="7" t="s">
        <v>100</v>
      </c>
      <c r="M224" s="5" t="s">
        <v>542</v>
      </c>
    </row>
    <row r="225" spans="1:13" ht="16.5" thickBot="1" x14ac:dyDescent="0.3">
      <c r="A225" s="1">
        <v>125</v>
      </c>
      <c r="B225" s="2" t="s">
        <v>543</v>
      </c>
      <c r="C225" s="2" t="s">
        <v>14</v>
      </c>
      <c r="D225" s="1">
        <v>46</v>
      </c>
      <c r="E225" s="1">
        <v>118</v>
      </c>
      <c r="F225" s="1">
        <v>80</v>
      </c>
      <c r="G225" s="1">
        <v>44</v>
      </c>
      <c r="H225" s="1">
        <v>16</v>
      </c>
      <c r="I225" s="1">
        <v>98.5</v>
      </c>
      <c r="J225" s="2"/>
      <c r="K225" s="1">
        <v>178</v>
      </c>
      <c r="L225" s="5" t="s">
        <v>544</v>
      </c>
      <c r="M225" s="5" t="s">
        <v>545</v>
      </c>
    </row>
    <row r="226" spans="1:13" ht="16.5" thickBot="1" x14ac:dyDescent="0.3">
      <c r="A226" s="1">
        <v>126</v>
      </c>
      <c r="B226" s="2" t="s">
        <v>546</v>
      </c>
      <c r="C226" s="2" t="s">
        <v>21</v>
      </c>
      <c r="D226" s="1">
        <v>28</v>
      </c>
      <c r="E226" s="1">
        <v>115</v>
      </c>
      <c r="F226" s="1">
        <v>80</v>
      </c>
      <c r="G226" s="1">
        <v>60</v>
      </c>
      <c r="H226" s="1">
        <v>20</v>
      </c>
      <c r="I226" s="1">
        <v>98.3</v>
      </c>
      <c r="J226" s="3"/>
      <c r="K226" s="3"/>
      <c r="L226" s="5" t="s">
        <v>547</v>
      </c>
      <c r="M226" s="5" t="s">
        <v>548</v>
      </c>
    </row>
    <row r="227" spans="1:13" ht="16.5" thickBot="1" x14ac:dyDescent="0.3">
      <c r="A227" s="1">
        <v>126</v>
      </c>
      <c r="B227" s="2" t="s">
        <v>549</v>
      </c>
      <c r="C227" s="2" t="s">
        <v>14</v>
      </c>
      <c r="D227" s="1">
        <v>6</v>
      </c>
      <c r="E227" s="1">
        <v>100</v>
      </c>
      <c r="F227" s="1">
        <v>70</v>
      </c>
      <c r="G227" s="1">
        <v>100</v>
      </c>
      <c r="H227" s="1">
        <v>24</v>
      </c>
      <c r="I227" s="1">
        <v>96</v>
      </c>
      <c r="J227" s="3"/>
      <c r="K227" s="3"/>
      <c r="L227" s="5" t="s">
        <v>550</v>
      </c>
      <c r="M227" s="5" t="s">
        <v>551</v>
      </c>
    </row>
    <row r="228" spans="1:13" ht="16.5" thickBot="1" x14ac:dyDescent="0.3">
      <c r="A228" s="1">
        <v>126</v>
      </c>
      <c r="B228" s="2" t="s">
        <v>552</v>
      </c>
      <c r="C228" s="2" t="s">
        <v>21</v>
      </c>
      <c r="D228" s="1">
        <v>7</v>
      </c>
      <c r="E228" s="1">
        <v>105</v>
      </c>
      <c r="F228" s="1">
        <v>65</v>
      </c>
      <c r="G228" s="1">
        <v>88</v>
      </c>
      <c r="H228" s="1">
        <v>20</v>
      </c>
      <c r="I228" s="1">
        <v>98</v>
      </c>
      <c r="J228" s="3"/>
      <c r="K228" s="3"/>
      <c r="L228" s="5" t="s">
        <v>553</v>
      </c>
      <c r="M228" s="5" t="s">
        <v>554</v>
      </c>
    </row>
    <row r="229" spans="1:13" ht="16.5" thickBot="1" x14ac:dyDescent="0.3">
      <c r="A229" s="1">
        <v>126</v>
      </c>
      <c r="B229" s="2" t="s">
        <v>555</v>
      </c>
      <c r="C229" s="2" t="s">
        <v>21</v>
      </c>
      <c r="D229" s="1">
        <v>4</v>
      </c>
      <c r="E229" s="1">
        <v>99</v>
      </c>
      <c r="F229" s="1">
        <v>65</v>
      </c>
      <c r="G229" s="1">
        <v>120</v>
      </c>
      <c r="H229" s="1">
        <v>28</v>
      </c>
      <c r="I229" s="1">
        <v>97.5</v>
      </c>
      <c r="J229" s="3"/>
      <c r="K229" s="3"/>
      <c r="L229" s="5" t="s">
        <v>556</v>
      </c>
      <c r="M229" s="5" t="s">
        <v>554</v>
      </c>
    </row>
    <row r="230" spans="1:13" ht="16.5" thickBot="1" x14ac:dyDescent="0.3">
      <c r="A230" s="1">
        <v>126</v>
      </c>
      <c r="B230" s="2" t="s">
        <v>557</v>
      </c>
      <c r="C230" s="2" t="s">
        <v>21</v>
      </c>
      <c r="D230" s="1">
        <v>1</v>
      </c>
      <c r="E230" s="3"/>
      <c r="F230" s="3"/>
      <c r="G230" s="1">
        <v>160</v>
      </c>
      <c r="H230" s="1">
        <v>36</v>
      </c>
      <c r="I230" s="1">
        <v>95.6</v>
      </c>
      <c r="J230" s="3"/>
      <c r="K230" s="3"/>
      <c r="L230" s="5" t="s">
        <v>558</v>
      </c>
      <c r="M230" s="5" t="s">
        <v>559</v>
      </c>
    </row>
    <row r="231" spans="1:13" ht="16.5" thickBot="1" x14ac:dyDescent="0.3">
      <c r="A231" s="1">
        <v>126</v>
      </c>
      <c r="B231" s="2" t="s">
        <v>560</v>
      </c>
      <c r="C231" s="2" t="s">
        <v>14</v>
      </c>
      <c r="D231" s="1">
        <v>37</v>
      </c>
      <c r="E231" s="1">
        <v>135</v>
      </c>
      <c r="F231" s="1">
        <v>80</v>
      </c>
      <c r="G231" s="1">
        <v>60</v>
      </c>
      <c r="H231" s="1">
        <v>24</v>
      </c>
      <c r="I231" s="1">
        <v>96.5</v>
      </c>
      <c r="J231" s="3"/>
      <c r="K231" s="3"/>
      <c r="L231" s="5" t="s">
        <v>561</v>
      </c>
      <c r="M231" s="5" t="s">
        <v>562</v>
      </c>
    </row>
    <row r="232" spans="1:13" ht="16.5" thickBot="1" x14ac:dyDescent="0.3">
      <c r="A232" s="1">
        <v>127</v>
      </c>
      <c r="B232" s="2" t="s">
        <v>563</v>
      </c>
      <c r="C232" s="2" t="s">
        <v>21</v>
      </c>
      <c r="D232" s="1">
        <v>30</v>
      </c>
      <c r="E232" s="1">
        <v>105</v>
      </c>
      <c r="F232" s="1">
        <v>60</v>
      </c>
      <c r="G232" s="3"/>
      <c r="H232" s="3"/>
      <c r="I232" s="1">
        <v>97.9</v>
      </c>
      <c r="J232" s="3"/>
      <c r="K232" s="3"/>
      <c r="L232" s="5" t="s">
        <v>86</v>
      </c>
      <c r="M232" s="5"/>
    </row>
    <row r="233" spans="1:13" ht="16.5" thickBot="1" x14ac:dyDescent="0.3">
      <c r="A233" s="1">
        <v>127</v>
      </c>
      <c r="B233" s="2" t="s">
        <v>564</v>
      </c>
      <c r="C233" s="2" t="s">
        <v>21</v>
      </c>
      <c r="D233" s="1">
        <v>0.75</v>
      </c>
      <c r="E233" s="1">
        <v>108</v>
      </c>
      <c r="F233" s="1">
        <v>60</v>
      </c>
      <c r="G233" s="3"/>
      <c r="H233" s="3"/>
      <c r="I233" s="1">
        <v>97.9</v>
      </c>
      <c r="J233" s="3"/>
      <c r="K233" s="3"/>
      <c r="L233" s="5" t="s">
        <v>565</v>
      </c>
      <c r="M233" s="5" t="s">
        <v>566</v>
      </c>
    </row>
    <row r="234" spans="1:13" ht="16.5" thickBot="1" x14ac:dyDescent="0.3">
      <c r="A234" s="1">
        <v>128</v>
      </c>
      <c r="B234" s="2" t="s">
        <v>567</v>
      </c>
      <c r="C234" s="2" t="s">
        <v>21</v>
      </c>
      <c r="D234" s="1">
        <v>18</v>
      </c>
      <c r="E234" s="1">
        <v>128</v>
      </c>
      <c r="F234" s="1">
        <v>80</v>
      </c>
      <c r="G234" s="1">
        <v>97</v>
      </c>
      <c r="H234" s="1">
        <v>20</v>
      </c>
      <c r="I234" s="1">
        <v>97.2</v>
      </c>
      <c r="J234" s="1">
        <v>137</v>
      </c>
      <c r="K234" s="1">
        <v>162</v>
      </c>
      <c r="L234" s="5" t="s">
        <v>568</v>
      </c>
      <c r="M234" s="5" t="s">
        <v>569</v>
      </c>
    </row>
    <row r="235" spans="1:13" ht="16.5" thickBot="1" x14ac:dyDescent="0.3">
      <c r="A235" s="1">
        <v>129</v>
      </c>
      <c r="B235" s="2" t="s">
        <v>570</v>
      </c>
      <c r="C235" s="2" t="s">
        <v>21</v>
      </c>
      <c r="D235" s="1">
        <v>22</v>
      </c>
      <c r="E235" s="1">
        <v>125</v>
      </c>
      <c r="F235" s="1">
        <v>65</v>
      </c>
      <c r="G235" s="1">
        <v>84</v>
      </c>
      <c r="H235" s="1">
        <v>21</v>
      </c>
      <c r="I235" s="1">
        <v>98.4</v>
      </c>
      <c r="J235" s="1">
        <v>136</v>
      </c>
      <c r="K235" s="1">
        <v>156</v>
      </c>
      <c r="L235" s="5" t="s">
        <v>571</v>
      </c>
      <c r="M235" s="7" t="s">
        <v>86</v>
      </c>
    </row>
    <row r="236" spans="1:13" ht="16.5" thickBot="1" x14ac:dyDescent="0.3">
      <c r="A236" s="1">
        <v>130</v>
      </c>
      <c r="B236" s="2" t="s">
        <v>572</v>
      </c>
      <c r="C236" s="2" t="s">
        <v>21</v>
      </c>
      <c r="D236" s="1">
        <v>49</v>
      </c>
      <c r="E236" s="1">
        <v>138</v>
      </c>
      <c r="F236" s="1">
        <v>68</v>
      </c>
      <c r="G236" s="1">
        <v>68</v>
      </c>
      <c r="H236" s="1">
        <v>15</v>
      </c>
      <c r="I236" s="1">
        <v>97.2</v>
      </c>
      <c r="J236" s="3"/>
      <c r="K236" s="3"/>
      <c r="L236" s="5" t="s">
        <v>573</v>
      </c>
      <c r="M236" s="5" t="s">
        <v>574</v>
      </c>
    </row>
    <row r="237" spans="1:13" ht="16.5" thickBot="1" x14ac:dyDescent="0.3">
      <c r="A237" s="1">
        <v>130</v>
      </c>
      <c r="B237" s="2" t="s">
        <v>575</v>
      </c>
      <c r="C237" s="2" t="s">
        <v>21</v>
      </c>
      <c r="D237" s="1">
        <v>8</v>
      </c>
      <c r="E237" s="3"/>
      <c r="F237" s="3"/>
      <c r="G237" s="3"/>
      <c r="H237" s="1">
        <v>22</v>
      </c>
      <c r="I237" s="1">
        <v>99.1</v>
      </c>
      <c r="J237" s="3"/>
      <c r="K237" s="3"/>
      <c r="L237" s="5" t="s">
        <v>576</v>
      </c>
      <c r="M237" s="5" t="s">
        <v>577</v>
      </c>
    </row>
    <row r="238" spans="1:13" ht="16.5" thickBot="1" x14ac:dyDescent="0.3">
      <c r="A238" s="1">
        <v>130</v>
      </c>
      <c r="B238" s="2" t="s">
        <v>578</v>
      </c>
      <c r="C238" s="2" t="s">
        <v>21</v>
      </c>
      <c r="D238" s="1">
        <v>9</v>
      </c>
      <c r="E238" s="3"/>
      <c r="F238" s="3"/>
      <c r="G238" s="3"/>
      <c r="H238" s="1">
        <v>20</v>
      </c>
      <c r="I238" s="1">
        <v>96.4</v>
      </c>
      <c r="J238" s="3"/>
      <c r="K238" s="3"/>
      <c r="L238" s="5" t="s">
        <v>579</v>
      </c>
      <c r="M238" s="5" t="s">
        <v>580</v>
      </c>
    </row>
    <row r="239" spans="1:13" ht="16.5" thickBot="1" x14ac:dyDescent="0.3">
      <c r="A239" s="1">
        <v>131</v>
      </c>
      <c r="B239" s="2" t="s">
        <v>581</v>
      </c>
      <c r="C239" s="2" t="s">
        <v>14</v>
      </c>
      <c r="D239" s="1">
        <v>26</v>
      </c>
      <c r="E239" s="1">
        <v>125</v>
      </c>
      <c r="F239" s="1">
        <v>65</v>
      </c>
      <c r="G239" s="1">
        <v>86</v>
      </c>
      <c r="H239" s="1">
        <v>21</v>
      </c>
      <c r="I239" s="1">
        <v>99.5</v>
      </c>
      <c r="J239" s="1">
        <v>113</v>
      </c>
      <c r="K239" s="1">
        <v>167</v>
      </c>
      <c r="L239" s="5" t="s">
        <v>582</v>
      </c>
      <c r="M239" s="11" t="s">
        <v>583</v>
      </c>
    </row>
    <row r="240" spans="1:13" ht="16.5" thickBot="1" x14ac:dyDescent="0.3">
      <c r="A240" s="1">
        <v>132</v>
      </c>
      <c r="B240" s="2" t="s">
        <v>584</v>
      </c>
      <c r="C240" s="2" t="s">
        <v>21</v>
      </c>
      <c r="D240" s="1">
        <v>25</v>
      </c>
      <c r="E240" s="1">
        <v>120</v>
      </c>
      <c r="F240" s="1">
        <v>55</v>
      </c>
      <c r="G240" s="1">
        <v>84</v>
      </c>
      <c r="H240" s="1">
        <v>19</v>
      </c>
      <c r="I240" s="1">
        <v>98.7</v>
      </c>
      <c r="J240" s="1">
        <v>120</v>
      </c>
      <c r="K240" s="1">
        <v>102</v>
      </c>
      <c r="L240" s="5" t="s">
        <v>585</v>
      </c>
      <c r="M240" s="7" t="s">
        <v>86</v>
      </c>
    </row>
    <row r="241" spans="1:13" ht="16.5" thickBot="1" x14ac:dyDescent="0.3">
      <c r="A241" s="1">
        <v>133</v>
      </c>
      <c r="B241" s="2" t="s">
        <v>586</v>
      </c>
      <c r="C241" s="2" t="s">
        <v>21</v>
      </c>
      <c r="D241" s="1">
        <v>26</v>
      </c>
      <c r="E241" s="1">
        <v>150</v>
      </c>
      <c r="F241" s="1">
        <v>102</v>
      </c>
      <c r="G241" s="3"/>
      <c r="H241" s="1">
        <v>23</v>
      </c>
      <c r="I241" s="1">
        <v>100.8</v>
      </c>
      <c r="J241" s="3"/>
      <c r="K241" s="3"/>
      <c r="L241" s="5" t="s">
        <v>587</v>
      </c>
      <c r="M241" s="14" t="s">
        <v>41</v>
      </c>
    </row>
    <row r="242" spans="1:13" ht="16.5" thickBot="1" x14ac:dyDescent="0.3">
      <c r="A242" s="1">
        <v>134</v>
      </c>
      <c r="B242" s="2" t="s">
        <v>588</v>
      </c>
      <c r="C242" s="2" t="s">
        <v>21</v>
      </c>
      <c r="D242" s="1">
        <v>35</v>
      </c>
      <c r="E242" s="1">
        <v>147</v>
      </c>
      <c r="F242" s="1">
        <v>100</v>
      </c>
      <c r="G242" s="1">
        <v>93</v>
      </c>
      <c r="H242" s="1">
        <v>16</v>
      </c>
      <c r="I242" s="1">
        <v>97.9</v>
      </c>
      <c r="J242" s="1">
        <v>157</v>
      </c>
      <c r="K242" s="3"/>
      <c r="L242" s="5" t="s">
        <v>589</v>
      </c>
      <c r="M242" s="14" t="s">
        <v>590</v>
      </c>
    </row>
    <row r="243" spans="1:13" ht="16.5" thickBot="1" x14ac:dyDescent="0.3">
      <c r="A243" s="1">
        <v>135</v>
      </c>
      <c r="B243" s="2" t="s">
        <v>591</v>
      </c>
      <c r="C243" s="2" t="s">
        <v>21</v>
      </c>
      <c r="D243" s="1">
        <v>84</v>
      </c>
      <c r="E243" s="1">
        <v>156</v>
      </c>
      <c r="F243" s="1">
        <v>103</v>
      </c>
      <c r="G243" s="1">
        <v>89</v>
      </c>
      <c r="H243" s="1">
        <v>20</v>
      </c>
      <c r="I243" s="1">
        <v>96.3</v>
      </c>
      <c r="J243" s="3"/>
      <c r="K243" s="1">
        <v>156</v>
      </c>
      <c r="L243" s="9" t="s">
        <v>100</v>
      </c>
      <c r="M243" s="5" t="s">
        <v>592</v>
      </c>
    </row>
    <row r="244" spans="1:13" ht="16.5" thickBot="1" x14ac:dyDescent="0.3">
      <c r="A244" s="1">
        <v>136</v>
      </c>
      <c r="B244" s="2" t="s">
        <v>593</v>
      </c>
      <c r="C244" s="2" t="s">
        <v>21</v>
      </c>
      <c r="D244" s="1">
        <v>40</v>
      </c>
      <c r="E244" s="1">
        <v>125</v>
      </c>
      <c r="F244" s="1">
        <v>60</v>
      </c>
      <c r="G244" s="1">
        <v>72</v>
      </c>
      <c r="H244" s="1">
        <v>20</v>
      </c>
      <c r="I244" s="1">
        <v>97.1</v>
      </c>
      <c r="J244" s="3"/>
      <c r="K244" s="1">
        <v>156</v>
      </c>
      <c r="L244" s="7" t="s">
        <v>100</v>
      </c>
      <c r="M244" s="5" t="s">
        <v>594</v>
      </c>
    </row>
    <row r="245" spans="1:13" ht="16.5" thickBot="1" x14ac:dyDescent="0.3">
      <c r="A245" s="1">
        <v>137</v>
      </c>
      <c r="B245" s="2" t="s">
        <v>595</v>
      </c>
      <c r="C245" s="2" t="s">
        <v>14</v>
      </c>
      <c r="D245" s="1">
        <v>13</v>
      </c>
      <c r="E245" s="1">
        <v>90</v>
      </c>
      <c r="F245" s="1">
        <v>60</v>
      </c>
      <c r="G245" s="1">
        <v>71</v>
      </c>
      <c r="H245" s="1">
        <v>15</v>
      </c>
      <c r="I245" s="1">
        <v>98.3</v>
      </c>
      <c r="J245" s="3"/>
      <c r="K245" s="1">
        <v>150</v>
      </c>
      <c r="L245" s="7" t="s">
        <v>100</v>
      </c>
      <c r="M245" s="5" t="s">
        <v>596</v>
      </c>
    </row>
    <row r="246" spans="1:13" ht="16.5" thickBot="1" x14ac:dyDescent="0.3">
      <c r="A246" s="1">
        <v>138</v>
      </c>
      <c r="B246" s="2" t="s">
        <v>597</v>
      </c>
      <c r="C246" s="2" t="s">
        <v>21</v>
      </c>
      <c r="D246" s="1">
        <v>30</v>
      </c>
      <c r="E246" s="1">
        <v>170</v>
      </c>
      <c r="F246" s="1">
        <v>80</v>
      </c>
      <c r="G246" s="1">
        <v>65</v>
      </c>
      <c r="H246" s="3"/>
      <c r="I246" s="1">
        <v>98.1</v>
      </c>
      <c r="J246" s="3"/>
      <c r="K246" s="1">
        <v>170</v>
      </c>
      <c r="L246" s="5" t="s">
        <v>598</v>
      </c>
      <c r="M246" s="5" t="s">
        <v>599</v>
      </c>
    </row>
    <row r="247" spans="1:13" ht="16.5" thickBot="1" x14ac:dyDescent="0.3">
      <c r="A247" s="1">
        <v>138</v>
      </c>
      <c r="B247" s="2" t="s">
        <v>600</v>
      </c>
      <c r="C247" s="2" t="s">
        <v>21</v>
      </c>
      <c r="D247" s="1">
        <v>13</v>
      </c>
      <c r="E247" s="1">
        <v>110</v>
      </c>
      <c r="F247" s="1">
        <v>70</v>
      </c>
      <c r="G247" s="1">
        <v>75</v>
      </c>
      <c r="H247" s="3"/>
      <c r="I247" s="1">
        <v>97.5</v>
      </c>
      <c r="J247" s="3"/>
      <c r="K247" s="1">
        <v>140</v>
      </c>
      <c r="L247" s="5" t="s">
        <v>601</v>
      </c>
      <c r="M247" s="5" t="s">
        <v>602</v>
      </c>
    </row>
    <row r="248" spans="1:13" ht="16.5" thickBot="1" x14ac:dyDescent="0.3">
      <c r="A248" s="1">
        <v>139</v>
      </c>
      <c r="B248" s="2" t="s">
        <v>603</v>
      </c>
      <c r="C248" s="2" t="s">
        <v>14</v>
      </c>
      <c r="D248" s="1">
        <v>40</v>
      </c>
      <c r="E248" s="1">
        <v>135</v>
      </c>
      <c r="F248" s="1">
        <v>60</v>
      </c>
      <c r="G248" s="1">
        <v>64</v>
      </c>
      <c r="H248" s="1">
        <v>28</v>
      </c>
      <c r="I248" s="1">
        <v>97.8</v>
      </c>
      <c r="J248" s="3"/>
      <c r="K248" s="3"/>
      <c r="L248" s="5" t="s">
        <v>604</v>
      </c>
      <c r="M248" s="5" t="s">
        <v>605</v>
      </c>
    </row>
    <row r="249" spans="1:13" ht="16.5" thickBot="1" x14ac:dyDescent="0.3">
      <c r="A249" s="1">
        <v>139</v>
      </c>
      <c r="B249" s="2" t="s">
        <v>606</v>
      </c>
      <c r="C249" s="2" t="s">
        <v>21</v>
      </c>
      <c r="D249" s="1">
        <v>4</v>
      </c>
      <c r="E249" s="3"/>
      <c r="F249" s="3"/>
      <c r="G249" s="3"/>
      <c r="H249" s="3"/>
      <c r="I249" s="1">
        <v>98</v>
      </c>
      <c r="J249" s="3"/>
      <c r="K249" s="3"/>
      <c r="L249" s="5" t="s">
        <v>28</v>
      </c>
      <c r="M249" s="5" t="s">
        <v>577</v>
      </c>
    </row>
    <row r="250" spans="1:13" ht="16.5" thickBot="1" x14ac:dyDescent="0.3">
      <c r="A250" s="1">
        <v>140</v>
      </c>
      <c r="B250" s="2" t="s">
        <v>607</v>
      </c>
      <c r="C250" s="2" t="s">
        <v>21</v>
      </c>
      <c r="D250" s="1">
        <v>65</v>
      </c>
      <c r="E250" s="1">
        <v>190</v>
      </c>
      <c r="F250" s="1">
        <v>120</v>
      </c>
      <c r="G250" s="1">
        <v>68</v>
      </c>
      <c r="H250" s="1">
        <v>14</v>
      </c>
      <c r="I250" s="1">
        <v>96.4</v>
      </c>
      <c r="J250" s="3"/>
      <c r="K250" s="3"/>
      <c r="L250" s="5" t="s">
        <v>608</v>
      </c>
      <c r="M250" s="5" t="s">
        <v>609</v>
      </c>
    </row>
    <row r="251" spans="1:13" ht="16.5" thickBot="1" x14ac:dyDescent="0.3">
      <c r="A251" s="1">
        <v>140</v>
      </c>
      <c r="B251" s="2" t="s">
        <v>610</v>
      </c>
      <c r="C251" s="2" t="s">
        <v>21</v>
      </c>
      <c r="D251" s="1">
        <v>1.42</v>
      </c>
      <c r="E251" s="3"/>
      <c r="F251" s="3"/>
      <c r="G251" s="3"/>
      <c r="H251" s="3"/>
      <c r="I251" s="1">
        <v>98.1</v>
      </c>
      <c r="J251" s="3"/>
      <c r="K251" s="3"/>
      <c r="L251" s="5" t="s">
        <v>611</v>
      </c>
      <c r="M251" s="5" t="s">
        <v>612</v>
      </c>
    </row>
    <row r="252" spans="1:13" ht="16.5" thickBot="1" x14ac:dyDescent="0.3">
      <c r="A252" s="1">
        <v>141</v>
      </c>
      <c r="B252" s="2" t="s">
        <v>613</v>
      </c>
      <c r="C252" s="2" t="s">
        <v>14</v>
      </c>
      <c r="D252" s="1">
        <v>16</v>
      </c>
      <c r="E252" s="1">
        <v>110</v>
      </c>
      <c r="F252" s="1">
        <v>58</v>
      </c>
      <c r="G252" s="1">
        <v>64</v>
      </c>
      <c r="H252" s="1">
        <v>19</v>
      </c>
      <c r="I252" s="1">
        <v>98.5</v>
      </c>
      <c r="J252" s="3"/>
      <c r="K252" s="1">
        <v>170</v>
      </c>
      <c r="L252" s="9" t="s">
        <v>100</v>
      </c>
      <c r="M252" s="5" t="s">
        <v>614</v>
      </c>
    </row>
    <row r="253" spans="1:13" ht="16.5" thickBot="1" x14ac:dyDescent="0.3">
      <c r="A253" s="1">
        <v>142</v>
      </c>
      <c r="B253" s="2" t="s">
        <v>615</v>
      </c>
      <c r="C253" s="2" t="s">
        <v>21</v>
      </c>
      <c r="D253" s="1">
        <v>60</v>
      </c>
      <c r="E253" s="1">
        <v>137</v>
      </c>
      <c r="F253" s="1">
        <v>78</v>
      </c>
      <c r="G253" s="1">
        <v>64</v>
      </c>
      <c r="H253" s="1">
        <v>24</v>
      </c>
      <c r="I253" s="1">
        <v>96.5</v>
      </c>
      <c r="J253" s="3"/>
      <c r="K253" s="1">
        <v>159</v>
      </c>
      <c r="L253" s="5" t="s">
        <v>616</v>
      </c>
      <c r="M253" s="5" t="s">
        <v>617</v>
      </c>
    </row>
    <row r="254" spans="1:13" ht="16.5" thickBot="1" x14ac:dyDescent="0.3">
      <c r="A254" s="1">
        <v>143</v>
      </c>
      <c r="B254" s="2" t="s">
        <v>618</v>
      </c>
      <c r="C254" s="2" t="s">
        <v>21</v>
      </c>
      <c r="D254" s="1">
        <v>55</v>
      </c>
      <c r="E254" s="1">
        <v>147</v>
      </c>
      <c r="F254" s="1">
        <v>82</v>
      </c>
      <c r="G254" s="1">
        <v>76</v>
      </c>
      <c r="H254" s="1">
        <v>16</v>
      </c>
      <c r="I254" s="1">
        <v>97.4</v>
      </c>
      <c r="J254" s="3"/>
      <c r="K254" s="1">
        <v>157</v>
      </c>
      <c r="L254" s="9" t="s">
        <v>100</v>
      </c>
      <c r="M254" s="5" t="s">
        <v>619</v>
      </c>
    </row>
    <row r="255" spans="1:13" ht="16.5" thickBot="1" x14ac:dyDescent="0.3">
      <c r="A255" s="1">
        <v>144</v>
      </c>
      <c r="B255" s="2" t="s">
        <v>620</v>
      </c>
      <c r="C255" s="2" t="s">
        <v>21</v>
      </c>
      <c r="D255" s="1">
        <v>45</v>
      </c>
      <c r="E255" s="1">
        <v>145</v>
      </c>
      <c r="F255" s="1">
        <v>110</v>
      </c>
      <c r="G255" s="1">
        <v>60</v>
      </c>
      <c r="H255" s="1">
        <v>20</v>
      </c>
      <c r="I255" s="1">
        <v>98.7</v>
      </c>
      <c r="J255" s="3"/>
      <c r="K255" s="1">
        <v>161</v>
      </c>
      <c r="L255" s="9" t="s">
        <v>100</v>
      </c>
      <c r="M255" s="5" t="s">
        <v>621</v>
      </c>
    </row>
    <row r="256" spans="1:13" ht="16.5" thickBot="1" x14ac:dyDescent="0.3">
      <c r="A256" s="1">
        <v>144</v>
      </c>
      <c r="B256" s="2" t="s">
        <v>622</v>
      </c>
      <c r="C256" s="2" t="s">
        <v>14</v>
      </c>
      <c r="D256" s="1">
        <v>20</v>
      </c>
      <c r="E256" s="1">
        <v>130</v>
      </c>
      <c r="F256" s="1">
        <v>80</v>
      </c>
      <c r="G256" s="1">
        <v>60</v>
      </c>
      <c r="H256" s="1">
        <v>22</v>
      </c>
      <c r="I256" s="1">
        <v>98.1</v>
      </c>
      <c r="J256" s="3"/>
      <c r="K256" s="1">
        <v>177</v>
      </c>
      <c r="L256" s="9" t="s">
        <v>100</v>
      </c>
      <c r="M256" s="5" t="s">
        <v>623</v>
      </c>
    </row>
    <row r="257" spans="1:13" ht="16.5" thickBot="1" x14ac:dyDescent="0.3">
      <c r="A257" s="1">
        <v>145</v>
      </c>
      <c r="B257" s="2" t="s">
        <v>624</v>
      </c>
      <c r="C257" s="2" t="s">
        <v>21</v>
      </c>
      <c r="D257" s="1">
        <v>52</v>
      </c>
      <c r="E257" s="1">
        <v>140</v>
      </c>
      <c r="F257" s="1">
        <v>98</v>
      </c>
      <c r="G257" s="1">
        <v>68</v>
      </c>
      <c r="H257" s="1">
        <v>22</v>
      </c>
      <c r="I257" s="1">
        <v>97.7</v>
      </c>
      <c r="J257" s="3"/>
      <c r="K257" s="1">
        <v>155</v>
      </c>
      <c r="L257" s="5" t="s">
        <v>625</v>
      </c>
      <c r="M257" s="5" t="s">
        <v>626</v>
      </c>
    </row>
    <row r="258" spans="1:13" ht="16.5" thickBot="1" x14ac:dyDescent="0.3">
      <c r="A258" s="1">
        <v>145</v>
      </c>
      <c r="B258" s="2" t="s">
        <v>627</v>
      </c>
      <c r="C258" s="2" t="s">
        <v>21</v>
      </c>
      <c r="D258" s="1">
        <v>10</v>
      </c>
      <c r="E258" s="1">
        <v>102</v>
      </c>
      <c r="F258" s="1">
        <v>72</v>
      </c>
      <c r="G258" s="1">
        <v>60</v>
      </c>
      <c r="H258" s="1">
        <v>21</v>
      </c>
      <c r="I258" s="1">
        <v>97.1</v>
      </c>
      <c r="J258" s="3"/>
      <c r="K258" s="1">
        <v>131</v>
      </c>
      <c r="L258" s="5" t="s">
        <v>628</v>
      </c>
      <c r="M258" s="5" t="s">
        <v>629</v>
      </c>
    </row>
    <row r="259" spans="1:13" ht="16.5" thickBot="1" x14ac:dyDescent="0.3">
      <c r="A259" s="1">
        <v>146</v>
      </c>
      <c r="B259" s="2" t="s">
        <v>630</v>
      </c>
      <c r="C259" s="2" t="s">
        <v>14</v>
      </c>
      <c r="D259" s="1">
        <v>66</v>
      </c>
      <c r="E259" s="1">
        <v>146</v>
      </c>
      <c r="F259" s="1">
        <v>82</v>
      </c>
      <c r="G259" s="1">
        <v>70</v>
      </c>
      <c r="H259" s="1">
        <v>16</v>
      </c>
      <c r="I259" s="1">
        <v>98.6</v>
      </c>
      <c r="J259" s="1">
        <v>156</v>
      </c>
      <c r="K259" s="1">
        <v>175</v>
      </c>
      <c r="L259" s="5" t="s">
        <v>631</v>
      </c>
      <c r="M259" s="5" t="s">
        <v>632</v>
      </c>
    </row>
    <row r="260" spans="1:13" ht="16.5" thickBot="1" x14ac:dyDescent="0.3">
      <c r="A260" s="1">
        <v>147</v>
      </c>
      <c r="B260" s="2" t="s">
        <v>633</v>
      </c>
      <c r="C260" s="2" t="s">
        <v>14</v>
      </c>
      <c r="D260" s="1">
        <v>28</v>
      </c>
      <c r="E260" s="1">
        <v>118</v>
      </c>
      <c r="F260" s="1">
        <v>80</v>
      </c>
      <c r="G260" s="1">
        <v>68</v>
      </c>
      <c r="H260" s="3"/>
      <c r="I260" s="1">
        <v>98.6</v>
      </c>
      <c r="J260" s="1">
        <v>127</v>
      </c>
      <c r="K260" s="1">
        <v>167</v>
      </c>
      <c r="L260" s="9" t="s">
        <v>100</v>
      </c>
      <c r="M260" s="5" t="s">
        <v>634</v>
      </c>
    </row>
    <row r="261" spans="1:13" ht="16.5" thickBot="1" x14ac:dyDescent="0.3">
      <c r="A261" s="1">
        <v>148</v>
      </c>
      <c r="B261" s="2" t="s">
        <v>635</v>
      </c>
      <c r="C261" s="2" t="s">
        <v>14</v>
      </c>
      <c r="D261" s="1">
        <v>43</v>
      </c>
      <c r="E261" s="1">
        <v>132</v>
      </c>
      <c r="F261" s="1">
        <v>74</v>
      </c>
      <c r="G261" s="1">
        <v>56</v>
      </c>
      <c r="H261" s="1">
        <v>18</v>
      </c>
      <c r="I261" s="1">
        <v>99.2</v>
      </c>
      <c r="J261" s="1">
        <v>110</v>
      </c>
      <c r="K261" s="1">
        <v>67</v>
      </c>
      <c r="L261" s="5" t="s">
        <v>636</v>
      </c>
      <c r="M261" s="5" t="s">
        <v>637</v>
      </c>
    </row>
    <row r="262" spans="1:13" ht="16.5" thickBot="1" x14ac:dyDescent="0.3">
      <c r="A262" s="1">
        <v>149</v>
      </c>
      <c r="B262" s="2" t="s">
        <v>638</v>
      </c>
      <c r="C262" s="2" t="s">
        <v>14</v>
      </c>
      <c r="D262" s="1">
        <v>23</v>
      </c>
      <c r="E262" s="1">
        <v>148</v>
      </c>
      <c r="F262" s="1">
        <v>76</v>
      </c>
      <c r="G262" s="1">
        <v>90</v>
      </c>
      <c r="H262" s="1">
        <v>24</v>
      </c>
      <c r="I262" s="1">
        <v>99.3</v>
      </c>
      <c r="J262" s="1">
        <v>114</v>
      </c>
      <c r="K262" s="1">
        <v>66</v>
      </c>
      <c r="L262" s="5" t="s">
        <v>639</v>
      </c>
      <c r="M262" s="5" t="s">
        <v>86</v>
      </c>
    </row>
    <row r="263" spans="1:13" ht="16.5" thickBot="1" x14ac:dyDescent="0.3">
      <c r="A263" s="1">
        <v>150</v>
      </c>
      <c r="B263" s="2" t="s">
        <v>640</v>
      </c>
      <c r="C263" s="2" t="s">
        <v>14</v>
      </c>
      <c r="D263" s="1">
        <v>26</v>
      </c>
      <c r="E263" s="1">
        <v>130</v>
      </c>
      <c r="F263" s="1">
        <v>80</v>
      </c>
      <c r="G263" s="1">
        <v>64</v>
      </c>
      <c r="H263" s="1">
        <v>20</v>
      </c>
      <c r="I263" s="1">
        <v>99.1</v>
      </c>
      <c r="J263" s="1">
        <v>143</v>
      </c>
      <c r="K263" s="1">
        <v>178</v>
      </c>
      <c r="L263" s="5" t="s">
        <v>641</v>
      </c>
      <c r="M263" s="15" t="s">
        <v>642</v>
      </c>
    </row>
    <row r="264" spans="1:13" ht="16.5" thickBot="1" x14ac:dyDescent="0.3">
      <c r="A264" s="1">
        <v>151</v>
      </c>
      <c r="B264" s="2" t="s">
        <v>643</v>
      </c>
      <c r="C264" s="2" t="s">
        <v>21</v>
      </c>
      <c r="D264" s="1">
        <v>31</v>
      </c>
      <c r="E264" s="1">
        <v>120</v>
      </c>
      <c r="F264" s="1">
        <v>80</v>
      </c>
      <c r="G264" s="1">
        <v>68</v>
      </c>
      <c r="H264" s="1">
        <v>24</v>
      </c>
      <c r="I264" s="1">
        <v>97.9</v>
      </c>
      <c r="J264" s="1">
        <v>129</v>
      </c>
      <c r="K264" s="1">
        <v>166</v>
      </c>
      <c r="L264" s="5" t="s">
        <v>644</v>
      </c>
      <c r="M264" s="5" t="s">
        <v>645</v>
      </c>
    </row>
    <row r="265" spans="1:13" ht="16.5" thickBot="1" x14ac:dyDescent="0.3">
      <c r="A265" s="1">
        <v>152</v>
      </c>
      <c r="B265" s="2" t="s">
        <v>646</v>
      </c>
      <c r="C265" s="2" t="s">
        <v>14</v>
      </c>
      <c r="D265" s="1">
        <v>19</v>
      </c>
      <c r="E265" s="1">
        <v>128</v>
      </c>
      <c r="F265" s="1">
        <v>78</v>
      </c>
      <c r="G265" s="1">
        <v>70</v>
      </c>
      <c r="H265" s="1">
        <v>24</v>
      </c>
      <c r="I265" s="1">
        <v>99.1</v>
      </c>
      <c r="J265" s="1">
        <v>149</v>
      </c>
      <c r="K265" s="1">
        <v>187</v>
      </c>
      <c r="L265" s="5" t="s">
        <v>647</v>
      </c>
      <c r="M265" s="8" t="s">
        <v>86</v>
      </c>
    </row>
    <row r="266" spans="1:13" ht="16.5" thickBot="1" x14ac:dyDescent="0.3">
      <c r="A266" s="1">
        <v>153</v>
      </c>
      <c r="B266" s="2" t="s">
        <v>648</v>
      </c>
      <c r="C266" s="2" t="s">
        <v>21</v>
      </c>
      <c r="D266" s="1">
        <v>22</v>
      </c>
      <c r="E266" s="1">
        <v>110</v>
      </c>
      <c r="F266" s="1">
        <v>90</v>
      </c>
      <c r="G266" s="1">
        <v>82</v>
      </c>
      <c r="H266" s="1">
        <v>20</v>
      </c>
      <c r="I266" s="1">
        <v>99.1</v>
      </c>
      <c r="J266" s="1">
        <v>127</v>
      </c>
      <c r="K266" s="1">
        <v>160</v>
      </c>
      <c r="L266" s="5" t="s">
        <v>649</v>
      </c>
      <c r="M266" s="8" t="s">
        <v>86</v>
      </c>
    </row>
    <row r="267" spans="1:13" ht="16.5" thickBot="1" x14ac:dyDescent="0.3">
      <c r="A267" s="1">
        <v>154</v>
      </c>
      <c r="B267" s="2" t="s">
        <v>650</v>
      </c>
      <c r="C267" s="2" t="s">
        <v>21</v>
      </c>
      <c r="D267" s="1">
        <v>21</v>
      </c>
      <c r="E267" s="1">
        <v>119</v>
      </c>
      <c r="F267" s="1">
        <v>60</v>
      </c>
      <c r="G267" s="1">
        <v>76</v>
      </c>
      <c r="H267" s="3"/>
      <c r="I267" s="1">
        <v>98.4</v>
      </c>
      <c r="J267" s="1">
        <v>98</v>
      </c>
      <c r="K267" s="1">
        <v>158</v>
      </c>
      <c r="L267" s="5" t="s">
        <v>651</v>
      </c>
      <c r="M267" s="5" t="s">
        <v>652</v>
      </c>
    </row>
    <row r="268" spans="1:13" ht="16.5" thickBot="1" x14ac:dyDescent="0.3">
      <c r="A268" s="1">
        <v>155</v>
      </c>
      <c r="B268" s="2" t="s">
        <v>653</v>
      </c>
      <c r="C268" s="2" t="s">
        <v>21</v>
      </c>
      <c r="D268" s="1">
        <v>17</v>
      </c>
      <c r="E268" s="1">
        <v>110</v>
      </c>
      <c r="F268" s="1">
        <v>70</v>
      </c>
      <c r="G268" s="1">
        <v>68</v>
      </c>
      <c r="H268" s="1">
        <v>24</v>
      </c>
      <c r="I268" s="1">
        <v>98.9</v>
      </c>
      <c r="J268" s="1">
        <v>173</v>
      </c>
      <c r="K268" s="1">
        <v>166</v>
      </c>
      <c r="L268" s="5" t="s">
        <v>654</v>
      </c>
      <c r="M268" s="5" t="s">
        <v>655</v>
      </c>
    </row>
    <row r="269" spans="1:13" ht="16.5" thickBot="1" x14ac:dyDescent="0.3">
      <c r="A269" s="1">
        <v>156</v>
      </c>
      <c r="B269" s="2" t="s">
        <v>656</v>
      </c>
      <c r="C269" s="2" t="s">
        <v>14</v>
      </c>
      <c r="D269" s="1">
        <v>13</v>
      </c>
      <c r="E269" s="1">
        <v>108</v>
      </c>
      <c r="F269" s="1">
        <v>76</v>
      </c>
      <c r="G269" s="1">
        <v>74</v>
      </c>
      <c r="H269" s="1">
        <v>18</v>
      </c>
      <c r="I269" s="1">
        <v>98.1</v>
      </c>
      <c r="J269" s="1">
        <v>76</v>
      </c>
      <c r="K269" s="1">
        <v>151</v>
      </c>
      <c r="L269" s="5" t="s">
        <v>657</v>
      </c>
      <c r="M269" s="8" t="s">
        <v>86</v>
      </c>
    </row>
    <row r="270" spans="1:13" ht="16.5" thickBot="1" x14ac:dyDescent="0.3">
      <c r="A270" s="1">
        <v>157</v>
      </c>
      <c r="B270" s="2" t="s">
        <v>658</v>
      </c>
      <c r="C270" s="2" t="s">
        <v>21</v>
      </c>
      <c r="D270" s="1">
        <v>22</v>
      </c>
      <c r="E270" s="1">
        <v>130</v>
      </c>
      <c r="F270" s="1">
        <v>65</v>
      </c>
      <c r="G270" s="1">
        <v>80</v>
      </c>
      <c r="H270" s="1">
        <v>24</v>
      </c>
      <c r="I270" s="1">
        <v>98.1</v>
      </c>
      <c r="J270" s="1">
        <v>124</v>
      </c>
      <c r="K270" s="1">
        <v>165</v>
      </c>
      <c r="L270" s="5" t="s">
        <v>659</v>
      </c>
      <c r="M270" s="8" t="s">
        <v>86</v>
      </c>
    </row>
    <row r="271" spans="1:13" ht="16.5" thickBot="1" x14ac:dyDescent="0.3">
      <c r="A271" s="1">
        <v>158</v>
      </c>
      <c r="B271" s="2" t="s">
        <v>660</v>
      </c>
      <c r="C271" s="2" t="s">
        <v>14</v>
      </c>
      <c r="D271" s="1">
        <v>18</v>
      </c>
      <c r="E271" s="1">
        <v>120</v>
      </c>
      <c r="F271" s="1">
        <v>80</v>
      </c>
      <c r="G271" s="1">
        <v>68</v>
      </c>
      <c r="H271" s="1">
        <v>20</v>
      </c>
      <c r="I271" s="1">
        <v>99.3</v>
      </c>
      <c r="J271" s="1">
        <v>106</v>
      </c>
      <c r="K271" s="1">
        <v>157</v>
      </c>
      <c r="L271" s="5" t="s">
        <v>661</v>
      </c>
      <c r="M271" s="8" t="s">
        <v>86</v>
      </c>
    </row>
    <row r="272" spans="1:13" ht="16.5" thickBot="1" x14ac:dyDescent="0.3">
      <c r="A272" s="1">
        <v>159</v>
      </c>
      <c r="B272" s="2" t="s">
        <v>662</v>
      </c>
      <c r="C272" s="2" t="s">
        <v>21</v>
      </c>
      <c r="D272" s="1">
        <v>21</v>
      </c>
      <c r="E272" s="1">
        <v>117</v>
      </c>
      <c r="F272" s="1">
        <v>78</v>
      </c>
      <c r="G272" s="1">
        <v>84</v>
      </c>
      <c r="H272" s="3"/>
      <c r="I272" s="1">
        <v>98.6</v>
      </c>
      <c r="J272" s="1">
        <v>146</v>
      </c>
      <c r="K272" s="1">
        <v>155</v>
      </c>
      <c r="L272" s="5" t="s">
        <v>663</v>
      </c>
      <c r="M272" s="8" t="s">
        <v>86</v>
      </c>
    </row>
    <row r="273" spans="1:13" ht="16.5" thickBot="1" x14ac:dyDescent="0.3">
      <c r="A273" s="1">
        <v>160</v>
      </c>
      <c r="B273" s="2" t="s">
        <v>664</v>
      </c>
      <c r="C273" s="2" t="s">
        <v>14</v>
      </c>
      <c r="D273" s="1">
        <v>23</v>
      </c>
      <c r="E273" s="1">
        <v>130</v>
      </c>
      <c r="F273" s="1">
        <v>80</v>
      </c>
      <c r="G273" s="1">
        <v>64</v>
      </c>
      <c r="H273" s="1">
        <v>20</v>
      </c>
      <c r="I273" s="1">
        <v>98.5</v>
      </c>
      <c r="J273" s="1">
        <v>128</v>
      </c>
      <c r="K273" s="1">
        <v>177</v>
      </c>
      <c r="L273" s="5" t="s">
        <v>665</v>
      </c>
      <c r="M273" s="8" t="s">
        <v>86</v>
      </c>
    </row>
    <row r="274" spans="1:13" ht="16.5" thickBot="1" x14ac:dyDescent="0.3">
      <c r="A274" s="1">
        <v>161</v>
      </c>
      <c r="B274" s="2" t="s">
        <v>666</v>
      </c>
      <c r="C274" s="2" t="s">
        <v>21</v>
      </c>
      <c r="D274" s="1">
        <v>21</v>
      </c>
      <c r="E274" s="1">
        <v>138</v>
      </c>
      <c r="F274" s="1">
        <v>74</v>
      </c>
      <c r="G274" s="1">
        <v>116</v>
      </c>
      <c r="H274" s="1">
        <v>28</v>
      </c>
      <c r="I274" s="1">
        <v>99.1</v>
      </c>
      <c r="J274" s="1">
        <v>125</v>
      </c>
      <c r="K274" s="1">
        <v>165</v>
      </c>
      <c r="L274" s="5" t="s">
        <v>667</v>
      </c>
      <c r="M274" s="8" t="s">
        <v>86</v>
      </c>
    </row>
    <row r="275" spans="1:13" ht="16.5" thickBot="1" x14ac:dyDescent="0.3">
      <c r="A275" s="1">
        <v>162</v>
      </c>
      <c r="B275" s="2" t="s">
        <v>668</v>
      </c>
      <c r="C275" s="2" t="s">
        <v>14</v>
      </c>
      <c r="D275" s="1">
        <v>20</v>
      </c>
      <c r="E275" s="1">
        <v>117</v>
      </c>
      <c r="F275" s="1">
        <v>70</v>
      </c>
      <c r="G275" s="1">
        <v>64</v>
      </c>
      <c r="H275" s="1">
        <v>24</v>
      </c>
      <c r="I275" s="1">
        <v>98.8</v>
      </c>
      <c r="J275" s="1">
        <v>125</v>
      </c>
      <c r="K275" s="1">
        <v>171</v>
      </c>
      <c r="L275" s="5" t="s">
        <v>669</v>
      </c>
      <c r="M275" s="8" t="s">
        <v>86</v>
      </c>
    </row>
    <row r="276" spans="1:13" ht="16.5" thickBot="1" x14ac:dyDescent="0.3">
      <c r="A276" s="1">
        <v>163</v>
      </c>
      <c r="B276" s="2" t="s">
        <v>670</v>
      </c>
      <c r="C276" s="2" t="s">
        <v>21</v>
      </c>
      <c r="D276" s="1">
        <v>25</v>
      </c>
      <c r="E276" s="1">
        <v>128</v>
      </c>
      <c r="F276" s="1">
        <v>80</v>
      </c>
      <c r="G276" s="1">
        <v>120</v>
      </c>
      <c r="H276" s="1">
        <v>24</v>
      </c>
      <c r="I276" s="1">
        <v>97.1</v>
      </c>
      <c r="J276" s="3"/>
      <c r="K276" s="3"/>
      <c r="L276" s="5" t="s">
        <v>671</v>
      </c>
      <c r="M276" s="5" t="s">
        <v>672</v>
      </c>
    </row>
    <row r="277" spans="1:13" ht="16.5" thickBot="1" x14ac:dyDescent="0.3">
      <c r="A277" s="1">
        <v>163</v>
      </c>
      <c r="B277" s="2" t="s">
        <v>673</v>
      </c>
      <c r="C277" s="2" t="s">
        <v>14</v>
      </c>
      <c r="D277" s="1">
        <v>2</v>
      </c>
      <c r="E277" s="3"/>
      <c r="F277" s="3"/>
      <c r="G277" s="3"/>
      <c r="H277" s="1">
        <v>30</v>
      </c>
      <c r="I277" s="1">
        <v>97.1</v>
      </c>
      <c r="J277" s="3"/>
      <c r="K277" s="3"/>
      <c r="L277" s="5" t="s">
        <v>674</v>
      </c>
      <c r="M277" s="5" t="s">
        <v>675</v>
      </c>
    </row>
    <row r="278" spans="1:13" ht="16.5" thickBot="1" x14ac:dyDescent="0.3">
      <c r="A278" s="1">
        <v>163</v>
      </c>
      <c r="B278" s="2" t="s">
        <v>676</v>
      </c>
      <c r="C278" s="2" t="s">
        <v>14</v>
      </c>
      <c r="D278" s="1">
        <v>5</v>
      </c>
      <c r="E278" s="3"/>
      <c r="F278" s="3"/>
      <c r="G278" s="3"/>
      <c r="H278" s="1">
        <v>23</v>
      </c>
      <c r="I278" s="1">
        <v>97</v>
      </c>
      <c r="J278" s="3"/>
      <c r="K278" s="3"/>
      <c r="L278" s="5" t="s">
        <v>674</v>
      </c>
      <c r="M278" s="5" t="s">
        <v>677</v>
      </c>
    </row>
    <row r="279" spans="1:13" ht="16.5" thickBot="1" x14ac:dyDescent="0.3">
      <c r="A279" s="1">
        <v>164</v>
      </c>
      <c r="B279" s="2" t="s">
        <v>678</v>
      </c>
      <c r="C279" s="2" t="s">
        <v>21</v>
      </c>
      <c r="D279" s="1">
        <v>40</v>
      </c>
      <c r="E279" s="1">
        <v>128</v>
      </c>
      <c r="F279" s="1">
        <v>82</v>
      </c>
      <c r="G279" s="1">
        <v>92</v>
      </c>
      <c r="H279" s="1">
        <v>22</v>
      </c>
      <c r="I279" s="1">
        <v>98.1</v>
      </c>
      <c r="J279" s="3"/>
      <c r="K279" s="3"/>
      <c r="L279" s="10" t="s">
        <v>100</v>
      </c>
      <c r="M279" s="16" t="s">
        <v>679</v>
      </c>
    </row>
    <row r="280" spans="1:13" ht="16.5" thickBot="1" x14ac:dyDescent="0.3">
      <c r="A280" s="1">
        <v>164</v>
      </c>
      <c r="B280" s="2" t="s">
        <v>680</v>
      </c>
      <c r="C280" s="2" t="s">
        <v>14</v>
      </c>
      <c r="D280" s="1">
        <v>28</v>
      </c>
      <c r="E280" s="1">
        <v>139</v>
      </c>
      <c r="F280" s="1">
        <v>92</v>
      </c>
      <c r="G280" s="1">
        <v>62</v>
      </c>
      <c r="H280" s="1">
        <v>13</v>
      </c>
      <c r="I280" s="1">
        <v>97.6</v>
      </c>
      <c r="J280" s="3"/>
      <c r="K280" s="3"/>
      <c r="L280" s="10" t="s">
        <v>100</v>
      </c>
      <c r="M280" s="16" t="s">
        <v>681</v>
      </c>
    </row>
    <row r="281" spans="1:13" ht="16.5" thickBot="1" x14ac:dyDescent="0.3">
      <c r="A281" s="1">
        <v>164</v>
      </c>
      <c r="B281" s="2" t="s">
        <v>682</v>
      </c>
      <c r="C281" s="2" t="s">
        <v>14</v>
      </c>
      <c r="D281" s="1">
        <v>2</v>
      </c>
      <c r="E281" s="2"/>
      <c r="F281" s="2"/>
      <c r="G281" s="1">
        <v>102</v>
      </c>
      <c r="H281" s="1">
        <v>30</v>
      </c>
      <c r="I281" s="1">
        <v>97.9</v>
      </c>
      <c r="J281" s="3"/>
      <c r="K281" s="3"/>
      <c r="L281" s="10" t="s">
        <v>100</v>
      </c>
      <c r="M281" s="16" t="s">
        <v>683</v>
      </c>
    </row>
    <row r="282" spans="1:13" ht="16.5" thickBot="1" x14ac:dyDescent="0.3">
      <c r="A282" s="1">
        <v>165</v>
      </c>
      <c r="B282" s="2" t="s">
        <v>684</v>
      </c>
      <c r="C282" s="2" t="s">
        <v>21</v>
      </c>
      <c r="D282" s="1">
        <v>50</v>
      </c>
      <c r="E282" s="1">
        <v>150</v>
      </c>
      <c r="F282" s="1">
        <v>84</v>
      </c>
      <c r="G282" s="1">
        <v>60</v>
      </c>
      <c r="H282" s="1">
        <v>15</v>
      </c>
      <c r="I282" s="1">
        <v>97.6</v>
      </c>
      <c r="J282" s="3"/>
      <c r="K282" s="3"/>
      <c r="L282" s="7" t="s">
        <v>100</v>
      </c>
      <c r="M282" s="5" t="s">
        <v>619</v>
      </c>
    </row>
    <row r="283" spans="1:13" ht="16.5" thickBot="1" x14ac:dyDescent="0.3">
      <c r="A283" s="1">
        <v>166</v>
      </c>
      <c r="B283" s="2" t="s">
        <v>685</v>
      </c>
      <c r="C283" s="2" t="s">
        <v>14</v>
      </c>
      <c r="D283" s="1">
        <v>13</v>
      </c>
      <c r="E283" s="1">
        <v>111</v>
      </c>
      <c r="F283" s="1">
        <v>87</v>
      </c>
      <c r="G283" s="1">
        <v>96</v>
      </c>
      <c r="H283" s="1">
        <v>15</v>
      </c>
      <c r="I283" s="1">
        <v>98.4</v>
      </c>
      <c r="J283" s="3"/>
      <c r="K283" s="1">
        <v>150</v>
      </c>
      <c r="L283" s="7" t="s">
        <v>100</v>
      </c>
      <c r="M283" s="5" t="s">
        <v>686</v>
      </c>
    </row>
    <row r="284" spans="1:13" ht="16.5" thickBot="1" x14ac:dyDescent="0.3">
      <c r="A284" s="1">
        <v>166</v>
      </c>
      <c r="B284" s="2" t="s">
        <v>687</v>
      </c>
      <c r="C284" s="2" t="s">
        <v>14</v>
      </c>
      <c r="D284" s="3"/>
      <c r="E284" s="1">
        <v>100</v>
      </c>
      <c r="F284" s="1">
        <v>70</v>
      </c>
      <c r="G284" s="1">
        <v>87</v>
      </c>
      <c r="H284" s="1">
        <v>17</v>
      </c>
      <c r="I284" s="3"/>
      <c r="J284" s="3"/>
      <c r="K284" s="1">
        <v>130</v>
      </c>
      <c r="L284" s="7" t="s">
        <v>100</v>
      </c>
      <c r="M284" s="5" t="s">
        <v>688</v>
      </c>
    </row>
    <row r="285" spans="1:13" ht="16.5" thickBot="1" x14ac:dyDescent="0.3">
      <c r="A285" s="1">
        <v>167</v>
      </c>
      <c r="B285" s="2" t="s">
        <v>689</v>
      </c>
      <c r="C285" s="2" t="s">
        <v>21</v>
      </c>
      <c r="D285" s="1">
        <v>50</v>
      </c>
      <c r="E285" s="1">
        <v>130</v>
      </c>
      <c r="F285" s="1">
        <v>80</v>
      </c>
      <c r="G285" s="1">
        <v>68</v>
      </c>
      <c r="H285" s="1">
        <v>18</v>
      </c>
      <c r="I285" s="1">
        <v>98</v>
      </c>
      <c r="J285" s="3"/>
      <c r="K285" s="1">
        <v>175</v>
      </c>
      <c r="L285" s="5" t="s">
        <v>690</v>
      </c>
      <c r="M285" s="5" t="s">
        <v>691</v>
      </c>
    </row>
    <row r="286" spans="1:13" ht="16.5" thickBot="1" x14ac:dyDescent="0.3">
      <c r="A286" s="1">
        <v>167</v>
      </c>
      <c r="B286" s="2" t="s">
        <v>692</v>
      </c>
      <c r="C286" s="2" t="s">
        <v>21</v>
      </c>
      <c r="D286" s="1">
        <v>2</v>
      </c>
      <c r="E286" s="3"/>
      <c r="F286" s="3"/>
      <c r="G286" s="1">
        <v>104</v>
      </c>
      <c r="H286" s="1">
        <v>14</v>
      </c>
      <c r="I286" s="1">
        <v>97.4</v>
      </c>
      <c r="J286" s="3"/>
      <c r="K286" s="1">
        <v>95</v>
      </c>
      <c r="L286" s="5" t="s">
        <v>693</v>
      </c>
      <c r="M286" s="8" t="s">
        <v>86</v>
      </c>
    </row>
    <row r="287" spans="1:13" ht="16.5" thickBot="1" x14ac:dyDescent="0.3">
      <c r="A287" s="1">
        <v>168</v>
      </c>
      <c r="B287" s="2" t="s">
        <v>694</v>
      </c>
      <c r="C287" s="2" t="s">
        <v>14</v>
      </c>
      <c r="D287" s="1">
        <v>32</v>
      </c>
      <c r="E287" s="1">
        <v>110</v>
      </c>
      <c r="F287" s="1">
        <v>70</v>
      </c>
      <c r="G287" s="1">
        <v>66</v>
      </c>
      <c r="H287" s="1">
        <v>15</v>
      </c>
      <c r="I287" s="3"/>
      <c r="J287" s="3"/>
      <c r="K287" s="1">
        <v>170</v>
      </c>
      <c r="L287" s="7" t="s">
        <v>100</v>
      </c>
      <c r="M287" s="7" t="s">
        <v>695</v>
      </c>
    </row>
    <row r="288" spans="1:13" ht="16.5" thickBot="1" x14ac:dyDescent="0.3">
      <c r="A288" s="1">
        <v>169</v>
      </c>
      <c r="B288" s="2" t="s">
        <v>696</v>
      </c>
      <c r="C288" s="2" t="s">
        <v>21</v>
      </c>
      <c r="D288" s="1">
        <v>55</v>
      </c>
      <c r="E288" s="1">
        <v>122</v>
      </c>
      <c r="F288" s="1">
        <v>78</v>
      </c>
      <c r="G288" s="1">
        <v>92</v>
      </c>
      <c r="H288" s="1">
        <v>20</v>
      </c>
      <c r="I288" s="1">
        <v>98.3</v>
      </c>
      <c r="J288" s="3"/>
      <c r="K288" s="1">
        <v>168</v>
      </c>
      <c r="L288" s="7" t="s">
        <v>100</v>
      </c>
      <c r="M288" s="5" t="s">
        <v>623</v>
      </c>
    </row>
    <row r="289" spans="1:13" ht="16.5" thickBot="1" x14ac:dyDescent="0.3">
      <c r="A289" s="1">
        <v>170</v>
      </c>
      <c r="B289" s="2" t="s">
        <v>697</v>
      </c>
      <c r="C289" s="2" t="s">
        <v>14</v>
      </c>
      <c r="D289" s="1">
        <v>34</v>
      </c>
      <c r="E289" s="1">
        <v>142</v>
      </c>
      <c r="F289" s="1">
        <v>67</v>
      </c>
      <c r="G289" s="1">
        <v>94</v>
      </c>
      <c r="H289" s="1">
        <v>24</v>
      </c>
      <c r="I289" s="1">
        <v>99.1</v>
      </c>
      <c r="J289" s="3"/>
      <c r="K289" s="1">
        <v>175</v>
      </c>
      <c r="L289" s="5" t="s">
        <v>698</v>
      </c>
      <c r="M289" s="5" t="s">
        <v>699</v>
      </c>
    </row>
    <row r="290" spans="1:13" ht="16.5" thickBot="1" x14ac:dyDescent="0.3">
      <c r="A290" s="1">
        <v>171</v>
      </c>
      <c r="B290" s="2" t="s">
        <v>700</v>
      </c>
      <c r="C290" s="2" t="s">
        <v>21</v>
      </c>
      <c r="D290" s="1">
        <v>50</v>
      </c>
      <c r="E290" s="1">
        <v>136</v>
      </c>
      <c r="F290" s="1">
        <v>98</v>
      </c>
      <c r="G290" s="1">
        <v>74</v>
      </c>
      <c r="H290" s="1">
        <v>18</v>
      </c>
      <c r="I290" s="1">
        <v>96.9</v>
      </c>
      <c r="J290" s="3"/>
      <c r="K290" s="1">
        <v>157</v>
      </c>
      <c r="L290" s="5" t="s">
        <v>701</v>
      </c>
      <c r="M290" s="5" t="s">
        <v>702</v>
      </c>
    </row>
    <row r="291" spans="1:13" ht="16.5" thickBot="1" x14ac:dyDescent="0.3">
      <c r="A291" s="1">
        <v>172</v>
      </c>
      <c r="B291" s="2" t="s">
        <v>703</v>
      </c>
      <c r="C291" s="2" t="s">
        <v>21</v>
      </c>
      <c r="D291" s="1">
        <v>30</v>
      </c>
      <c r="E291" s="1">
        <v>123</v>
      </c>
      <c r="F291" s="1">
        <v>65</v>
      </c>
      <c r="G291" s="1">
        <v>84</v>
      </c>
      <c r="H291" s="1">
        <v>22</v>
      </c>
      <c r="I291" s="1">
        <v>98.8</v>
      </c>
      <c r="J291" s="1">
        <v>154</v>
      </c>
      <c r="K291" s="1">
        <v>165</v>
      </c>
      <c r="L291" s="5" t="s">
        <v>704</v>
      </c>
      <c r="M291" s="5" t="s">
        <v>705</v>
      </c>
    </row>
    <row r="292" spans="1:13" ht="16.5" thickBot="1" x14ac:dyDescent="0.3">
      <c r="A292" s="1">
        <v>173</v>
      </c>
      <c r="B292" s="2" t="s">
        <v>706</v>
      </c>
      <c r="C292" s="2" t="s">
        <v>21</v>
      </c>
      <c r="D292" s="1">
        <v>30</v>
      </c>
      <c r="E292" s="1">
        <v>125</v>
      </c>
      <c r="F292" s="1">
        <v>75</v>
      </c>
      <c r="G292" s="1">
        <v>100</v>
      </c>
      <c r="H292" s="1">
        <v>36</v>
      </c>
      <c r="I292" s="1">
        <v>98.7</v>
      </c>
      <c r="J292" s="1">
        <v>157</v>
      </c>
      <c r="K292" s="1">
        <v>104</v>
      </c>
      <c r="L292" s="5" t="s">
        <v>707</v>
      </c>
      <c r="M292" s="8" t="s">
        <v>86</v>
      </c>
    </row>
    <row r="293" spans="1:13" ht="16.5" thickBot="1" x14ac:dyDescent="0.3">
      <c r="A293" s="1">
        <v>173</v>
      </c>
      <c r="B293" s="2" t="s">
        <v>708</v>
      </c>
      <c r="C293" s="2" t="s">
        <v>14</v>
      </c>
      <c r="D293" s="1">
        <v>7</v>
      </c>
      <c r="E293" s="1">
        <v>112</v>
      </c>
      <c r="F293" s="1">
        <v>70</v>
      </c>
      <c r="G293" s="1">
        <v>84</v>
      </c>
      <c r="H293" s="1">
        <v>24</v>
      </c>
      <c r="I293" s="1">
        <v>99.4</v>
      </c>
      <c r="J293" s="1">
        <v>46</v>
      </c>
      <c r="K293" s="1">
        <v>115</v>
      </c>
      <c r="L293" s="5" t="s">
        <v>709</v>
      </c>
      <c r="M293" s="8" t="s">
        <v>86</v>
      </c>
    </row>
    <row r="294" spans="1:13" ht="16.5" thickBot="1" x14ac:dyDescent="0.3">
      <c r="A294" s="1">
        <v>174</v>
      </c>
      <c r="B294" s="2" t="s">
        <v>710</v>
      </c>
      <c r="C294" s="2" t="s">
        <v>14</v>
      </c>
      <c r="D294" s="1">
        <v>25</v>
      </c>
      <c r="E294" s="1">
        <v>125</v>
      </c>
      <c r="F294" s="1">
        <v>65</v>
      </c>
      <c r="G294" s="1">
        <v>84</v>
      </c>
      <c r="H294" s="1">
        <v>20</v>
      </c>
      <c r="I294" s="1">
        <v>98.4</v>
      </c>
      <c r="J294" s="1">
        <v>131</v>
      </c>
      <c r="K294" s="1">
        <v>170</v>
      </c>
      <c r="L294" s="5" t="s">
        <v>711</v>
      </c>
      <c r="M294" s="8" t="s">
        <v>86</v>
      </c>
    </row>
    <row r="295" spans="1:13" ht="16.5" thickBot="1" x14ac:dyDescent="0.3">
      <c r="A295" s="1">
        <v>175</v>
      </c>
      <c r="B295" s="2" t="s">
        <v>712</v>
      </c>
      <c r="C295" s="2" t="s">
        <v>14</v>
      </c>
      <c r="D295" s="1">
        <v>21</v>
      </c>
      <c r="E295" s="1">
        <v>125</v>
      </c>
      <c r="F295" s="1">
        <v>165</v>
      </c>
      <c r="G295" s="1">
        <v>80</v>
      </c>
      <c r="H295" s="1">
        <v>20</v>
      </c>
      <c r="I295" s="1">
        <v>98.8</v>
      </c>
      <c r="J295" s="1">
        <v>141</v>
      </c>
      <c r="K295" s="1">
        <v>180</v>
      </c>
      <c r="L295" s="5" t="s">
        <v>713</v>
      </c>
      <c r="M295" s="5" t="s">
        <v>714</v>
      </c>
    </row>
    <row r="296" spans="1:13" ht="16.5" thickBot="1" x14ac:dyDescent="0.3">
      <c r="A296" s="1">
        <v>176</v>
      </c>
      <c r="B296" s="2" t="s">
        <v>715</v>
      </c>
      <c r="C296" s="2" t="s">
        <v>21</v>
      </c>
      <c r="D296" s="1">
        <v>72</v>
      </c>
      <c r="E296" s="1">
        <v>140</v>
      </c>
      <c r="F296" s="1">
        <v>90</v>
      </c>
      <c r="G296" s="1">
        <v>56</v>
      </c>
      <c r="H296" s="1">
        <v>24</v>
      </c>
      <c r="I296" s="3"/>
      <c r="J296" s="3"/>
      <c r="K296" s="3"/>
      <c r="L296" s="5" t="s">
        <v>716</v>
      </c>
      <c r="M296" s="5" t="s">
        <v>717</v>
      </c>
    </row>
    <row r="297" spans="1:13" ht="16.5" thickBot="1" x14ac:dyDescent="0.3">
      <c r="A297" s="1">
        <v>176</v>
      </c>
      <c r="B297" s="2" t="s">
        <v>718</v>
      </c>
      <c r="C297" s="2" t="s">
        <v>21</v>
      </c>
      <c r="D297" s="1">
        <v>12</v>
      </c>
      <c r="E297" s="1">
        <v>122</v>
      </c>
      <c r="F297" s="1">
        <v>88</v>
      </c>
      <c r="G297" s="1">
        <v>85</v>
      </c>
      <c r="H297" s="3"/>
      <c r="I297" s="3"/>
      <c r="J297" s="3"/>
      <c r="K297" s="3"/>
      <c r="L297" s="8" t="s">
        <v>86</v>
      </c>
      <c r="M297" s="8" t="s">
        <v>86</v>
      </c>
    </row>
    <row r="298" spans="1:13" ht="16.5" thickBot="1" x14ac:dyDescent="0.3">
      <c r="A298" s="1">
        <v>178</v>
      </c>
      <c r="B298" s="2" t="s">
        <v>719</v>
      </c>
      <c r="C298" s="2" t="s">
        <v>21</v>
      </c>
      <c r="D298" s="1">
        <v>46</v>
      </c>
      <c r="E298" s="1">
        <v>190</v>
      </c>
      <c r="F298" s="1">
        <v>120</v>
      </c>
      <c r="G298" s="1">
        <v>72</v>
      </c>
      <c r="H298" s="1">
        <v>20</v>
      </c>
      <c r="I298" s="1">
        <v>98.1</v>
      </c>
      <c r="J298" s="3"/>
      <c r="K298" s="1">
        <v>157</v>
      </c>
      <c r="L298" s="5" t="s">
        <v>720</v>
      </c>
      <c r="M298" s="5" t="s">
        <v>721</v>
      </c>
    </row>
    <row r="299" spans="1:13" ht="16.5" thickBot="1" x14ac:dyDescent="0.3">
      <c r="A299" s="1">
        <v>179</v>
      </c>
      <c r="B299" s="2" t="s">
        <v>722</v>
      </c>
      <c r="C299" s="2" t="s">
        <v>21</v>
      </c>
      <c r="D299" s="1">
        <v>30</v>
      </c>
      <c r="E299" s="1">
        <v>135</v>
      </c>
      <c r="F299" s="1">
        <v>65</v>
      </c>
      <c r="G299" s="1">
        <v>84</v>
      </c>
      <c r="H299" s="1">
        <v>17</v>
      </c>
      <c r="I299" s="1">
        <v>98.9</v>
      </c>
      <c r="J299" s="1">
        <v>169</v>
      </c>
      <c r="K299" s="1">
        <v>167</v>
      </c>
      <c r="L299" s="5" t="s">
        <v>723</v>
      </c>
      <c r="M299" s="5" t="s">
        <v>724</v>
      </c>
    </row>
    <row r="300" spans="1:13" ht="16.5" thickBot="1" x14ac:dyDescent="0.3">
      <c r="A300" s="1">
        <v>180</v>
      </c>
      <c r="B300" s="2" t="s">
        <v>725</v>
      </c>
      <c r="C300" s="2" t="s">
        <v>21</v>
      </c>
      <c r="D300" s="1">
        <v>12</v>
      </c>
      <c r="E300" s="1">
        <v>80</v>
      </c>
      <c r="F300" s="1">
        <v>55</v>
      </c>
      <c r="G300" s="1">
        <v>71</v>
      </c>
      <c r="H300" s="1">
        <v>15</v>
      </c>
      <c r="I300" s="3"/>
      <c r="J300" s="3"/>
      <c r="K300" s="1">
        <v>145</v>
      </c>
      <c r="L300" s="5" t="s">
        <v>726</v>
      </c>
      <c r="M300" s="5" t="s">
        <v>727</v>
      </c>
    </row>
    <row r="301" spans="1:13" ht="16.5" thickBot="1" x14ac:dyDescent="0.3">
      <c r="A301" s="1">
        <v>180</v>
      </c>
      <c r="B301" s="2" t="s">
        <v>728</v>
      </c>
      <c r="C301" s="2" t="s">
        <v>14</v>
      </c>
      <c r="D301" s="1">
        <v>5</v>
      </c>
      <c r="E301" s="1">
        <v>100</v>
      </c>
      <c r="F301" s="1">
        <v>65</v>
      </c>
      <c r="G301" s="1">
        <v>67</v>
      </c>
      <c r="H301" s="1">
        <v>16</v>
      </c>
      <c r="I301" s="3"/>
      <c r="J301" s="3"/>
      <c r="K301" s="1">
        <v>130</v>
      </c>
      <c r="L301" s="8" t="s">
        <v>86</v>
      </c>
      <c r="M301" s="5" t="s">
        <v>729</v>
      </c>
    </row>
    <row r="302" spans="1:13" ht="16.5" thickBot="1" x14ac:dyDescent="0.3">
      <c r="A302" s="1">
        <v>180</v>
      </c>
      <c r="B302" s="2" t="s">
        <v>730</v>
      </c>
      <c r="C302" s="2" t="s">
        <v>14</v>
      </c>
      <c r="D302" s="1">
        <v>4</v>
      </c>
      <c r="E302" s="1">
        <v>110</v>
      </c>
      <c r="F302" s="1">
        <v>65</v>
      </c>
      <c r="G302" s="1">
        <v>85</v>
      </c>
      <c r="H302" s="1">
        <v>18</v>
      </c>
      <c r="I302" s="3"/>
      <c r="J302" s="3"/>
      <c r="K302" s="1">
        <v>110</v>
      </c>
      <c r="L302" s="8" t="s">
        <v>86</v>
      </c>
      <c r="M302" s="5" t="s">
        <v>731</v>
      </c>
    </row>
    <row r="303" spans="1:13" ht="16.5" thickBot="1" x14ac:dyDescent="0.3">
      <c r="A303" s="1">
        <v>181</v>
      </c>
      <c r="B303" s="2" t="s">
        <v>732</v>
      </c>
      <c r="C303" s="2" t="s">
        <v>21</v>
      </c>
      <c r="D303" s="1">
        <v>30</v>
      </c>
      <c r="E303" s="1">
        <v>122</v>
      </c>
      <c r="F303" s="1">
        <v>65</v>
      </c>
      <c r="G303" s="1">
        <v>64</v>
      </c>
      <c r="H303" s="1">
        <v>18</v>
      </c>
      <c r="I303" s="1">
        <v>98.4</v>
      </c>
      <c r="J303" s="3"/>
      <c r="K303" s="1">
        <v>166</v>
      </c>
      <c r="L303" s="7" t="s">
        <v>733</v>
      </c>
      <c r="M303" s="5" t="s">
        <v>734</v>
      </c>
    </row>
    <row r="304" spans="1:13" ht="16.5" thickBot="1" x14ac:dyDescent="0.3">
      <c r="A304" s="1">
        <v>181</v>
      </c>
      <c r="B304" s="2" t="s">
        <v>735</v>
      </c>
      <c r="C304" s="2" t="s">
        <v>21</v>
      </c>
      <c r="D304" s="1">
        <v>8</v>
      </c>
      <c r="E304" s="1">
        <v>85</v>
      </c>
      <c r="F304" s="1">
        <v>55</v>
      </c>
      <c r="G304" s="1">
        <v>76</v>
      </c>
      <c r="H304" s="1">
        <v>20</v>
      </c>
      <c r="I304" s="1">
        <v>99.8</v>
      </c>
      <c r="J304" s="3"/>
      <c r="K304" s="1">
        <v>127</v>
      </c>
      <c r="L304" s="7" t="s">
        <v>733</v>
      </c>
      <c r="M304" s="5" t="s">
        <v>736</v>
      </c>
    </row>
    <row r="305" spans="1:13" ht="16.5" thickBot="1" x14ac:dyDescent="0.3">
      <c r="A305" s="1">
        <v>181</v>
      </c>
      <c r="B305" s="2" t="s">
        <v>737</v>
      </c>
      <c r="C305" s="2" t="s">
        <v>21</v>
      </c>
      <c r="D305" s="1">
        <v>6</v>
      </c>
      <c r="E305" s="1">
        <v>95</v>
      </c>
      <c r="F305" s="1">
        <v>55</v>
      </c>
      <c r="G305" s="1">
        <v>72</v>
      </c>
      <c r="H305" s="1">
        <v>19</v>
      </c>
      <c r="I305" s="1">
        <v>98.6</v>
      </c>
      <c r="J305" s="3"/>
      <c r="K305" s="1">
        <v>119</v>
      </c>
      <c r="L305" s="7" t="s">
        <v>733</v>
      </c>
      <c r="M305" s="5" t="s">
        <v>738</v>
      </c>
    </row>
    <row r="306" spans="1:13" ht="16.5" thickBot="1" x14ac:dyDescent="0.3">
      <c r="A306" s="1">
        <v>181</v>
      </c>
      <c r="B306" s="2" t="s">
        <v>739</v>
      </c>
      <c r="C306" s="2" t="s">
        <v>14</v>
      </c>
      <c r="D306" s="1">
        <v>4</v>
      </c>
      <c r="E306" s="1">
        <v>80</v>
      </c>
      <c r="F306" s="1">
        <v>55</v>
      </c>
      <c r="G306" s="1">
        <v>64</v>
      </c>
      <c r="H306" s="1">
        <v>16</v>
      </c>
      <c r="I306" s="1">
        <v>99.3</v>
      </c>
      <c r="J306" s="3"/>
      <c r="K306" s="1">
        <v>100</v>
      </c>
      <c r="L306" s="7" t="s">
        <v>733</v>
      </c>
      <c r="M306" s="5" t="s">
        <v>740</v>
      </c>
    </row>
    <row r="307" spans="1:13" ht="16.5" thickBot="1" x14ac:dyDescent="0.3">
      <c r="A307" s="1">
        <v>182</v>
      </c>
      <c r="B307" s="2" t="s">
        <v>741</v>
      </c>
      <c r="C307" s="2" t="s">
        <v>21</v>
      </c>
      <c r="D307" s="1">
        <v>42</v>
      </c>
      <c r="E307" s="1">
        <v>125</v>
      </c>
      <c r="F307" s="1">
        <v>75</v>
      </c>
      <c r="G307" s="1">
        <v>76</v>
      </c>
      <c r="H307" s="1">
        <v>20</v>
      </c>
      <c r="I307" s="1">
        <v>98.2</v>
      </c>
      <c r="J307" s="3"/>
      <c r="K307" s="1">
        <v>163</v>
      </c>
      <c r="L307" s="7" t="s">
        <v>733</v>
      </c>
      <c r="M307" s="5" t="s">
        <v>742</v>
      </c>
    </row>
    <row r="308" spans="1:13" ht="16.5" thickBot="1" x14ac:dyDescent="0.3">
      <c r="A308" s="1">
        <v>182</v>
      </c>
      <c r="B308" s="2" t="s">
        <v>743</v>
      </c>
      <c r="C308" s="2" t="s">
        <v>14</v>
      </c>
      <c r="D308" s="1">
        <v>9</v>
      </c>
      <c r="E308" s="1">
        <v>115</v>
      </c>
      <c r="F308" s="1">
        <v>65</v>
      </c>
      <c r="G308" s="1">
        <v>72</v>
      </c>
      <c r="H308" s="1">
        <v>18</v>
      </c>
      <c r="I308" s="1">
        <v>98.3</v>
      </c>
      <c r="J308" s="3"/>
      <c r="K308" s="1">
        <v>115</v>
      </c>
      <c r="L308" s="7" t="s">
        <v>733</v>
      </c>
      <c r="M308" s="5" t="s">
        <v>744</v>
      </c>
    </row>
    <row r="309" spans="1:13" ht="16.5" thickBot="1" x14ac:dyDescent="0.3">
      <c r="A309" s="1">
        <v>183</v>
      </c>
      <c r="B309" s="2" t="s">
        <v>745</v>
      </c>
      <c r="C309" s="2" t="s">
        <v>21</v>
      </c>
      <c r="D309" s="1">
        <v>65</v>
      </c>
      <c r="E309" s="1">
        <v>140</v>
      </c>
      <c r="F309" s="1">
        <v>85</v>
      </c>
      <c r="G309" s="1">
        <v>64</v>
      </c>
      <c r="H309" s="1">
        <v>24</v>
      </c>
      <c r="I309" s="1">
        <v>98.7</v>
      </c>
      <c r="J309" s="3"/>
      <c r="K309" s="1">
        <v>158</v>
      </c>
      <c r="L309" s="7" t="s">
        <v>733</v>
      </c>
      <c r="M309" s="5" t="s">
        <v>746</v>
      </c>
    </row>
    <row r="310" spans="1:13" ht="16.5" thickBot="1" x14ac:dyDescent="0.3">
      <c r="A310" s="1">
        <v>184</v>
      </c>
      <c r="B310" s="2" t="s">
        <v>747</v>
      </c>
      <c r="C310" s="2" t="s">
        <v>14</v>
      </c>
      <c r="D310" s="1">
        <v>24</v>
      </c>
      <c r="E310" s="1">
        <v>138</v>
      </c>
      <c r="F310" s="1">
        <v>90</v>
      </c>
      <c r="G310" s="1">
        <v>54</v>
      </c>
      <c r="H310" s="1">
        <v>20</v>
      </c>
      <c r="I310" s="1">
        <v>97.1</v>
      </c>
      <c r="J310" s="3"/>
      <c r="K310" s="1">
        <v>171</v>
      </c>
      <c r="L310" s="5" t="s">
        <v>748</v>
      </c>
      <c r="M310" s="5" t="s">
        <v>749</v>
      </c>
    </row>
    <row r="311" spans="1:13" ht="16.5" thickBot="1" x14ac:dyDescent="0.3">
      <c r="A311" s="1">
        <v>185</v>
      </c>
      <c r="B311" s="2" t="s">
        <v>750</v>
      </c>
      <c r="C311" s="2" t="s">
        <v>21</v>
      </c>
      <c r="D311" s="1">
        <v>55</v>
      </c>
      <c r="E311" s="1">
        <v>135</v>
      </c>
      <c r="F311" s="1">
        <v>90</v>
      </c>
      <c r="G311" s="1">
        <v>60</v>
      </c>
      <c r="H311" s="3"/>
      <c r="I311" s="1">
        <v>98.1</v>
      </c>
      <c r="J311" s="3"/>
      <c r="K311" s="1">
        <v>171</v>
      </c>
      <c r="L311" s="5" t="s">
        <v>751</v>
      </c>
      <c r="M311" s="5" t="s">
        <v>752</v>
      </c>
    </row>
    <row r="312" spans="1:13" ht="16.5" thickBot="1" x14ac:dyDescent="0.3">
      <c r="A312" s="1">
        <v>186</v>
      </c>
      <c r="B312" s="2" t="s">
        <v>753</v>
      </c>
      <c r="C312" s="2" t="s">
        <v>14</v>
      </c>
      <c r="D312" s="1">
        <v>49</v>
      </c>
      <c r="E312" s="1">
        <v>180</v>
      </c>
      <c r="F312" s="1">
        <v>110</v>
      </c>
      <c r="G312" s="1">
        <v>56</v>
      </c>
      <c r="H312" s="1">
        <v>25</v>
      </c>
      <c r="I312" s="1">
        <v>96.8</v>
      </c>
      <c r="J312" s="3"/>
      <c r="K312" s="1">
        <v>180</v>
      </c>
      <c r="L312" s="5" t="s">
        <v>754</v>
      </c>
      <c r="M312" s="5" t="s">
        <v>755</v>
      </c>
    </row>
    <row r="313" spans="1:13" ht="16.5" thickBot="1" x14ac:dyDescent="0.3">
      <c r="A313" s="1">
        <v>187</v>
      </c>
      <c r="B313" s="2" t="s">
        <v>756</v>
      </c>
      <c r="C313" s="2" t="s">
        <v>21</v>
      </c>
      <c r="D313" s="1">
        <v>16</v>
      </c>
      <c r="E313" s="1">
        <v>131</v>
      </c>
      <c r="F313" s="1">
        <v>87</v>
      </c>
      <c r="G313" s="1">
        <v>68</v>
      </c>
      <c r="H313" s="1">
        <v>18</v>
      </c>
      <c r="I313" s="1">
        <v>96.9</v>
      </c>
      <c r="J313" s="3"/>
      <c r="K313" s="1">
        <v>148</v>
      </c>
      <c r="L313" s="7" t="s">
        <v>733</v>
      </c>
      <c r="M313" s="5" t="s">
        <v>757</v>
      </c>
    </row>
    <row r="314" spans="1:13" ht="16.5" thickBot="1" x14ac:dyDescent="0.3">
      <c r="A314" s="1">
        <v>188</v>
      </c>
      <c r="B314" s="2" t="s">
        <v>758</v>
      </c>
      <c r="C314" s="2" t="s">
        <v>21</v>
      </c>
      <c r="D314" s="1">
        <v>62</v>
      </c>
      <c r="E314" s="1">
        <v>130</v>
      </c>
      <c r="F314" s="1">
        <v>80</v>
      </c>
      <c r="G314" s="1">
        <v>75</v>
      </c>
      <c r="H314" s="1">
        <v>18</v>
      </c>
      <c r="I314" s="3"/>
      <c r="J314" s="3"/>
      <c r="K314" s="3"/>
      <c r="L314" s="5" t="s">
        <v>759</v>
      </c>
      <c r="M314" s="5" t="s">
        <v>760</v>
      </c>
    </row>
    <row r="315" spans="1:13" ht="16.5" thickBot="1" x14ac:dyDescent="0.3">
      <c r="A315" s="1">
        <v>189</v>
      </c>
      <c r="B315" s="2" t="s">
        <v>761</v>
      </c>
      <c r="C315" s="2" t="s">
        <v>14</v>
      </c>
      <c r="D315" s="1">
        <v>45</v>
      </c>
      <c r="E315" s="1">
        <v>138</v>
      </c>
      <c r="F315" s="1">
        <v>102</v>
      </c>
      <c r="G315" s="1">
        <v>72</v>
      </c>
      <c r="H315" s="1">
        <v>22</v>
      </c>
      <c r="I315" s="1">
        <v>97.1</v>
      </c>
      <c r="J315" s="3"/>
      <c r="K315" s="1">
        <v>169</v>
      </c>
      <c r="L315" s="5" t="s">
        <v>762</v>
      </c>
      <c r="M315" s="5" t="s">
        <v>763</v>
      </c>
    </row>
    <row r="316" spans="1:13" ht="16.5" thickBot="1" x14ac:dyDescent="0.3">
      <c r="A316" s="1">
        <v>190</v>
      </c>
      <c r="B316" s="2" t="s">
        <v>764</v>
      </c>
      <c r="C316" s="2" t="s">
        <v>14</v>
      </c>
      <c r="D316" s="1">
        <v>54</v>
      </c>
      <c r="E316" s="1">
        <v>146</v>
      </c>
      <c r="F316" s="1">
        <v>64</v>
      </c>
      <c r="G316" s="1">
        <v>72</v>
      </c>
      <c r="H316" s="1">
        <v>21</v>
      </c>
      <c r="I316" s="1">
        <v>98.6</v>
      </c>
      <c r="J316" s="3"/>
      <c r="K316" s="1">
        <v>165</v>
      </c>
      <c r="L316" s="5" t="s">
        <v>765</v>
      </c>
      <c r="M316" s="5" t="s">
        <v>766</v>
      </c>
    </row>
    <row r="317" spans="1:13" ht="16.5" thickBot="1" x14ac:dyDescent="0.3">
      <c r="A317" s="1">
        <v>191</v>
      </c>
      <c r="B317" s="2" t="s">
        <v>767</v>
      </c>
      <c r="C317" s="2" t="s">
        <v>21</v>
      </c>
      <c r="D317" s="1">
        <v>25</v>
      </c>
      <c r="E317" s="1">
        <v>125</v>
      </c>
      <c r="F317" s="1">
        <v>83</v>
      </c>
      <c r="G317" s="1">
        <v>76</v>
      </c>
      <c r="H317" s="1">
        <v>32</v>
      </c>
      <c r="I317" s="1">
        <v>98.7</v>
      </c>
      <c r="J317" s="3"/>
      <c r="K317" s="1">
        <v>170</v>
      </c>
      <c r="L317" s="5" t="s">
        <v>768</v>
      </c>
      <c r="M317" s="5" t="s">
        <v>769</v>
      </c>
    </row>
    <row r="318" spans="1:13" ht="16.5" thickBot="1" x14ac:dyDescent="0.3">
      <c r="A318" s="1">
        <v>191</v>
      </c>
      <c r="B318" s="2" t="s">
        <v>770</v>
      </c>
      <c r="C318" s="2" t="s">
        <v>21</v>
      </c>
      <c r="D318" s="1">
        <v>7</v>
      </c>
      <c r="E318" s="1">
        <v>104</v>
      </c>
      <c r="F318" s="1">
        <v>56</v>
      </c>
      <c r="G318" s="1">
        <v>91</v>
      </c>
      <c r="H318" s="1">
        <v>44</v>
      </c>
      <c r="I318" s="1">
        <v>98.4</v>
      </c>
      <c r="J318" s="3"/>
      <c r="K318" s="1">
        <v>111</v>
      </c>
      <c r="L318" s="5" t="s">
        <v>771</v>
      </c>
      <c r="M318" s="5" t="s">
        <v>772</v>
      </c>
    </row>
    <row r="319" spans="1:13" ht="16.5" thickBot="1" x14ac:dyDescent="0.3">
      <c r="A319" s="1">
        <v>191</v>
      </c>
      <c r="B319" s="2" t="s">
        <v>773</v>
      </c>
      <c r="C319" s="2" t="s">
        <v>21</v>
      </c>
      <c r="D319" s="1">
        <v>5</v>
      </c>
      <c r="E319" s="1">
        <v>110</v>
      </c>
      <c r="F319" s="1">
        <v>65</v>
      </c>
      <c r="G319" s="1">
        <v>140</v>
      </c>
      <c r="H319" s="1">
        <v>43</v>
      </c>
      <c r="I319" s="1">
        <v>99.1</v>
      </c>
      <c r="J319" s="3"/>
      <c r="K319" s="1">
        <v>100</v>
      </c>
      <c r="L319" s="5" t="s">
        <v>774</v>
      </c>
      <c r="M319" s="5" t="s">
        <v>772</v>
      </c>
    </row>
    <row r="320" spans="1:13" ht="16.5" thickBot="1" x14ac:dyDescent="0.3">
      <c r="A320" s="1">
        <v>191</v>
      </c>
      <c r="B320" s="2" t="s">
        <v>775</v>
      </c>
      <c r="C320" s="2" t="s">
        <v>14</v>
      </c>
      <c r="D320" s="1">
        <v>2.5</v>
      </c>
      <c r="E320" s="1">
        <v>100</v>
      </c>
      <c r="F320" s="1">
        <v>90</v>
      </c>
      <c r="G320" s="1">
        <v>100</v>
      </c>
      <c r="H320" s="1">
        <v>40</v>
      </c>
      <c r="I320" s="1">
        <v>98.4</v>
      </c>
      <c r="J320" s="3"/>
      <c r="K320" s="1">
        <v>83</v>
      </c>
      <c r="L320" s="5" t="s">
        <v>776</v>
      </c>
      <c r="M320" s="5" t="s">
        <v>772</v>
      </c>
    </row>
    <row r="321" spans="1:13" ht="16.5" thickBot="1" x14ac:dyDescent="0.3">
      <c r="A321" s="1">
        <v>192</v>
      </c>
      <c r="B321" s="2" t="s">
        <v>777</v>
      </c>
      <c r="C321" s="2" t="s">
        <v>21</v>
      </c>
      <c r="D321" s="1">
        <v>50</v>
      </c>
      <c r="E321" s="1">
        <v>136</v>
      </c>
      <c r="F321" s="1">
        <v>71</v>
      </c>
      <c r="G321" s="1">
        <v>84</v>
      </c>
      <c r="H321" s="1">
        <v>19</v>
      </c>
      <c r="I321" s="1">
        <v>98.4</v>
      </c>
      <c r="J321" s="3"/>
      <c r="K321" s="1">
        <v>113</v>
      </c>
      <c r="L321" s="5" t="s">
        <v>778</v>
      </c>
      <c r="M321" s="5" t="s">
        <v>779</v>
      </c>
    </row>
    <row r="322" spans="1:13" ht="16.5" thickBot="1" x14ac:dyDescent="0.3">
      <c r="A322" s="1">
        <v>192</v>
      </c>
      <c r="B322" s="2" t="s">
        <v>780</v>
      </c>
      <c r="C322" s="2" t="s">
        <v>14</v>
      </c>
      <c r="D322" s="1">
        <v>1.83</v>
      </c>
      <c r="E322" s="1">
        <v>120</v>
      </c>
      <c r="F322" s="1">
        <v>60</v>
      </c>
      <c r="G322" s="1">
        <v>88</v>
      </c>
      <c r="H322" s="1">
        <v>21</v>
      </c>
      <c r="I322" s="1">
        <v>98.3</v>
      </c>
      <c r="J322" s="3"/>
      <c r="K322" s="1">
        <v>85</v>
      </c>
      <c r="L322" s="11" t="s">
        <v>61</v>
      </c>
      <c r="M322" s="5" t="s">
        <v>781</v>
      </c>
    </row>
    <row r="323" spans="1:13" ht="16.5" thickBot="1" x14ac:dyDescent="0.3">
      <c r="A323" s="1">
        <v>193</v>
      </c>
      <c r="B323" s="2" t="s">
        <v>782</v>
      </c>
      <c r="C323" s="2" t="s">
        <v>21</v>
      </c>
      <c r="D323" s="1">
        <v>30</v>
      </c>
      <c r="E323" s="1">
        <v>101</v>
      </c>
      <c r="F323" s="1">
        <v>63</v>
      </c>
      <c r="G323" s="1">
        <v>72</v>
      </c>
      <c r="H323" s="1">
        <v>32</v>
      </c>
      <c r="I323" s="1">
        <v>99.8</v>
      </c>
      <c r="J323" s="3"/>
      <c r="K323" s="1">
        <v>150</v>
      </c>
      <c r="L323" s="5" t="s">
        <v>783</v>
      </c>
      <c r="M323" s="5" t="s">
        <v>784</v>
      </c>
    </row>
    <row r="324" spans="1:13" ht="16.5" thickBot="1" x14ac:dyDescent="0.3">
      <c r="A324" s="1">
        <v>193</v>
      </c>
      <c r="B324" s="2" t="s">
        <v>785</v>
      </c>
      <c r="C324" s="2" t="s">
        <v>14</v>
      </c>
      <c r="D324" s="1">
        <v>6</v>
      </c>
      <c r="E324" s="1">
        <v>103</v>
      </c>
      <c r="F324" s="1">
        <v>67</v>
      </c>
      <c r="G324" s="1">
        <v>68</v>
      </c>
      <c r="H324" s="1">
        <v>24</v>
      </c>
      <c r="I324" s="1">
        <v>98</v>
      </c>
      <c r="J324" s="3"/>
      <c r="K324" s="1">
        <v>121</v>
      </c>
      <c r="L324" s="5" t="s">
        <v>786</v>
      </c>
      <c r="M324" s="8" t="s">
        <v>86</v>
      </c>
    </row>
    <row r="325" spans="1:13" ht="16.5" thickBot="1" x14ac:dyDescent="0.3">
      <c r="A325" s="1">
        <v>194</v>
      </c>
      <c r="B325" s="2" t="s">
        <v>787</v>
      </c>
      <c r="C325" s="2" t="s">
        <v>21</v>
      </c>
      <c r="D325" s="1">
        <v>30</v>
      </c>
      <c r="E325" s="1">
        <v>150</v>
      </c>
      <c r="F325" s="1">
        <v>69</v>
      </c>
      <c r="G325" s="1">
        <v>108</v>
      </c>
      <c r="H325" s="1">
        <v>30</v>
      </c>
      <c r="I325" s="1">
        <v>98.2</v>
      </c>
      <c r="J325" s="3"/>
      <c r="K325" s="1">
        <v>155</v>
      </c>
      <c r="L325" s="7" t="s">
        <v>733</v>
      </c>
      <c r="M325" s="5" t="s">
        <v>788</v>
      </c>
    </row>
    <row r="326" spans="1:13" ht="16.5" thickBot="1" x14ac:dyDescent="0.3">
      <c r="A326" s="1">
        <v>195</v>
      </c>
      <c r="B326" s="2" t="s">
        <v>789</v>
      </c>
      <c r="C326" s="2" t="s">
        <v>14</v>
      </c>
      <c r="D326" s="1">
        <v>25</v>
      </c>
      <c r="E326" s="1">
        <v>124</v>
      </c>
      <c r="F326" s="1">
        <v>82</v>
      </c>
      <c r="G326" s="1">
        <v>64</v>
      </c>
      <c r="H326" s="1">
        <v>16</v>
      </c>
      <c r="I326" s="1">
        <v>97.7</v>
      </c>
      <c r="J326" s="1">
        <v>201</v>
      </c>
      <c r="K326" s="1">
        <v>172</v>
      </c>
      <c r="L326" s="5" t="s">
        <v>790</v>
      </c>
      <c r="M326" s="8" t="s">
        <v>86</v>
      </c>
    </row>
    <row r="327" spans="1:13" ht="16.5" thickBot="1" x14ac:dyDescent="0.3">
      <c r="A327" s="1">
        <v>196</v>
      </c>
      <c r="B327" s="2" t="s">
        <v>791</v>
      </c>
      <c r="C327" s="2" t="s">
        <v>21</v>
      </c>
      <c r="D327" s="3"/>
      <c r="E327" s="3"/>
      <c r="F327" s="2"/>
      <c r="G327" s="1">
        <v>80</v>
      </c>
      <c r="H327" s="1">
        <v>16</v>
      </c>
      <c r="I327" s="1">
        <v>98.7</v>
      </c>
      <c r="J327" s="1">
        <v>125</v>
      </c>
      <c r="K327" s="1">
        <v>162</v>
      </c>
      <c r="L327" s="5" t="s">
        <v>792</v>
      </c>
      <c r="M327" s="8" t="s">
        <v>86</v>
      </c>
    </row>
    <row r="328" spans="1:13" ht="16.5" thickBot="1" x14ac:dyDescent="0.3">
      <c r="A328" s="1">
        <v>197</v>
      </c>
      <c r="B328" s="2" t="s">
        <v>793</v>
      </c>
      <c r="C328" s="2" t="s">
        <v>21</v>
      </c>
      <c r="D328" s="1">
        <v>42</v>
      </c>
      <c r="E328" s="1">
        <v>146</v>
      </c>
      <c r="F328" s="1">
        <v>90</v>
      </c>
      <c r="G328" s="1">
        <v>80</v>
      </c>
      <c r="H328" s="1">
        <v>20</v>
      </c>
      <c r="I328" s="1">
        <v>99.2</v>
      </c>
      <c r="J328" s="1">
        <v>194</v>
      </c>
      <c r="K328" s="1">
        <v>172</v>
      </c>
      <c r="L328" s="5" t="s">
        <v>794</v>
      </c>
      <c r="M328" s="8" t="s">
        <v>86</v>
      </c>
    </row>
    <row r="329" spans="1:13" ht="16.5" thickBot="1" x14ac:dyDescent="0.3">
      <c r="A329" s="1">
        <v>198</v>
      </c>
      <c r="B329" s="2" t="s">
        <v>795</v>
      </c>
      <c r="C329" s="2" t="s">
        <v>14</v>
      </c>
      <c r="D329" s="1">
        <v>24</v>
      </c>
      <c r="E329" s="1">
        <v>136</v>
      </c>
      <c r="F329" s="1">
        <v>92</v>
      </c>
      <c r="G329" s="1">
        <v>70</v>
      </c>
      <c r="H329" s="1">
        <v>24</v>
      </c>
      <c r="I329" s="1">
        <v>99.4</v>
      </c>
      <c r="J329" s="1">
        <v>126</v>
      </c>
      <c r="K329" s="1">
        <v>172</v>
      </c>
      <c r="L329" s="5" t="s">
        <v>796</v>
      </c>
      <c r="M329" s="8" t="s">
        <v>86</v>
      </c>
    </row>
    <row r="330" spans="1:13" ht="16.5" thickBot="1" x14ac:dyDescent="0.3">
      <c r="A330" s="1">
        <v>199</v>
      </c>
      <c r="B330" s="2" t="s">
        <v>797</v>
      </c>
      <c r="C330" s="2" t="s">
        <v>21</v>
      </c>
      <c r="D330" s="1">
        <v>22</v>
      </c>
      <c r="E330" s="1">
        <v>125</v>
      </c>
      <c r="F330" s="1">
        <v>80</v>
      </c>
      <c r="G330" s="1">
        <v>80</v>
      </c>
      <c r="H330" s="1">
        <v>40</v>
      </c>
      <c r="I330" s="1">
        <v>99</v>
      </c>
      <c r="J330" s="1">
        <v>129</v>
      </c>
      <c r="K330" s="1">
        <v>174</v>
      </c>
      <c r="L330" s="5" t="s">
        <v>798</v>
      </c>
      <c r="M330" s="8" t="s">
        <v>86</v>
      </c>
    </row>
    <row r="331" spans="1:13" ht="16.5" thickBot="1" x14ac:dyDescent="0.3">
      <c r="A331" s="1">
        <v>200</v>
      </c>
      <c r="B331" s="2" t="s">
        <v>799</v>
      </c>
      <c r="C331" s="2" t="s">
        <v>14</v>
      </c>
      <c r="D331" s="1">
        <v>21</v>
      </c>
      <c r="E331" s="1">
        <v>132</v>
      </c>
      <c r="F331" s="1">
        <v>80</v>
      </c>
      <c r="G331" s="1">
        <v>56</v>
      </c>
      <c r="H331" s="1">
        <v>20</v>
      </c>
      <c r="I331" s="1">
        <v>98.6</v>
      </c>
      <c r="J331" s="1">
        <v>137</v>
      </c>
      <c r="K331" s="1">
        <v>170</v>
      </c>
      <c r="L331" s="5" t="s">
        <v>800</v>
      </c>
      <c r="M331" s="8" t="s">
        <v>86</v>
      </c>
    </row>
    <row r="332" spans="1:13" ht="16.5" thickBot="1" x14ac:dyDescent="0.3">
      <c r="A332" s="1">
        <v>201</v>
      </c>
      <c r="B332" s="2" t="s">
        <v>801</v>
      </c>
      <c r="C332" s="2" t="s">
        <v>21</v>
      </c>
      <c r="D332" s="1">
        <v>15</v>
      </c>
      <c r="E332" s="1">
        <v>125</v>
      </c>
      <c r="F332" s="1">
        <v>60</v>
      </c>
      <c r="G332" s="1">
        <v>78</v>
      </c>
      <c r="H332" s="1">
        <v>28</v>
      </c>
      <c r="I332" s="1">
        <v>98.9</v>
      </c>
      <c r="J332" s="1">
        <v>117</v>
      </c>
      <c r="K332" s="1">
        <v>163</v>
      </c>
      <c r="L332" s="5" t="s">
        <v>802</v>
      </c>
      <c r="M332" s="17" t="s">
        <v>86</v>
      </c>
    </row>
    <row r="333" spans="1:13" ht="16.5" thickBot="1" x14ac:dyDescent="0.3">
      <c r="A333" s="1">
        <v>202</v>
      </c>
      <c r="B333" s="2" t="s">
        <v>803</v>
      </c>
      <c r="C333" s="2" t="s">
        <v>21</v>
      </c>
      <c r="D333" s="1">
        <v>44</v>
      </c>
      <c r="E333" s="1">
        <v>145</v>
      </c>
      <c r="F333" s="1">
        <v>90</v>
      </c>
      <c r="G333" s="1">
        <v>88</v>
      </c>
      <c r="H333" s="1">
        <v>28</v>
      </c>
      <c r="I333" s="1">
        <v>98.7</v>
      </c>
      <c r="J333" s="1">
        <v>109</v>
      </c>
      <c r="K333" s="1">
        <v>154</v>
      </c>
      <c r="L333" s="5" t="s">
        <v>804</v>
      </c>
      <c r="M333" s="11" t="s">
        <v>805</v>
      </c>
    </row>
    <row r="334" spans="1:13" ht="16.5" thickBot="1" x14ac:dyDescent="0.3">
      <c r="A334" s="1">
        <v>203</v>
      </c>
      <c r="B334" s="2" t="s">
        <v>806</v>
      </c>
      <c r="C334" s="2" t="s">
        <v>21</v>
      </c>
      <c r="D334" s="1">
        <v>12</v>
      </c>
      <c r="E334" s="1">
        <v>128</v>
      </c>
      <c r="F334" s="1">
        <v>78</v>
      </c>
      <c r="G334" s="1">
        <v>72</v>
      </c>
      <c r="H334" s="1">
        <v>24</v>
      </c>
      <c r="I334" s="1">
        <v>98.4</v>
      </c>
      <c r="J334" s="1">
        <v>93</v>
      </c>
      <c r="K334" s="1">
        <v>149</v>
      </c>
      <c r="L334" s="5" t="s">
        <v>807</v>
      </c>
      <c r="M334" s="11" t="s">
        <v>808</v>
      </c>
    </row>
    <row r="335" spans="1:13" ht="16.5" thickBot="1" x14ac:dyDescent="0.3">
      <c r="A335" s="1">
        <v>204</v>
      </c>
      <c r="B335" s="2" t="s">
        <v>809</v>
      </c>
      <c r="C335" s="2" t="s">
        <v>21</v>
      </c>
      <c r="D335" s="1">
        <v>26</v>
      </c>
      <c r="E335" s="1">
        <v>120</v>
      </c>
      <c r="F335" s="1">
        <v>80</v>
      </c>
      <c r="G335" s="1">
        <v>80</v>
      </c>
      <c r="H335" s="2"/>
      <c r="I335" s="1">
        <v>98.5</v>
      </c>
      <c r="J335" s="1">
        <v>139</v>
      </c>
      <c r="K335" s="1">
        <v>154</v>
      </c>
      <c r="L335" s="5" t="s">
        <v>810</v>
      </c>
      <c r="M335" s="5" t="s">
        <v>811</v>
      </c>
    </row>
    <row r="336" spans="1:13" ht="16.5" thickBot="1" x14ac:dyDescent="0.3">
      <c r="A336" s="1">
        <v>205</v>
      </c>
      <c r="B336" s="2" t="s">
        <v>812</v>
      </c>
      <c r="C336" s="2" t="s">
        <v>21</v>
      </c>
      <c r="D336" s="1">
        <v>32</v>
      </c>
      <c r="E336" s="1">
        <v>125</v>
      </c>
      <c r="F336" s="1">
        <v>80</v>
      </c>
      <c r="G336" s="1">
        <v>72</v>
      </c>
      <c r="H336" s="1">
        <v>20</v>
      </c>
      <c r="I336" s="1">
        <v>98.6</v>
      </c>
      <c r="J336" s="1">
        <v>153</v>
      </c>
      <c r="K336" s="1">
        <v>169</v>
      </c>
      <c r="L336" s="5" t="s">
        <v>813</v>
      </c>
      <c r="M336" s="5" t="s">
        <v>814</v>
      </c>
    </row>
    <row r="337" spans="1:13" ht="16.5" thickBot="1" x14ac:dyDescent="0.3">
      <c r="A337" s="1">
        <v>206</v>
      </c>
      <c r="B337" s="2" t="s">
        <v>815</v>
      </c>
      <c r="C337" s="2" t="s">
        <v>21</v>
      </c>
      <c r="D337" s="1">
        <v>22</v>
      </c>
      <c r="E337" s="1">
        <v>110</v>
      </c>
      <c r="F337" s="1">
        <v>66</v>
      </c>
      <c r="G337" s="1">
        <v>88</v>
      </c>
      <c r="H337" s="1">
        <v>20</v>
      </c>
      <c r="I337" s="1">
        <v>98.8</v>
      </c>
      <c r="J337" s="1">
        <v>119</v>
      </c>
      <c r="K337" s="1">
        <v>183</v>
      </c>
      <c r="L337" s="5" t="s">
        <v>816</v>
      </c>
      <c r="M337" s="8" t="s">
        <v>86</v>
      </c>
    </row>
    <row r="338" spans="1:13" ht="16.5" thickBot="1" x14ac:dyDescent="0.3">
      <c r="A338" s="1">
        <v>207</v>
      </c>
      <c r="B338" s="2" t="s">
        <v>817</v>
      </c>
      <c r="C338" s="2" t="s">
        <v>21</v>
      </c>
      <c r="D338" s="1">
        <v>32</v>
      </c>
      <c r="E338" s="1">
        <v>110</v>
      </c>
      <c r="F338" s="1">
        <v>68</v>
      </c>
      <c r="G338" s="1">
        <v>100</v>
      </c>
      <c r="H338" s="1">
        <v>12</v>
      </c>
      <c r="I338" s="1">
        <v>98.8</v>
      </c>
      <c r="J338" s="1">
        <v>152</v>
      </c>
      <c r="K338" s="1">
        <v>187</v>
      </c>
      <c r="L338" s="5" t="s">
        <v>818</v>
      </c>
      <c r="M338" s="8" t="s">
        <v>86</v>
      </c>
    </row>
    <row r="339" spans="1:13" ht="16.5" thickBot="1" x14ac:dyDescent="0.3">
      <c r="A339" s="1">
        <v>208</v>
      </c>
      <c r="B339" s="2" t="s">
        <v>819</v>
      </c>
      <c r="C339" s="2" t="s">
        <v>14</v>
      </c>
      <c r="D339" s="1">
        <v>25</v>
      </c>
      <c r="E339" s="1">
        <v>130</v>
      </c>
      <c r="F339" s="1">
        <v>85</v>
      </c>
      <c r="G339" s="1">
        <v>86</v>
      </c>
      <c r="H339" s="1">
        <v>36</v>
      </c>
      <c r="I339" s="1">
        <v>98.6</v>
      </c>
      <c r="J339" s="1">
        <v>121</v>
      </c>
      <c r="K339" s="1">
        <v>165</v>
      </c>
      <c r="L339" s="5" t="s">
        <v>820</v>
      </c>
      <c r="M339" s="5" t="s">
        <v>821</v>
      </c>
    </row>
    <row r="340" spans="1:13" ht="16.5" thickBot="1" x14ac:dyDescent="0.3">
      <c r="A340" s="1">
        <v>209</v>
      </c>
      <c r="B340" s="2" t="s">
        <v>822</v>
      </c>
      <c r="C340" s="2" t="s">
        <v>14</v>
      </c>
      <c r="D340" s="1">
        <v>19</v>
      </c>
      <c r="E340" s="1">
        <v>120</v>
      </c>
      <c r="F340" s="1">
        <v>70</v>
      </c>
      <c r="G340" s="1">
        <v>64</v>
      </c>
      <c r="H340" s="1">
        <v>32</v>
      </c>
      <c r="I340" s="1">
        <v>99</v>
      </c>
      <c r="J340" s="1">
        <v>115</v>
      </c>
      <c r="K340" s="1">
        <v>162</v>
      </c>
      <c r="L340" s="5" t="s">
        <v>823</v>
      </c>
      <c r="M340" s="5" t="s">
        <v>824</v>
      </c>
    </row>
    <row r="341" spans="1:13" ht="16.5" thickBot="1" x14ac:dyDescent="0.3">
      <c r="A341" s="1">
        <v>209</v>
      </c>
      <c r="B341" s="2" t="s">
        <v>825</v>
      </c>
      <c r="C341" s="2" t="s">
        <v>21</v>
      </c>
      <c r="D341" s="1">
        <v>3</v>
      </c>
      <c r="E341" s="1">
        <v>115</v>
      </c>
      <c r="F341" s="1">
        <v>65</v>
      </c>
      <c r="G341" s="1">
        <v>120</v>
      </c>
      <c r="H341" s="1">
        <v>24</v>
      </c>
      <c r="I341" s="1">
        <v>98.5</v>
      </c>
      <c r="J341" s="1">
        <v>36</v>
      </c>
      <c r="K341" s="1">
        <v>102</v>
      </c>
      <c r="L341" s="5" t="s">
        <v>826</v>
      </c>
      <c r="M341" s="5" t="s">
        <v>827</v>
      </c>
    </row>
    <row r="342" spans="1:13" ht="16.5" thickBot="1" x14ac:dyDescent="0.3">
      <c r="A342" s="1">
        <v>210</v>
      </c>
      <c r="B342" s="2" t="s">
        <v>828</v>
      </c>
      <c r="C342" s="2" t="s">
        <v>14</v>
      </c>
      <c r="D342" s="3"/>
      <c r="E342" s="1">
        <v>146</v>
      </c>
      <c r="F342" s="1">
        <v>115</v>
      </c>
      <c r="G342" s="1">
        <v>84</v>
      </c>
      <c r="H342" s="1">
        <v>20</v>
      </c>
      <c r="I342" s="1">
        <v>98.8</v>
      </c>
      <c r="J342" s="1">
        <v>111</v>
      </c>
      <c r="K342" s="1">
        <v>167</v>
      </c>
      <c r="L342" s="5" t="s">
        <v>829</v>
      </c>
      <c r="M342" s="5" t="s">
        <v>830</v>
      </c>
    </row>
    <row r="343" spans="1:13" ht="16.5" thickBot="1" x14ac:dyDescent="0.3">
      <c r="A343" s="1">
        <v>211</v>
      </c>
      <c r="B343" s="2" t="s">
        <v>831</v>
      </c>
      <c r="C343" s="2" t="s">
        <v>21</v>
      </c>
      <c r="D343" s="1">
        <v>22</v>
      </c>
      <c r="E343" s="1">
        <v>132</v>
      </c>
      <c r="F343" s="1">
        <v>78</v>
      </c>
      <c r="G343" s="1">
        <v>102</v>
      </c>
      <c r="H343" s="1">
        <v>16</v>
      </c>
      <c r="I343" s="1">
        <v>98.5</v>
      </c>
      <c r="J343" s="1">
        <v>140</v>
      </c>
      <c r="K343" s="1">
        <v>170</v>
      </c>
      <c r="L343" s="5" t="s">
        <v>832</v>
      </c>
      <c r="M343" s="5" t="s">
        <v>833</v>
      </c>
    </row>
    <row r="344" spans="1:13" ht="16.5" thickBot="1" x14ac:dyDescent="0.3">
      <c r="A344" s="1">
        <v>212</v>
      </c>
      <c r="B344" s="2" t="s">
        <v>834</v>
      </c>
      <c r="C344" s="2" t="s">
        <v>21</v>
      </c>
      <c r="D344" s="1">
        <v>49</v>
      </c>
      <c r="E344" s="1">
        <v>136</v>
      </c>
      <c r="F344" s="1">
        <v>76</v>
      </c>
      <c r="G344" s="1">
        <v>76</v>
      </c>
      <c r="H344" s="1">
        <v>70</v>
      </c>
      <c r="I344" s="1">
        <v>98.7</v>
      </c>
      <c r="J344" s="1">
        <v>148</v>
      </c>
      <c r="K344" s="1">
        <v>154</v>
      </c>
      <c r="L344" s="5" t="s">
        <v>835</v>
      </c>
      <c r="M344" s="5" t="s">
        <v>836</v>
      </c>
    </row>
    <row r="345" spans="1:13" ht="16.5" thickBot="1" x14ac:dyDescent="0.3">
      <c r="A345" s="1">
        <v>213</v>
      </c>
      <c r="B345" s="2" t="s">
        <v>837</v>
      </c>
      <c r="C345" s="2" t="s">
        <v>21</v>
      </c>
      <c r="D345" s="1">
        <v>24</v>
      </c>
      <c r="E345" s="1">
        <v>135</v>
      </c>
      <c r="F345" s="1">
        <v>85</v>
      </c>
      <c r="G345" s="1">
        <v>100</v>
      </c>
      <c r="H345" s="1">
        <v>40</v>
      </c>
      <c r="I345" s="1">
        <v>98.6</v>
      </c>
      <c r="J345" s="1">
        <v>142</v>
      </c>
      <c r="K345" s="1">
        <v>165</v>
      </c>
      <c r="L345" s="5" t="s">
        <v>838</v>
      </c>
      <c r="M345" s="5" t="s">
        <v>839</v>
      </c>
    </row>
    <row r="346" spans="1:13" ht="16.5" thickBot="1" x14ac:dyDescent="0.3">
      <c r="A346" s="1">
        <v>214</v>
      </c>
      <c r="B346" s="2" t="s">
        <v>840</v>
      </c>
      <c r="C346" s="2" t="s">
        <v>14</v>
      </c>
      <c r="D346" s="1">
        <v>26</v>
      </c>
      <c r="E346" s="1">
        <v>145</v>
      </c>
      <c r="F346" s="1">
        <v>100</v>
      </c>
      <c r="G346" s="1">
        <v>60</v>
      </c>
      <c r="H346" s="3"/>
      <c r="I346" s="1">
        <v>99</v>
      </c>
      <c r="J346" s="1">
        <v>136</v>
      </c>
      <c r="K346" s="1">
        <v>175</v>
      </c>
      <c r="L346" s="5" t="s">
        <v>841</v>
      </c>
      <c r="M346" s="5" t="s">
        <v>842</v>
      </c>
    </row>
    <row r="347" spans="1:13" ht="16.5" thickBot="1" x14ac:dyDescent="0.3">
      <c r="A347" s="1">
        <v>215</v>
      </c>
      <c r="B347" s="2" t="s">
        <v>843</v>
      </c>
      <c r="C347" s="2"/>
      <c r="D347" s="2"/>
      <c r="E347" s="1">
        <v>160</v>
      </c>
      <c r="F347" s="1">
        <v>110</v>
      </c>
      <c r="G347" s="1">
        <v>80</v>
      </c>
      <c r="H347" s="1">
        <v>25</v>
      </c>
      <c r="I347" s="1">
        <v>99.5</v>
      </c>
      <c r="J347" s="1">
        <v>116</v>
      </c>
      <c r="K347" s="1">
        <v>57</v>
      </c>
      <c r="L347" s="5" t="s">
        <v>844</v>
      </c>
      <c r="M347" s="5" t="s">
        <v>845</v>
      </c>
    </row>
    <row r="348" spans="1:13" ht="16.5" thickBot="1" x14ac:dyDescent="0.3">
      <c r="A348" s="1">
        <v>216</v>
      </c>
      <c r="B348" s="2" t="s">
        <v>846</v>
      </c>
      <c r="C348" s="2" t="s">
        <v>21</v>
      </c>
      <c r="D348" s="1">
        <v>34</v>
      </c>
      <c r="E348" s="1">
        <v>135</v>
      </c>
      <c r="F348" s="1">
        <v>90</v>
      </c>
      <c r="G348" s="1">
        <v>68</v>
      </c>
      <c r="H348" s="3"/>
      <c r="I348" s="1">
        <v>98.1</v>
      </c>
      <c r="J348" s="1">
        <v>139</v>
      </c>
      <c r="K348" s="1">
        <v>162</v>
      </c>
      <c r="L348" s="5" t="s">
        <v>847</v>
      </c>
      <c r="M348" s="5" t="s">
        <v>848</v>
      </c>
    </row>
    <row r="349" spans="1:13" ht="16.5" thickBot="1" x14ac:dyDescent="0.3">
      <c r="A349" s="1">
        <v>217</v>
      </c>
      <c r="B349" s="2" t="s">
        <v>849</v>
      </c>
      <c r="C349" s="2" t="s">
        <v>14</v>
      </c>
      <c r="D349" s="1">
        <v>25</v>
      </c>
      <c r="E349" s="1">
        <v>130</v>
      </c>
      <c r="F349" s="1">
        <v>70</v>
      </c>
      <c r="G349" s="1">
        <v>76</v>
      </c>
      <c r="H349" s="1">
        <v>24</v>
      </c>
      <c r="I349" s="1">
        <v>99.1</v>
      </c>
      <c r="J349" s="1">
        <v>123</v>
      </c>
      <c r="K349" s="1">
        <v>178</v>
      </c>
      <c r="L349" s="5" t="s">
        <v>850</v>
      </c>
      <c r="M349" s="5" t="s">
        <v>851</v>
      </c>
    </row>
    <row r="350" spans="1:13" ht="16.5" thickBot="1" x14ac:dyDescent="0.3">
      <c r="A350" s="1">
        <v>218</v>
      </c>
      <c r="B350" s="2" t="s">
        <v>852</v>
      </c>
      <c r="C350" s="2" t="s">
        <v>14</v>
      </c>
      <c r="D350" s="1">
        <v>23</v>
      </c>
      <c r="E350" s="1">
        <v>118</v>
      </c>
      <c r="F350" s="1">
        <v>82</v>
      </c>
      <c r="G350" s="1">
        <v>90</v>
      </c>
      <c r="H350" s="3"/>
      <c r="I350" s="1">
        <v>98.2</v>
      </c>
      <c r="J350" s="1">
        <v>157</v>
      </c>
      <c r="K350" s="1">
        <v>182</v>
      </c>
      <c r="L350" s="5" t="s">
        <v>853</v>
      </c>
      <c r="M350" s="5" t="s">
        <v>854</v>
      </c>
    </row>
    <row r="351" spans="1:13" ht="16.5" thickBot="1" x14ac:dyDescent="0.3">
      <c r="A351" s="1">
        <v>219</v>
      </c>
      <c r="B351" s="2" t="s">
        <v>855</v>
      </c>
      <c r="C351" s="2" t="s">
        <v>14</v>
      </c>
      <c r="D351" s="1">
        <v>21</v>
      </c>
      <c r="E351" s="1">
        <v>133</v>
      </c>
      <c r="F351" s="1">
        <v>80</v>
      </c>
      <c r="G351" s="1">
        <v>72</v>
      </c>
      <c r="H351" s="3"/>
      <c r="I351" s="1">
        <v>99.1</v>
      </c>
      <c r="J351" s="1">
        <v>132</v>
      </c>
      <c r="K351" s="1">
        <v>173</v>
      </c>
      <c r="L351" s="5" t="s">
        <v>856</v>
      </c>
      <c r="M351" s="5" t="s">
        <v>857</v>
      </c>
    </row>
    <row r="352" spans="1:13" ht="16.5" thickBot="1" x14ac:dyDescent="0.3">
      <c r="A352" s="1">
        <v>220</v>
      </c>
      <c r="B352" s="2" t="s">
        <v>858</v>
      </c>
      <c r="C352" s="2" t="s">
        <v>14</v>
      </c>
      <c r="D352" s="1">
        <v>24</v>
      </c>
      <c r="E352" s="1">
        <v>120</v>
      </c>
      <c r="F352" s="1">
        <v>70</v>
      </c>
      <c r="G352" s="1">
        <v>66</v>
      </c>
      <c r="H352" s="1">
        <v>18</v>
      </c>
      <c r="I352" s="1">
        <v>98.6</v>
      </c>
      <c r="J352" s="1">
        <v>115</v>
      </c>
      <c r="K352" s="1">
        <v>63</v>
      </c>
      <c r="L352" s="5" t="s">
        <v>859</v>
      </c>
      <c r="M352" s="5" t="s">
        <v>860</v>
      </c>
    </row>
    <row r="353" spans="1:13" ht="16.5" thickBot="1" x14ac:dyDescent="0.3">
      <c r="A353" s="1">
        <v>221</v>
      </c>
      <c r="B353" s="2" t="s">
        <v>861</v>
      </c>
      <c r="C353" s="2" t="s">
        <v>21</v>
      </c>
      <c r="D353" s="1">
        <v>40</v>
      </c>
      <c r="E353" s="1">
        <v>120</v>
      </c>
      <c r="F353" s="1">
        <v>80</v>
      </c>
      <c r="G353" s="1">
        <v>64</v>
      </c>
      <c r="H353" s="1">
        <v>20</v>
      </c>
      <c r="I353" s="1">
        <v>99.2</v>
      </c>
      <c r="J353" s="1">
        <v>125</v>
      </c>
      <c r="K353" s="1">
        <v>150</v>
      </c>
      <c r="L353" s="5" t="s">
        <v>862</v>
      </c>
      <c r="M353" s="5" t="s">
        <v>863</v>
      </c>
    </row>
    <row r="354" spans="1:13" ht="16.5" thickBot="1" x14ac:dyDescent="0.3">
      <c r="A354" s="1">
        <v>221</v>
      </c>
      <c r="B354" s="2" t="s">
        <v>864</v>
      </c>
      <c r="C354" s="2" t="s">
        <v>21</v>
      </c>
      <c r="D354" s="1">
        <v>0.83</v>
      </c>
      <c r="E354" s="3"/>
      <c r="F354" s="3"/>
      <c r="G354" s="3"/>
      <c r="H354" s="3"/>
      <c r="I354" s="1">
        <v>99.2</v>
      </c>
      <c r="J354" s="3"/>
      <c r="K354" s="3"/>
      <c r="L354" s="5" t="s">
        <v>865</v>
      </c>
      <c r="M354" s="5" t="s">
        <v>866</v>
      </c>
    </row>
    <row r="355" spans="1:13" ht="16.5" thickBot="1" x14ac:dyDescent="0.3">
      <c r="A355" s="1">
        <v>222</v>
      </c>
      <c r="B355" s="2" t="s">
        <v>867</v>
      </c>
      <c r="C355" s="2" t="s">
        <v>14</v>
      </c>
      <c r="D355" s="1">
        <v>50</v>
      </c>
      <c r="E355" s="1">
        <v>120</v>
      </c>
      <c r="F355" s="1">
        <v>80</v>
      </c>
      <c r="G355" s="1">
        <v>104</v>
      </c>
      <c r="H355" s="1">
        <v>24</v>
      </c>
      <c r="I355" s="1">
        <v>99</v>
      </c>
      <c r="J355" s="1">
        <v>120</v>
      </c>
      <c r="K355" s="1">
        <v>170</v>
      </c>
      <c r="L355" s="5" t="s">
        <v>868</v>
      </c>
      <c r="M355" s="5" t="s">
        <v>869</v>
      </c>
    </row>
    <row r="356" spans="1:13" ht="16.5" thickBot="1" x14ac:dyDescent="0.3">
      <c r="A356" s="1">
        <v>223</v>
      </c>
      <c r="B356" s="2" t="s">
        <v>870</v>
      </c>
      <c r="C356" s="2" t="s">
        <v>21</v>
      </c>
      <c r="D356" s="1">
        <v>22</v>
      </c>
      <c r="E356" s="1">
        <v>125</v>
      </c>
      <c r="F356" s="1">
        <v>80</v>
      </c>
      <c r="G356" s="1">
        <v>84</v>
      </c>
      <c r="H356" s="1">
        <v>20</v>
      </c>
      <c r="I356" s="1">
        <v>98.1</v>
      </c>
      <c r="J356" s="1">
        <v>140</v>
      </c>
      <c r="K356" s="1">
        <v>128</v>
      </c>
      <c r="L356" s="5" t="s">
        <v>871</v>
      </c>
      <c r="M356" s="5" t="s">
        <v>872</v>
      </c>
    </row>
    <row r="357" spans="1:13" ht="16.5" thickBot="1" x14ac:dyDescent="0.3">
      <c r="A357" s="1">
        <v>224</v>
      </c>
      <c r="B357" s="2" t="s">
        <v>873</v>
      </c>
      <c r="C357" s="2" t="s">
        <v>21</v>
      </c>
      <c r="D357" s="1">
        <v>20</v>
      </c>
      <c r="E357" s="1">
        <v>110</v>
      </c>
      <c r="F357" s="1">
        <v>70</v>
      </c>
      <c r="G357" s="1">
        <v>76</v>
      </c>
      <c r="H357" s="1">
        <v>16</v>
      </c>
      <c r="I357" s="1">
        <v>98.3</v>
      </c>
      <c r="J357" s="1">
        <v>186</v>
      </c>
      <c r="K357" s="1">
        <v>178</v>
      </c>
      <c r="L357" s="5" t="s">
        <v>874</v>
      </c>
      <c r="M357" s="5" t="s">
        <v>875</v>
      </c>
    </row>
    <row r="358" spans="1:13" ht="16.5" thickBot="1" x14ac:dyDescent="0.3">
      <c r="A358" s="1">
        <v>225</v>
      </c>
      <c r="B358" s="2" t="s">
        <v>876</v>
      </c>
      <c r="C358" s="2" t="s">
        <v>21</v>
      </c>
      <c r="D358" s="1">
        <v>28</v>
      </c>
      <c r="E358" s="1">
        <v>193</v>
      </c>
      <c r="F358" s="1">
        <v>113</v>
      </c>
      <c r="G358" s="1">
        <v>76</v>
      </c>
      <c r="H358" s="1">
        <v>24</v>
      </c>
      <c r="I358" s="1">
        <v>98.9</v>
      </c>
      <c r="J358" s="3"/>
      <c r="K358" s="3"/>
      <c r="L358" s="7" t="s">
        <v>100</v>
      </c>
      <c r="M358" s="5" t="s">
        <v>877</v>
      </c>
    </row>
    <row r="359" spans="1:13" ht="16.5" thickBot="1" x14ac:dyDescent="0.3">
      <c r="A359" s="1">
        <v>225</v>
      </c>
      <c r="B359" s="2" t="s">
        <v>878</v>
      </c>
      <c r="C359" s="2" t="s">
        <v>14</v>
      </c>
      <c r="D359" s="1">
        <v>3</v>
      </c>
      <c r="E359" s="3"/>
      <c r="F359" s="3"/>
      <c r="G359" s="3"/>
      <c r="H359" s="1">
        <v>20</v>
      </c>
      <c r="I359" s="3"/>
      <c r="J359" s="3"/>
      <c r="K359" s="3"/>
      <c r="L359" s="7" t="s">
        <v>100</v>
      </c>
      <c r="M359" s="5" t="s">
        <v>879</v>
      </c>
    </row>
    <row r="360" spans="1:13" ht="16.5" thickBot="1" x14ac:dyDescent="0.3">
      <c r="A360" s="1">
        <v>225</v>
      </c>
      <c r="B360" s="2" t="s">
        <v>880</v>
      </c>
      <c r="C360" s="2" t="s">
        <v>21</v>
      </c>
      <c r="D360" s="1">
        <v>0.17</v>
      </c>
      <c r="E360" s="3"/>
      <c r="F360" s="3"/>
      <c r="G360" s="3"/>
      <c r="H360" s="3"/>
      <c r="I360" s="3"/>
      <c r="J360" s="3"/>
      <c r="K360" s="3"/>
      <c r="L360" s="7" t="s">
        <v>100</v>
      </c>
      <c r="M360" s="7" t="s">
        <v>100</v>
      </c>
    </row>
    <row r="361" spans="1:13" ht="16.5" thickBot="1" x14ac:dyDescent="0.3">
      <c r="A361" s="1">
        <v>225</v>
      </c>
      <c r="B361" s="2" t="s">
        <v>881</v>
      </c>
      <c r="C361" s="2" t="s">
        <v>21</v>
      </c>
      <c r="D361" s="1">
        <v>11</v>
      </c>
      <c r="E361" s="3"/>
      <c r="F361" s="3"/>
      <c r="G361" s="3"/>
      <c r="H361" s="1">
        <v>20</v>
      </c>
      <c r="I361" s="1">
        <v>97.7</v>
      </c>
      <c r="J361" s="3"/>
      <c r="K361" s="3"/>
      <c r="L361" s="7" t="s">
        <v>100</v>
      </c>
      <c r="M361" s="5" t="s">
        <v>882</v>
      </c>
    </row>
    <row r="362" spans="1:13" ht="16.5" thickBot="1" x14ac:dyDescent="0.3">
      <c r="A362" s="1">
        <v>226</v>
      </c>
      <c r="B362" s="2" t="s">
        <v>883</v>
      </c>
      <c r="C362" s="2" t="s">
        <v>21</v>
      </c>
      <c r="D362" s="1">
        <v>19</v>
      </c>
      <c r="E362" s="1">
        <v>160</v>
      </c>
      <c r="F362" s="1">
        <v>140</v>
      </c>
      <c r="G362" s="1">
        <v>92</v>
      </c>
      <c r="H362" s="1">
        <v>22</v>
      </c>
      <c r="I362" s="1">
        <v>96.3</v>
      </c>
      <c r="J362" s="3"/>
      <c r="K362" s="3"/>
      <c r="L362" s="5" t="s">
        <v>884</v>
      </c>
      <c r="M362" s="5" t="s">
        <v>885</v>
      </c>
    </row>
    <row r="363" spans="1:13" ht="16.5" thickBot="1" x14ac:dyDescent="0.3">
      <c r="A363" s="1">
        <v>226</v>
      </c>
      <c r="B363" s="2" t="s">
        <v>886</v>
      </c>
      <c r="C363" s="2" t="s">
        <v>21</v>
      </c>
      <c r="D363" s="1">
        <v>9</v>
      </c>
      <c r="E363" s="1">
        <v>109</v>
      </c>
      <c r="F363" s="1">
        <v>77</v>
      </c>
      <c r="G363" s="1">
        <v>98</v>
      </c>
      <c r="H363" s="1">
        <v>98</v>
      </c>
      <c r="I363" s="1">
        <v>97.1</v>
      </c>
      <c r="J363" s="3"/>
      <c r="K363" s="3"/>
      <c r="L363" s="5" t="s">
        <v>887</v>
      </c>
      <c r="M363" s="5" t="s">
        <v>577</v>
      </c>
    </row>
    <row r="364" spans="1:13" ht="16.5" thickBot="1" x14ac:dyDescent="0.3">
      <c r="A364" s="1">
        <v>227</v>
      </c>
      <c r="B364" s="2" t="s">
        <v>888</v>
      </c>
      <c r="C364" s="2" t="s">
        <v>21</v>
      </c>
      <c r="D364" s="1">
        <v>40</v>
      </c>
      <c r="E364" s="1">
        <v>110</v>
      </c>
      <c r="F364" s="1">
        <v>70</v>
      </c>
      <c r="G364" s="1">
        <v>84</v>
      </c>
      <c r="H364" s="1">
        <v>12</v>
      </c>
      <c r="I364" s="1">
        <v>98.4</v>
      </c>
      <c r="J364" s="3"/>
      <c r="K364" s="3"/>
      <c r="L364" s="5" t="s">
        <v>889</v>
      </c>
      <c r="M364" s="5" t="s">
        <v>890</v>
      </c>
    </row>
    <row r="365" spans="1:13" ht="16.5" thickBot="1" x14ac:dyDescent="0.3">
      <c r="A365" s="1">
        <v>227</v>
      </c>
      <c r="B365" s="2" t="s">
        <v>891</v>
      </c>
      <c r="C365" s="2" t="s">
        <v>21</v>
      </c>
      <c r="D365" s="1">
        <v>13</v>
      </c>
      <c r="E365" s="1">
        <v>110</v>
      </c>
      <c r="F365" s="1">
        <v>65</v>
      </c>
      <c r="G365" s="1">
        <v>108</v>
      </c>
      <c r="H365" s="1">
        <v>18</v>
      </c>
      <c r="I365" s="1">
        <v>98.6</v>
      </c>
      <c r="J365" s="3"/>
      <c r="K365" s="3"/>
      <c r="L365" s="5" t="s">
        <v>810</v>
      </c>
      <c r="M365" s="18" t="s">
        <v>86</v>
      </c>
    </row>
    <row r="366" spans="1:13" ht="16.5" thickBot="1" x14ac:dyDescent="0.3">
      <c r="A366" s="1">
        <v>228</v>
      </c>
      <c r="B366" s="2" t="s">
        <v>892</v>
      </c>
      <c r="C366" s="2" t="s">
        <v>21</v>
      </c>
      <c r="D366" s="1">
        <v>28</v>
      </c>
      <c r="E366" s="1">
        <v>150</v>
      </c>
      <c r="F366" s="1">
        <v>70</v>
      </c>
      <c r="G366" s="1">
        <v>92</v>
      </c>
      <c r="H366" s="1">
        <v>28</v>
      </c>
      <c r="I366" s="1">
        <v>98.7</v>
      </c>
      <c r="J366" s="3"/>
      <c r="K366" s="3"/>
      <c r="L366" s="7" t="s">
        <v>100</v>
      </c>
      <c r="M366" s="5" t="s">
        <v>893</v>
      </c>
    </row>
    <row r="367" spans="1:13" ht="16.5" thickBot="1" x14ac:dyDescent="0.3">
      <c r="A367" s="1">
        <v>228</v>
      </c>
      <c r="B367" s="2" t="s">
        <v>894</v>
      </c>
      <c r="C367" s="2" t="s">
        <v>14</v>
      </c>
      <c r="D367" s="1">
        <v>7</v>
      </c>
      <c r="E367" s="1">
        <v>103</v>
      </c>
      <c r="F367" s="1">
        <v>68</v>
      </c>
      <c r="G367" s="1">
        <v>62</v>
      </c>
      <c r="H367" s="1">
        <v>18</v>
      </c>
      <c r="I367" s="1">
        <v>98.1</v>
      </c>
      <c r="J367" s="3"/>
      <c r="K367" s="3"/>
      <c r="L367" s="7" t="s">
        <v>100</v>
      </c>
      <c r="M367" s="5" t="s">
        <v>895</v>
      </c>
    </row>
    <row r="368" spans="1:13" ht="27" thickBot="1" x14ac:dyDescent="0.3">
      <c r="A368" s="1">
        <v>229</v>
      </c>
      <c r="B368" s="2" t="s">
        <v>896</v>
      </c>
      <c r="C368" s="2" t="s">
        <v>21</v>
      </c>
      <c r="D368" s="1">
        <v>35</v>
      </c>
      <c r="E368" s="1">
        <v>115</v>
      </c>
      <c r="F368" s="1">
        <v>80</v>
      </c>
      <c r="G368" s="1">
        <v>80</v>
      </c>
      <c r="H368" s="1">
        <v>18</v>
      </c>
      <c r="I368" s="1">
        <v>97.9</v>
      </c>
      <c r="J368" s="3"/>
      <c r="K368" s="3"/>
      <c r="L368" s="5" t="s">
        <v>897</v>
      </c>
      <c r="M368" s="5" t="s">
        <v>898</v>
      </c>
    </row>
    <row r="369" spans="1:13" ht="16.5" thickBot="1" x14ac:dyDescent="0.3">
      <c r="A369" s="1">
        <v>230</v>
      </c>
      <c r="B369" s="2" t="s">
        <v>899</v>
      </c>
      <c r="C369" s="2" t="s">
        <v>14</v>
      </c>
      <c r="D369" s="1">
        <v>15</v>
      </c>
      <c r="E369" s="1">
        <v>110</v>
      </c>
      <c r="F369" s="1">
        <v>80</v>
      </c>
      <c r="G369" s="1">
        <v>80</v>
      </c>
      <c r="H369" s="1">
        <v>22</v>
      </c>
      <c r="I369" s="1">
        <v>98.9</v>
      </c>
      <c r="J369" s="3"/>
      <c r="K369" s="3"/>
      <c r="L369" s="7" t="s">
        <v>100</v>
      </c>
      <c r="M369" s="5" t="s">
        <v>900</v>
      </c>
    </row>
    <row r="370" spans="1:13" ht="16.5" thickBot="1" x14ac:dyDescent="0.3">
      <c r="A370" s="1">
        <v>231</v>
      </c>
      <c r="B370" s="2" t="s">
        <v>901</v>
      </c>
      <c r="C370" s="2" t="s">
        <v>14</v>
      </c>
      <c r="D370" s="1">
        <v>40</v>
      </c>
      <c r="E370" s="1">
        <v>120</v>
      </c>
      <c r="F370" s="1">
        <v>80</v>
      </c>
      <c r="G370" s="1">
        <v>60</v>
      </c>
      <c r="H370" s="1">
        <v>20</v>
      </c>
      <c r="I370" s="1">
        <v>98.3</v>
      </c>
      <c r="J370" s="3"/>
      <c r="K370" s="3"/>
      <c r="L370" s="7" t="s">
        <v>100</v>
      </c>
      <c r="M370" s="5" t="s">
        <v>902</v>
      </c>
    </row>
    <row r="371" spans="1:13" ht="16.5" thickBot="1" x14ac:dyDescent="0.3">
      <c r="A371" s="1">
        <v>232</v>
      </c>
      <c r="B371" s="2" t="s">
        <v>903</v>
      </c>
      <c r="C371" s="2" t="s">
        <v>21</v>
      </c>
      <c r="D371" s="1">
        <v>80</v>
      </c>
      <c r="E371" s="1">
        <v>170</v>
      </c>
      <c r="F371" s="1">
        <v>90</v>
      </c>
      <c r="G371" s="1">
        <v>60</v>
      </c>
      <c r="H371" s="1">
        <v>24</v>
      </c>
      <c r="I371" s="1">
        <v>98.2</v>
      </c>
      <c r="J371" s="3"/>
      <c r="K371" s="3"/>
      <c r="L371" s="5" t="s">
        <v>904</v>
      </c>
      <c r="M371" s="5" t="s">
        <v>905</v>
      </c>
    </row>
    <row r="372" spans="1:13" ht="16.5" thickBot="1" x14ac:dyDescent="0.3">
      <c r="A372" s="1">
        <v>233</v>
      </c>
      <c r="B372" s="2" t="s">
        <v>906</v>
      </c>
      <c r="C372" s="2" t="s">
        <v>21</v>
      </c>
      <c r="D372" s="1">
        <v>25</v>
      </c>
      <c r="E372" s="1">
        <v>150</v>
      </c>
      <c r="F372" s="1">
        <v>90</v>
      </c>
      <c r="G372" s="1">
        <v>60</v>
      </c>
      <c r="H372" s="1">
        <v>20</v>
      </c>
      <c r="I372" s="1">
        <v>98.3</v>
      </c>
      <c r="J372" s="3"/>
      <c r="K372" s="3"/>
      <c r="L372" s="5" t="s">
        <v>907</v>
      </c>
      <c r="M372" s="5" t="s">
        <v>908</v>
      </c>
    </row>
    <row r="373" spans="1:13" ht="16.5" thickBot="1" x14ac:dyDescent="0.3">
      <c r="A373" s="1">
        <v>234</v>
      </c>
      <c r="B373" s="2" t="s">
        <v>909</v>
      </c>
      <c r="C373" s="2" t="s">
        <v>21</v>
      </c>
      <c r="D373" s="1">
        <v>81</v>
      </c>
      <c r="E373" s="1">
        <v>165</v>
      </c>
      <c r="F373" s="1">
        <v>90</v>
      </c>
      <c r="G373" s="1">
        <v>76</v>
      </c>
      <c r="H373" s="1">
        <v>20</v>
      </c>
      <c r="I373" s="1">
        <v>98.4</v>
      </c>
      <c r="J373" s="3"/>
      <c r="K373" s="3"/>
      <c r="L373" s="5" t="s">
        <v>910</v>
      </c>
      <c r="M373" s="5" t="s">
        <v>911</v>
      </c>
    </row>
    <row r="374" spans="1:13" ht="27" thickBot="1" x14ac:dyDescent="0.3">
      <c r="A374" s="1">
        <v>235</v>
      </c>
      <c r="B374" s="2" t="s">
        <v>912</v>
      </c>
      <c r="C374" s="2" t="s">
        <v>21</v>
      </c>
      <c r="D374" s="3"/>
      <c r="E374" s="1">
        <v>125</v>
      </c>
      <c r="F374" s="1">
        <v>70</v>
      </c>
      <c r="G374" s="1">
        <v>72</v>
      </c>
      <c r="H374" s="1">
        <v>20</v>
      </c>
      <c r="I374" s="1">
        <v>98.1</v>
      </c>
      <c r="J374" s="3"/>
      <c r="K374" s="3"/>
      <c r="L374" s="5" t="s">
        <v>913</v>
      </c>
      <c r="M374" s="5" t="s">
        <v>914</v>
      </c>
    </row>
    <row r="375" spans="1:13" ht="16.5" thickBot="1" x14ac:dyDescent="0.3">
      <c r="A375" s="1">
        <v>236</v>
      </c>
      <c r="B375" s="2" t="s">
        <v>915</v>
      </c>
      <c r="C375" s="2" t="s">
        <v>14</v>
      </c>
      <c r="D375" s="1">
        <v>21</v>
      </c>
      <c r="E375" s="1">
        <v>115</v>
      </c>
      <c r="F375" s="1">
        <v>70</v>
      </c>
      <c r="G375" s="1">
        <v>64</v>
      </c>
      <c r="H375" s="3"/>
      <c r="I375" s="1">
        <v>99</v>
      </c>
      <c r="J375" s="1">
        <v>127</v>
      </c>
      <c r="K375" s="1">
        <v>167</v>
      </c>
      <c r="L375" s="5" t="s">
        <v>916</v>
      </c>
      <c r="M375" s="5" t="s">
        <v>917</v>
      </c>
    </row>
    <row r="376" spans="1:13" ht="16.5" thickBot="1" x14ac:dyDescent="0.3">
      <c r="A376" s="1">
        <v>237</v>
      </c>
      <c r="B376" s="2" t="s">
        <v>918</v>
      </c>
      <c r="C376" s="2" t="s">
        <v>21</v>
      </c>
      <c r="D376" s="1">
        <v>28</v>
      </c>
      <c r="E376" s="1">
        <v>130</v>
      </c>
      <c r="F376" s="1">
        <v>85</v>
      </c>
      <c r="G376" s="1">
        <v>58</v>
      </c>
      <c r="H376" s="3"/>
      <c r="I376" s="1">
        <v>98.8</v>
      </c>
      <c r="J376" s="1">
        <v>123</v>
      </c>
      <c r="K376" s="1">
        <v>163</v>
      </c>
      <c r="L376" s="5" t="s">
        <v>919</v>
      </c>
      <c r="M376" s="5" t="s">
        <v>920</v>
      </c>
    </row>
    <row r="377" spans="1:13" ht="16.5" thickBot="1" x14ac:dyDescent="0.3">
      <c r="A377" s="1">
        <v>237</v>
      </c>
      <c r="B377" s="2" t="s">
        <v>921</v>
      </c>
      <c r="C377" s="2" t="s">
        <v>14</v>
      </c>
      <c r="D377" s="1">
        <v>4</v>
      </c>
      <c r="E377" s="1">
        <v>120</v>
      </c>
      <c r="F377" s="1">
        <v>80</v>
      </c>
      <c r="G377" s="1">
        <v>88</v>
      </c>
      <c r="H377" s="3"/>
      <c r="I377" s="1">
        <v>98.3</v>
      </c>
      <c r="J377" s="1">
        <v>33</v>
      </c>
      <c r="K377" s="1">
        <v>100</v>
      </c>
      <c r="L377" s="5" t="s">
        <v>922</v>
      </c>
      <c r="M377" s="5" t="s">
        <v>923</v>
      </c>
    </row>
    <row r="378" spans="1:13" ht="16.5" thickBot="1" x14ac:dyDescent="0.3">
      <c r="A378" s="1">
        <v>237</v>
      </c>
      <c r="B378" s="2" t="s">
        <v>924</v>
      </c>
      <c r="C378" s="2" t="s">
        <v>14</v>
      </c>
      <c r="D378" s="1">
        <v>10</v>
      </c>
      <c r="E378" s="1">
        <v>110</v>
      </c>
      <c r="F378" s="1">
        <v>60</v>
      </c>
      <c r="G378" s="1">
        <v>60</v>
      </c>
      <c r="H378" s="3"/>
      <c r="I378" s="1">
        <v>98.6</v>
      </c>
      <c r="J378" s="1">
        <v>36</v>
      </c>
      <c r="K378" s="1">
        <v>135</v>
      </c>
      <c r="L378" s="5" t="s">
        <v>925</v>
      </c>
      <c r="M378" s="5" t="s">
        <v>926</v>
      </c>
    </row>
    <row r="379" spans="1:13" ht="16.5" thickBot="1" x14ac:dyDescent="0.3">
      <c r="A379" s="1">
        <v>237</v>
      </c>
      <c r="B379" s="2" t="s">
        <v>927</v>
      </c>
      <c r="C379" s="2" t="s">
        <v>21</v>
      </c>
      <c r="D379" s="1">
        <v>7</v>
      </c>
      <c r="E379" s="1">
        <v>90</v>
      </c>
      <c r="F379" s="1">
        <v>63</v>
      </c>
      <c r="G379" s="1">
        <v>84</v>
      </c>
      <c r="H379" s="3"/>
      <c r="I379" s="1">
        <v>99.1</v>
      </c>
      <c r="J379" s="1">
        <v>47</v>
      </c>
      <c r="K379" s="1">
        <v>120</v>
      </c>
      <c r="L379" s="5" t="s">
        <v>928</v>
      </c>
      <c r="M379" s="5" t="s">
        <v>929</v>
      </c>
    </row>
    <row r="380" spans="1:13" ht="16.5" thickBot="1" x14ac:dyDescent="0.3">
      <c r="A380" s="1">
        <v>238</v>
      </c>
      <c r="B380" s="2" t="s">
        <v>930</v>
      </c>
      <c r="C380" s="2" t="s">
        <v>14</v>
      </c>
      <c r="D380" s="1">
        <v>53</v>
      </c>
      <c r="E380" s="1">
        <v>125</v>
      </c>
      <c r="F380" s="1">
        <v>80</v>
      </c>
      <c r="G380" s="1">
        <v>80</v>
      </c>
      <c r="H380" s="1">
        <v>20</v>
      </c>
      <c r="I380" s="1">
        <v>98.9</v>
      </c>
      <c r="J380" s="3"/>
      <c r="K380" s="3"/>
      <c r="L380" s="5" t="s">
        <v>931</v>
      </c>
      <c r="M380" s="5" t="s">
        <v>932</v>
      </c>
    </row>
    <row r="381" spans="1:13" ht="16.5" thickBot="1" x14ac:dyDescent="0.3">
      <c r="A381" s="1">
        <v>239</v>
      </c>
      <c r="B381" s="2" t="s">
        <v>933</v>
      </c>
      <c r="C381" s="2" t="s">
        <v>21</v>
      </c>
      <c r="D381" s="3"/>
      <c r="E381" s="1">
        <v>105</v>
      </c>
      <c r="F381" s="1">
        <v>60</v>
      </c>
      <c r="G381" s="1">
        <v>84</v>
      </c>
      <c r="H381" s="1">
        <v>24</v>
      </c>
      <c r="I381" s="1">
        <v>98.4</v>
      </c>
      <c r="J381" s="3"/>
      <c r="K381" s="3"/>
      <c r="L381" s="5" t="s">
        <v>934</v>
      </c>
      <c r="M381" s="5" t="s">
        <v>935</v>
      </c>
    </row>
    <row r="382" spans="1:13" ht="16.5" thickBot="1" x14ac:dyDescent="0.3">
      <c r="A382" s="1">
        <v>240</v>
      </c>
      <c r="B382" s="2" t="s">
        <v>936</v>
      </c>
      <c r="C382" s="2" t="s">
        <v>21</v>
      </c>
      <c r="D382" s="2">
        <v>85</v>
      </c>
      <c r="E382" s="1">
        <v>175</v>
      </c>
      <c r="F382" s="1">
        <v>90</v>
      </c>
      <c r="G382" s="1">
        <v>60</v>
      </c>
      <c r="H382" s="1">
        <v>20</v>
      </c>
      <c r="I382" s="1">
        <v>98.6</v>
      </c>
      <c r="J382" s="3"/>
      <c r="K382" s="3"/>
      <c r="L382" s="5" t="s">
        <v>937</v>
      </c>
      <c r="M382" s="5" t="s">
        <v>938</v>
      </c>
    </row>
    <row r="383" spans="1:13" ht="16.5" thickBot="1" x14ac:dyDescent="0.3">
      <c r="A383" s="1">
        <v>241</v>
      </c>
      <c r="B383" s="2" t="s">
        <v>939</v>
      </c>
      <c r="C383" s="2" t="s">
        <v>21</v>
      </c>
      <c r="D383" s="1">
        <v>28</v>
      </c>
      <c r="E383" s="1">
        <v>110</v>
      </c>
      <c r="F383" s="1">
        <v>80</v>
      </c>
      <c r="G383" s="1">
        <v>72</v>
      </c>
      <c r="H383" s="1">
        <v>18</v>
      </c>
      <c r="I383" s="1">
        <v>97.8</v>
      </c>
      <c r="J383" s="3"/>
      <c r="K383" s="3"/>
      <c r="L383" s="7" t="s">
        <v>100</v>
      </c>
      <c r="M383" s="5" t="s">
        <v>940</v>
      </c>
    </row>
    <row r="384" spans="1:13" ht="16.5" thickBot="1" x14ac:dyDescent="0.3">
      <c r="A384" s="1">
        <v>241</v>
      </c>
      <c r="B384" s="2" t="s">
        <v>941</v>
      </c>
      <c r="C384" s="2" t="s">
        <v>21</v>
      </c>
      <c r="D384" s="2">
        <v>2.5</v>
      </c>
      <c r="E384" s="1">
        <v>85</v>
      </c>
      <c r="F384" s="1">
        <v>50</v>
      </c>
      <c r="G384" s="1">
        <v>90</v>
      </c>
      <c r="H384" s="1">
        <v>30</v>
      </c>
      <c r="I384" s="1">
        <v>97.1</v>
      </c>
      <c r="J384" s="3"/>
      <c r="K384" s="3"/>
      <c r="L384" s="7" t="s">
        <v>100</v>
      </c>
      <c r="M384" s="5" t="s">
        <v>942</v>
      </c>
    </row>
    <row r="385" spans="1:13" ht="16.5" thickBot="1" x14ac:dyDescent="0.3">
      <c r="A385" s="1">
        <v>241</v>
      </c>
      <c r="B385" s="2" t="s">
        <v>943</v>
      </c>
      <c r="C385" s="2" t="s">
        <v>14</v>
      </c>
      <c r="D385" s="1">
        <v>3.5</v>
      </c>
      <c r="E385" s="1">
        <v>80</v>
      </c>
      <c r="F385" s="1">
        <v>52</v>
      </c>
      <c r="G385" s="1">
        <v>96</v>
      </c>
      <c r="H385" s="1">
        <v>30</v>
      </c>
      <c r="I385" s="1">
        <v>97.9</v>
      </c>
      <c r="J385" s="3"/>
      <c r="K385" s="3"/>
      <c r="L385" s="7" t="s">
        <v>100</v>
      </c>
      <c r="M385" s="5" t="s">
        <v>944</v>
      </c>
    </row>
    <row r="386" spans="1:13" ht="16.5" thickBot="1" x14ac:dyDescent="0.3">
      <c r="A386" s="1">
        <v>242</v>
      </c>
      <c r="B386" s="2" t="s">
        <v>945</v>
      </c>
      <c r="C386" s="2" t="s">
        <v>21</v>
      </c>
      <c r="D386" s="2">
        <v>77.5</v>
      </c>
      <c r="E386" s="1">
        <v>194</v>
      </c>
      <c r="F386" s="1">
        <v>144</v>
      </c>
      <c r="G386" s="1">
        <v>65</v>
      </c>
      <c r="H386" s="1">
        <v>58</v>
      </c>
      <c r="I386" s="1">
        <v>99.7</v>
      </c>
      <c r="J386" s="3"/>
      <c r="K386" s="3"/>
      <c r="L386" s="5" t="s">
        <v>946</v>
      </c>
      <c r="M386" s="5" t="s">
        <v>947</v>
      </c>
    </row>
    <row r="387" spans="1:13" ht="16.5" thickBot="1" x14ac:dyDescent="0.3">
      <c r="A387" s="1">
        <v>243</v>
      </c>
      <c r="B387" s="2" t="s">
        <v>948</v>
      </c>
      <c r="C387" s="2" t="s">
        <v>21</v>
      </c>
      <c r="D387" s="1">
        <v>22</v>
      </c>
      <c r="E387" s="1">
        <v>110</v>
      </c>
      <c r="F387" s="1">
        <v>70</v>
      </c>
      <c r="G387" s="1">
        <v>96</v>
      </c>
      <c r="H387" s="1">
        <v>24</v>
      </c>
      <c r="I387" s="1">
        <v>98.6</v>
      </c>
      <c r="J387" s="3"/>
      <c r="K387" s="3"/>
      <c r="L387" s="7" t="s">
        <v>100</v>
      </c>
      <c r="M387" s="5" t="s">
        <v>949</v>
      </c>
    </row>
    <row r="388" spans="1:13" ht="16.5" thickBot="1" x14ac:dyDescent="0.3">
      <c r="A388" s="1">
        <v>243</v>
      </c>
      <c r="B388" s="2" t="s">
        <v>950</v>
      </c>
      <c r="C388" s="2" t="s">
        <v>21</v>
      </c>
      <c r="D388" s="1">
        <v>2</v>
      </c>
      <c r="E388" s="3"/>
      <c r="F388" s="3"/>
      <c r="G388" s="1">
        <v>60</v>
      </c>
      <c r="H388" s="3"/>
      <c r="I388" s="1">
        <v>97.6</v>
      </c>
      <c r="J388" s="3"/>
      <c r="K388" s="3"/>
      <c r="L388" s="7" t="s">
        <v>100</v>
      </c>
      <c r="M388" s="5" t="s">
        <v>951</v>
      </c>
    </row>
    <row r="389" spans="1:13" ht="16.5" thickBot="1" x14ac:dyDescent="0.3">
      <c r="A389" s="1">
        <v>243</v>
      </c>
      <c r="B389" s="2" t="s">
        <v>952</v>
      </c>
      <c r="C389" s="2" t="s">
        <v>21</v>
      </c>
      <c r="D389" s="1">
        <v>10</v>
      </c>
      <c r="E389" s="1">
        <v>90</v>
      </c>
      <c r="F389" s="1">
        <v>65</v>
      </c>
      <c r="G389" s="1">
        <v>72</v>
      </c>
      <c r="H389" s="1">
        <v>24</v>
      </c>
      <c r="I389" s="1">
        <v>98.3</v>
      </c>
      <c r="J389" s="3"/>
      <c r="K389" s="3"/>
      <c r="L389" s="7" t="s">
        <v>100</v>
      </c>
      <c r="M389" s="5" t="s">
        <v>953</v>
      </c>
    </row>
    <row r="390" spans="1:13" ht="16.5" thickBot="1" x14ac:dyDescent="0.3">
      <c r="A390" s="1">
        <v>244</v>
      </c>
      <c r="B390" s="2" t="s">
        <v>954</v>
      </c>
      <c r="C390" s="2" t="s">
        <v>21</v>
      </c>
      <c r="D390" s="1">
        <v>25</v>
      </c>
      <c r="E390" s="1">
        <v>125</v>
      </c>
      <c r="F390" s="1">
        <v>85</v>
      </c>
      <c r="G390" s="1">
        <v>72</v>
      </c>
      <c r="H390" s="1">
        <v>18</v>
      </c>
      <c r="I390" s="1">
        <v>97.1</v>
      </c>
      <c r="J390" s="3"/>
      <c r="K390" s="3"/>
      <c r="L390" s="5" t="s">
        <v>955</v>
      </c>
      <c r="M390" s="5" t="s">
        <v>956</v>
      </c>
    </row>
    <row r="391" spans="1:13" ht="16.5" thickBot="1" x14ac:dyDescent="0.3">
      <c r="A391" s="1">
        <v>244</v>
      </c>
      <c r="B391" s="2" t="s">
        <v>957</v>
      </c>
      <c r="C391" s="2" t="s">
        <v>14</v>
      </c>
      <c r="D391" s="1">
        <v>0.42</v>
      </c>
      <c r="E391" s="3"/>
      <c r="F391" s="3"/>
      <c r="G391" s="3"/>
      <c r="H391" s="3"/>
      <c r="I391" s="3"/>
      <c r="J391" s="3"/>
      <c r="K391" s="3"/>
      <c r="L391" s="5" t="s">
        <v>958</v>
      </c>
      <c r="M391" s="5" t="s">
        <v>959</v>
      </c>
    </row>
    <row r="392" spans="1:13" ht="16.5" thickBot="1" x14ac:dyDescent="0.3">
      <c r="A392" s="1">
        <v>244</v>
      </c>
      <c r="B392" s="2" t="s">
        <v>960</v>
      </c>
      <c r="C392" s="2" t="s">
        <v>14</v>
      </c>
      <c r="D392" s="1">
        <v>5</v>
      </c>
      <c r="E392" s="1">
        <v>85</v>
      </c>
      <c r="F392" s="1">
        <v>65</v>
      </c>
      <c r="G392" s="1">
        <v>84</v>
      </c>
      <c r="H392" s="1">
        <v>24</v>
      </c>
      <c r="I392" s="1">
        <v>95.4</v>
      </c>
      <c r="J392" s="3"/>
      <c r="K392" s="3"/>
      <c r="L392" s="5" t="s">
        <v>961</v>
      </c>
      <c r="M392" s="5" t="s">
        <v>962</v>
      </c>
    </row>
    <row r="393" spans="1:13" ht="16.5" thickBot="1" x14ac:dyDescent="0.3">
      <c r="A393" s="1">
        <v>244</v>
      </c>
      <c r="B393" s="2" t="s">
        <v>963</v>
      </c>
      <c r="C393" s="3"/>
      <c r="D393" s="3"/>
      <c r="E393" s="1">
        <v>105</v>
      </c>
      <c r="F393" s="1">
        <v>65</v>
      </c>
      <c r="G393" s="1">
        <v>90</v>
      </c>
      <c r="H393" s="1">
        <v>30</v>
      </c>
      <c r="I393" s="1">
        <v>98.5</v>
      </c>
      <c r="J393" s="3"/>
      <c r="K393" s="3"/>
      <c r="L393" s="5" t="s">
        <v>601</v>
      </c>
      <c r="M393" s="5" t="s">
        <v>577</v>
      </c>
    </row>
    <row r="394" spans="1:13" ht="16.5" thickBot="1" x14ac:dyDescent="0.3">
      <c r="A394" s="1">
        <v>245</v>
      </c>
      <c r="B394" s="2" t="s">
        <v>964</v>
      </c>
      <c r="C394" s="2" t="s">
        <v>21</v>
      </c>
      <c r="D394" s="1">
        <v>25</v>
      </c>
      <c r="E394" s="1">
        <v>135</v>
      </c>
      <c r="F394" s="1">
        <v>80</v>
      </c>
      <c r="G394" s="1">
        <v>60</v>
      </c>
      <c r="H394" s="1">
        <v>20</v>
      </c>
      <c r="I394" s="1">
        <v>98.4</v>
      </c>
      <c r="J394" s="3"/>
      <c r="K394" s="3"/>
      <c r="L394" s="7" t="s">
        <v>100</v>
      </c>
      <c r="M394" s="5" t="s">
        <v>965</v>
      </c>
    </row>
    <row r="395" spans="1:13" ht="16.5" thickBot="1" x14ac:dyDescent="0.3">
      <c r="A395" s="1">
        <v>245</v>
      </c>
      <c r="B395" s="2" t="s">
        <v>966</v>
      </c>
      <c r="C395" s="2" t="s">
        <v>14</v>
      </c>
      <c r="D395" s="1">
        <v>10</v>
      </c>
      <c r="E395" s="1">
        <v>110</v>
      </c>
      <c r="F395" s="1">
        <v>70</v>
      </c>
      <c r="G395" s="1">
        <v>60</v>
      </c>
      <c r="H395" s="1">
        <v>20</v>
      </c>
      <c r="I395" s="1">
        <v>99.1</v>
      </c>
      <c r="J395" s="3"/>
      <c r="K395" s="3"/>
      <c r="L395" s="7" t="s">
        <v>100</v>
      </c>
      <c r="M395" s="5" t="s">
        <v>967</v>
      </c>
    </row>
    <row r="396" spans="1:13" ht="16.5" thickBot="1" x14ac:dyDescent="0.3">
      <c r="A396" s="1">
        <v>245</v>
      </c>
      <c r="B396" s="2" t="s">
        <v>968</v>
      </c>
      <c r="C396" s="2" t="s">
        <v>21</v>
      </c>
      <c r="D396" s="1">
        <v>8</v>
      </c>
      <c r="E396" s="1">
        <v>105</v>
      </c>
      <c r="F396" s="1">
        <v>72</v>
      </c>
      <c r="G396" s="1">
        <v>60</v>
      </c>
      <c r="H396" s="3"/>
      <c r="I396" s="1">
        <v>98.5</v>
      </c>
      <c r="J396" s="3"/>
      <c r="K396" s="3"/>
      <c r="L396" s="7" t="s">
        <v>100</v>
      </c>
      <c r="M396" s="5" t="s">
        <v>969</v>
      </c>
    </row>
    <row r="397" spans="1:13" ht="16.5" thickBot="1" x14ac:dyDescent="0.3">
      <c r="A397" s="1">
        <v>245</v>
      </c>
      <c r="B397" s="2" t="s">
        <v>970</v>
      </c>
      <c r="C397" s="2" t="s">
        <v>21</v>
      </c>
      <c r="D397" s="1">
        <v>1</v>
      </c>
      <c r="E397" s="3"/>
      <c r="F397" s="3"/>
      <c r="G397" s="1">
        <v>56</v>
      </c>
      <c r="H397" s="3"/>
      <c r="I397" s="1">
        <v>98.6</v>
      </c>
      <c r="J397" s="3"/>
      <c r="K397" s="3"/>
      <c r="L397" s="7" t="s">
        <v>971</v>
      </c>
      <c r="M397" s="5" t="s">
        <v>972</v>
      </c>
    </row>
  </sheetData>
  <conditionalFormatting sqref="E1:E1048576">
    <cfRule type="colorScale" priority="2">
      <colorScale>
        <cfvo type="min"/>
        <cfvo type="num" val="120"/>
        <cfvo type="num" val="180"/>
        <color rgb="FF63BE7B"/>
        <color rgb="FFFFEB84"/>
        <color rgb="FFF8696B"/>
      </colorScale>
    </cfRule>
  </conditionalFormatting>
  <conditionalFormatting sqref="F1:F1048576">
    <cfRule type="colorScale" priority="1">
      <colorScale>
        <cfvo type="min"/>
        <cfvo type="num" val="80"/>
        <cfvo type="num" val="110"/>
        <color rgb="FF63BE7B"/>
        <color rgb="FFFFEB84"/>
        <color rgb="FFF8696B"/>
      </colorScale>
    </cfRule>
  </conditionalFormatting>
  <pageMargins left="0.75" right="0.75" top="1" bottom="1" header="0.5" footer="0.5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zoomScale="90" zoomScaleNormal="90" workbookViewId="0">
      <selection activeCell="D6" sqref="D6"/>
    </sheetView>
  </sheetViews>
  <sheetFormatPr defaultRowHeight="15.75" x14ac:dyDescent="0.25"/>
  <cols>
    <col min="1" max="1" width="22.75" customWidth="1"/>
  </cols>
  <sheetData>
    <row r="1" spans="1:3" x14ac:dyDescent="0.25">
      <c r="A1" s="19" t="s">
        <v>973</v>
      </c>
    </row>
    <row r="2" spans="1:3" x14ac:dyDescent="0.25">
      <c r="A2" t="s">
        <v>974</v>
      </c>
      <c r="B2">
        <f>LOOKUP(9.99999999999999E+307,Table2[Patient Number]:Table2[Patient Number])</f>
        <v>245</v>
      </c>
    </row>
    <row r="3" spans="1:3" x14ac:dyDescent="0.25">
      <c r="A3" t="s">
        <v>975</v>
      </c>
      <c r="B3">
        <f>(ROWS(Table2[Patient Number]))/B2</f>
        <v>1.616326530612245</v>
      </c>
    </row>
    <row r="4" spans="1:3" x14ac:dyDescent="0.25">
      <c r="A4" t="s">
        <v>981</v>
      </c>
      <c r="B4">
        <f>(ROWS(Table2[Patient Number]))</f>
        <v>396</v>
      </c>
    </row>
    <row r="6" spans="1:3" x14ac:dyDescent="0.25">
      <c r="A6" s="19" t="s">
        <v>976</v>
      </c>
    </row>
    <row r="7" spans="1:3" x14ac:dyDescent="0.25">
      <c r="A7" t="s">
        <v>978</v>
      </c>
      <c r="B7">
        <f>COUNTIFS(Table2[Systolic Blood Pressure], "&gt;120", Table2[Systolic Blood Pressure], "&lt;139") + COUNTIFS(Table2[Diastolic Blood Pressure], "&gt;80", Table2[Diastolic Blood Pressure], "&lt;90") - COUNTIFS(Table2[Systolic Blood Pressure], "&gt;120", Table2[Systolic Blood Pressure], "&lt;139", Table2[Diastolic Blood Pressure], "&gt;80", Table2[Diastolic Blood Pressure], "&lt;90")</f>
        <v>114</v>
      </c>
    </row>
    <row r="8" spans="1:3" x14ac:dyDescent="0.25">
      <c r="A8" t="s">
        <v>979</v>
      </c>
      <c r="B8">
        <f>COUNTIF(Table2[Systolic Blood Pressure], "&gt;139") + COUNTIF(Table2[Diastolic Blood Pressure], "&gt;90") - COUNTIFS(Table2[Systolic Blood Pressure], "&gt;139", Table2[Diastolic Blood Pressure], "&gt;90")</f>
        <v>92</v>
      </c>
    </row>
    <row r="9" spans="1:3" x14ac:dyDescent="0.25">
      <c r="A9" t="s">
        <v>977</v>
      </c>
      <c r="B9">
        <f>B7+B8</f>
        <v>206</v>
      </c>
    </row>
    <row r="11" spans="1:3" x14ac:dyDescent="0.25">
      <c r="A11" t="s">
        <v>980</v>
      </c>
      <c r="B11" s="20">
        <f>B7/B4</f>
        <v>0.2878787878787879</v>
      </c>
    </row>
    <row r="12" spans="1:3" x14ac:dyDescent="0.25">
      <c r="A12" t="s">
        <v>982</v>
      </c>
      <c r="B12" s="20">
        <f>B8/B4</f>
        <v>0.23232323232323232</v>
      </c>
    </row>
    <row r="13" spans="1:3" x14ac:dyDescent="0.25">
      <c r="A13" t="s">
        <v>983</v>
      </c>
      <c r="B13" s="20">
        <f>B9/B4</f>
        <v>0.52020202020202022</v>
      </c>
    </row>
    <row r="15" spans="1:3" x14ac:dyDescent="0.25">
      <c r="A15" s="19" t="s">
        <v>984</v>
      </c>
      <c r="B15" t="s">
        <v>987</v>
      </c>
      <c r="C15" t="s">
        <v>988</v>
      </c>
    </row>
    <row r="16" spans="1:3" x14ac:dyDescent="0.25">
      <c r="A16" t="s">
        <v>985</v>
      </c>
      <c r="B16" s="21">
        <f>AVERAGEIF(Table2[Gender], "=*M", Table2[Systolic Blood Pressure] )</f>
        <v>121.16666666666667</v>
      </c>
      <c r="C16" s="21">
        <f>AVERAGEIF(Table2[Gender], "=*M", Table2[Diastolic Blood Pressure] )</f>
        <v>76.753623188405797</v>
      </c>
    </row>
    <row r="17" spans="1:4" x14ac:dyDescent="0.25">
      <c r="A17" t="s">
        <v>986</v>
      </c>
      <c r="B17" s="21">
        <f>AVERAGEIF(Table2[Gender], "=*F", Table2[Systolic Blood Pressure] )</f>
        <v>127.48826291079813</v>
      </c>
      <c r="C17" s="21">
        <f>AVERAGEIF(Table2[Gender], "=*F", Table2[Diastolic Blood Pressure] )</f>
        <v>77.502347417840369</v>
      </c>
    </row>
    <row r="18" spans="1:4" x14ac:dyDescent="0.25">
      <c r="A18" t="s">
        <v>989</v>
      </c>
      <c r="B18" s="21">
        <f>AVERAGE(Table2[Systolic Blood Pressure])</f>
        <v>125.04532577903683</v>
      </c>
      <c r="C18" s="21">
        <f>AVERAGE(Table2[Diastolic Blood Pressure])</f>
        <v>77.266288951841361</v>
      </c>
    </row>
    <row r="20" spans="1:4" x14ac:dyDescent="0.25">
      <c r="A20" s="19" t="s">
        <v>990</v>
      </c>
      <c r="B20" s="22" t="s">
        <v>1020</v>
      </c>
    </row>
    <row r="21" spans="1:4" x14ac:dyDescent="0.25">
      <c r="A21" s="22"/>
      <c r="B21" t="s">
        <v>1017</v>
      </c>
      <c r="C21" t="s">
        <v>1018</v>
      </c>
      <c r="D21" t="s">
        <v>1019</v>
      </c>
    </row>
    <row r="22" spans="1:4" x14ac:dyDescent="0.25">
      <c r="A22" t="s">
        <v>991</v>
      </c>
      <c r="B22">
        <f>COUNTIF(Table2[Medications Prescribed], "*dic*") + COUNTIF(Table2[Medications Prescribed], "*ibu*") + COUNTIF(Table2[Medications Prescribed], "*para*") + COUNTIF(Table2[Medications Prescribed], "*tyl*") + COUNTIF(Table2[Medications Prescribed], "*dolex*")</f>
        <v>177</v>
      </c>
      <c r="C22">
        <v>155</v>
      </c>
      <c r="D22">
        <v>170</v>
      </c>
    </row>
    <row r="23" spans="1:4" x14ac:dyDescent="0.25">
      <c r="A23" t="s">
        <v>992</v>
      </c>
      <c r="B23">
        <f>COUNTIF(Table2[Medications Prescribed], "*hctz*")+COUNTIF(Table2[Medications Prescribed], "*hyd*") + COUNTIF(Table2[Medications Prescribed], "*enal*")</f>
        <v>26</v>
      </c>
      <c r="C23">
        <v>62</v>
      </c>
      <c r="D23">
        <v>80</v>
      </c>
    </row>
    <row r="24" spans="1:4" x14ac:dyDescent="0.25">
      <c r="A24" t="s">
        <v>993</v>
      </c>
      <c r="B24">
        <f>COUNTIF(Table2[Medications Prescribed], "*anta*") + COUNTIF(Table2[Medications Prescribed], "*alma*") + COUNTIF(Table2[Medications Prescribed], "*sorb*") + COUNTIF(Table2[Medications Prescribed], "*omep*") + COUNTIF(Table2[Medications Prescribed], "*ranit*")</f>
        <v>102</v>
      </c>
    </row>
    <row r="25" spans="1:4" x14ac:dyDescent="0.25">
      <c r="A25" t="s">
        <v>994</v>
      </c>
      <c r="B25">
        <f>COUNTIF(Table2[Medications Prescribed], "*irofol*") + COUNTIF(Table2[Medications Prescribed], "*fer*") + COUNTIF(Table2[Medications Prescribed], "*iron*")</f>
        <v>125</v>
      </c>
    </row>
    <row r="26" spans="1:4" x14ac:dyDescent="0.25">
      <c r="A26" t="s">
        <v>995</v>
      </c>
      <c r="B26">
        <f xml:space="preserve"> COUNTIF(Table2[Medications Prescribed], "*mtv*") + COUNTIF(Table2[Medications Prescribed], "*b com*")</f>
        <v>166</v>
      </c>
    </row>
    <row r="27" spans="1:4" x14ac:dyDescent="0.25">
      <c r="A27" t="s">
        <v>996</v>
      </c>
      <c r="B27">
        <f xml:space="preserve"> COUNTIF(Table2[Medications Prescribed], "*folic*")</f>
        <v>69</v>
      </c>
    </row>
    <row r="28" spans="1:4" x14ac:dyDescent="0.25">
      <c r="A28" t="s">
        <v>997</v>
      </c>
      <c r="B28">
        <f xml:space="preserve"> COUNTIF(Table2[Medications Prescribed], "*keto*")</f>
        <v>13</v>
      </c>
    </row>
    <row r="29" spans="1:4" x14ac:dyDescent="0.25">
      <c r="A29" t="s">
        <v>998</v>
      </c>
      <c r="B29">
        <f xml:space="preserve"> COUNTIF(Table2[Medications Prescribed], "*amox*") + COUNTIF(Table2[Medications Prescribed], "*cotri*") + COUNTIF(Table2[Medications Prescribed], "*cipro*") + COUNTIF(Table2[Medications Prescribed], "*metro*")</f>
        <v>63</v>
      </c>
      <c r="C29">
        <v>68</v>
      </c>
      <c r="D29">
        <v>59</v>
      </c>
    </row>
    <row r="30" spans="1:4" x14ac:dyDescent="0.25">
      <c r="A30" t="s">
        <v>999</v>
      </c>
      <c r="B30">
        <f xml:space="preserve"> COUNTIF(Table2[Medications Prescribed], "*alben*")</f>
        <v>40</v>
      </c>
      <c r="C30">
        <v>31</v>
      </c>
      <c r="D30">
        <v>80</v>
      </c>
    </row>
    <row r="31" spans="1:4" x14ac:dyDescent="0.25">
      <c r="A31" t="s">
        <v>1006</v>
      </c>
      <c r="B31">
        <f>B4-COUNTIF(Table2[Medications Prescribed], "*N/A*")</f>
        <v>347</v>
      </c>
    </row>
    <row r="33" spans="1:2" x14ac:dyDescent="0.25">
      <c r="A33" s="19" t="s">
        <v>1000</v>
      </c>
    </row>
    <row r="34" spans="1:2" x14ac:dyDescent="0.25">
      <c r="A34" t="s">
        <v>1001</v>
      </c>
      <c r="B34">
        <f>B4</f>
        <v>396</v>
      </c>
    </row>
    <row r="35" spans="1:2" x14ac:dyDescent="0.25">
      <c r="A35" t="s">
        <v>1002</v>
      </c>
      <c r="B35">
        <f>COUNTIF(Table2[Gender], "*M*")</f>
        <v>148</v>
      </c>
    </row>
    <row r="36" spans="1:2" x14ac:dyDescent="0.25">
      <c r="A36" t="s">
        <v>1003</v>
      </c>
      <c r="B36">
        <f>COUNTIF(Table2[Gender], "*F*")</f>
        <v>246</v>
      </c>
    </row>
    <row r="37" spans="1:2" x14ac:dyDescent="0.25">
      <c r="A37" t="s">
        <v>1004</v>
      </c>
      <c r="B37" s="20">
        <f xml:space="preserve"> B35 / B34</f>
        <v>0.37373737373737376</v>
      </c>
    </row>
    <row r="38" spans="1:2" x14ac:dyDescent="0.25">
      <c r="A38" t="s">
        <v>1005</v>
      </c>
      <c r="B38" s="20">
        <f xml:space="preserve"> B36 / B34</f>
        <v>0.62121212121212122</v>
      </c>
    </row>
    <row r="40" spans="1:2" x14ac:dyDescent="0.25">
      <c r="A40" t="s">
        <v>1007</v>
      </c>
      <c r="B40">
        <f>COUNTIF(Table2[Age], "&lt;1")</f>
        <v>10</v>
      </c>
    </row>
    <row r="41" spans="1:2" x14ac:dyDescent="0.25">
      <c r="A41" t="s">
        <v>1008</v>
      </c>
      <c r="B41">
        <f>COUNTIFS(Table2[Age], "&gt;.9", Table2[Age], "&lt;13")</f>
        <v>126</v>
      </c>
    </row>
    <row r="42" spans="1:2" x14ac:dyDescent="0.25">
      <c r="A42" t="s">
        <v>1009</v>
      </c>
      <c r="B42">
        <f>COUNTIFS(Table2[Age], "&gt;=13", Table2[Age], "&lt;19")</f>
        <v>33</v>
      </c>
    </row>
    <row r="43" spans="1:2" x14ac:dyDescent="0.25">
      <c r="A43" t="s">
        <v>1010</v>
      </c>
      <c r="B43">
        <f>COUNTIFS(Table2[Age], "&gt;=19", Table2[Age], "&lt;40")</f>
        <v>99</v>
      </c>
    </row>
    <row r="44" spans="1:2" x14ac:dyDescent="0.25">
      <c r="A44" t="s">
        <v>1012</v>
      </c>
      <c r="B44">
        <f>COUNTIF(Table2[Age], "&gt;=40")</f>
        <v>119</v>
      </c>
    </row>
    <row r="45" spans="1:2" x14ac:dyDescent="0.25">
      <c r="A45" t="s">
        <v>1011</v>
      </c>
      <c r="B45">
        <f>AVERAGE(Table2[Age])</f>
        <v>26.733514211886302</v>
      </c>
    </row>
    <row r="47" spans="1:2" x14ac:dyDescent="0.25">
      <c r="A47" t="s">
        <v>1013</v>
      </c>
      <c r="B47">
        <f>COUNTIF(Table2[Age], "&lt;=18")</f>
        <v>169</v>
      </c>
    </row>
    <row r="48" spans="1:2" x14ac:dyDescent="0.25">
      <c r="A48" t="s">
        <v>1014</v>
      </c>
      <c r="B48">
        <f>COUNTIF(Table2[Age], "&gt;18")</f>
        <v>218</v>
      </c>
    </row>
    <row r="49" spans="1:2" x14ac:dyDescent="0.25">
      <c r="A49" t="s">
        <v>1015</v>
      </c>
      <c r="B49" s="20">
        <f>B47/B34</f>
        <v>0.42676767676767674</v>
      </c>
    </row>
    <row r="50" spans="1:2" x14ac:dyDescent="0.25">
      <c r="A50" t="s">
        <v>1016</v>
      </c>
      <c r="B50" s="20">
        <f xml:space="preserve"> B48 / B34</f>
        <v>0.5505050505050505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 Data</vt:lpstr>
      <vt:lpstr>Data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Valor</dc:creator>
  <cp:lastModifiedBy>Hammad Usmani</cp:lastModifiedBy>
  <dcterms:created xsi:type="dcterms:W3CDTF">2014-01-13T19:16:46Z</dcterms:created>
  <dcterms:modified xsi:type="dcterms:W3CDTF">2015-06-02T16:24:24Z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7ef8efe7-17df-411e-a120-dddc613fbce5</vt:lpwstr>
  </property>
</Properties>
</file>