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cbren\Documents\College\UCD Dublin Internship\Business Analytics\"/>
    </mc:Choice>
  </mc:AlternateContent>
  <bookViews>
    <workbookView xWindow="0" yWindow="0" windowWidth="12970" windowHeight="6970" tabRatio="500" firstSheet="3" activeTab="3"/>
  </bookViews>
  <sheets>
    <sheet name="Correlation, all pairs" sheetId="2" r:id="rId1"/>
    <sheet name="Price and Volume Regression" sheetId="10" r:id="rId2"/>
    <sheet name="Price and EPS Regression" sheetId="11" r:id="rId3"/>
    <sheet name="Sheet1" sheetId="1" r:id="rId4"/>
    <sheet name="Sheet12" sheetId="12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2" l="1" a="1"/>
  <c r="E2" i="12"/>
  <c r="F2" i="12"/>
  <c r="C12" i="12"/>
  <c r="C3" i="12"/>
  <c r="C4" i="12"/>
  <c r="C5" i="12"/>
  <c r="C6" i="12"/>
  <c r="C7" i="12"/>
  <c r="C8" i="12"/>
  <c r="C9" i="12"/>
  <c r="C10" i="12"/>
  <c r="C11" i="12"/>
  <c r="C2" i="12"/>
  <c r="M2" i="1"/>
  <c r="P3" i="1"/>
  <c r="P4" i="1"/>
  <c r="P5" i="1"/>
  <c r="P6" i="1"/>
  <c r="P7" i="1"/>
  <c r="P8" i="1"/>
  <c r="P9" i="1"/>
  <c r="P10" i="1"/>
  <c r="P11" i="1"/>
  <c r="P2" i="1"/>
  <c r="Q3" i="1"/>
  <c r="Q4" i="1"/>
  <c r="Q5" i="1"/>
  <c r="Q6" i="1"/>
  <c r="Q7" i="1"/>
  <c r="Q8" i="1"/>
  <c r="Q9" i="1"/>
  <c r="Q10" i="1"/>
  <c r="Q11" i="1"/>
  <c r="O3" i="1"/>
  <c r="O4" i="1"/>
  <c r="O5" i="1"/>
  <c r="O6" i="1"/>
  <c r="O7" i="1"/>
  <c r="O8" i="1"/>
  <c r="O9" i="1"/>
  <c r="O10" i="1"/>
  <c r="O11" i="1"/>
  <c r="O2" i="1"/>
  <c r="N3" i="1"/>
  <c r="N4" i="1"/>
  <c r="N5" i="1"/>
  <c r="N6" i="1"/>
  <c r="N7" i="1"/>
  <c r="N8" i="1"/>
  <c r="N9" i="1"/>
  <c r="N10" i="1"/>
  <c r="N11" i="1"/>
  <c r="N2" i="1"/>
  <c r="Q2" i="1"/>
  <c r="M10" i="1"/>
  <c r="M11" i="1"/>
  <c r="M3" i="1"/>
  <c r="M4" i="1"/>
  <c r="M5" i="1"/>
  <c r="M6" i="1"/>
  <c r="M7" i="1"/>
  <c r="M8" i="1"/>
  <c r="M9" i="1"/>
  <c r="K18" i="1" a="1"/>
  <c r="K18" i="1"/>
  <c r="L18" i="1"/>
  <c r="K19" i="1" a="1"/>
  <c r="K19" i="1"/>
  <c r="L19" i="1"/>
  <c r="J16" i="1"/>
</calcChain>
</file>

<file path=xl/sharedStrings.xml><?xml version="1.0" encoding="utf-8"?>
<sst xmlns="http://schemas.openxmlformats.org/spreadsheetml/2006/main" count="133" uniqueCount="85">
  <si>
    <t>EPS</t>
  </si>
  <si>
    <t>AAPL</t>
  </si>
  <si>
    <t>Apple Inc.</t>
  </si>
  <si>
    <t>78.5B</t>
  </si>
  <si>
    <t>SYMBOL</t>
  </si>
  <si>
    <t>NAME</t>
  </si>
  <si>
    <t>PRICE</t>
  </si>
  <si>
    <t>AVG VOL</t>
  </si>
  <si>
    <t>P/E</t>
  </si>
  <si>
    <t>YIELD</t>
  </si>
  <si>
    <t>PRICE/SALES</t>
  </si>
  <si>
    <t>EBITDA</t>
  </si>
  <si>
    <t>GOOG</t>
  </si>
  <si>
    <t>Alphabet Inc.</t>
  </si>
  <si>
    <t>25.51B</t>
  </si>
  <si>
    <t xml:space="preserve"> MSFT</t>
  </si>
  <si>
    <t>Microsoft Corporation</t>
  </si>
  <si>
    <t>29.15B</t>
  </si>
  <si>
    <t>BMW.DE</t>
  </si>
  <si>
    <t>Bayerische Motoren Werke Aktiengesellschaft</t>
  </si>
  <si>
    <t>12.75B</t>
  </si>
  <si>
    <t>TM</t>
  </si>
  <si>
    <t>Toyota Motor Corporation</t>
  </si>
  <si>
    <t>41.68B</t>
  </si>
  <si>
    <t>NKE</t>
  </si>
  <si>
    <t>NIKE, Inc.</t>
  </si>
  <si>
    <t>5.15B</t>
  </si>
  <si>
    <t>LULU</t>
  </si>
  <si>
    <t>Lululemon Athletica Inc.</t>
  </si>
  <si>
    <t>430.5M</t>
  </si>
  <si>
    <t>CMG</t>
  </si>
  <si>
    <t>Chipotle Mexican Grill, Inc.</t>
  </si>
  <si>
    <t>664.91M</t>
  </si>
  <si>
    <t>XOM</t>
  </si>
  <si>
    <t>Exxon Mobil Corporation</t>
  </si>
  <si>
    <t>27.74B</t>
  </si>
  <si>
    <t>JNJ</t>
  </si>
  <si>
    <t>Johnson &amp; Johnson</t>
  </si>
  <si>
    <t>22.24B</t>
  </si>
  <si>
    <t>MKT CAP (billions)</t>
  </si>
  <si>
    <t>52-WK LOW</t>
  </si>
  <si>
    <t>52-WK HIGH</t>
  </si>
  <si>
    <t>Exercise 1: run a correlation between price and avg vol using CORREL</t>
  </si>
  <si>
    <t>Exercise 2: run a correlation between all pairs</t>
  </si>
  <si>
    <t>Exercise 3: run a linear regression between price and avg vol</t>
  </si>
  <si>
    <t>Exercise 4: run a linear regression between price and EPS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</si>
  <si>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</si>
  <si>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</si>
  <si>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</si>
  <si>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</si>
  <si>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</si>
  <si>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</si>
  <si>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</si>
  <si>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</si>
  <si>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</si>
  <si>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</si>
  <si>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</si>
  <si>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</si>
  <si>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</si>
  <si>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</si>
  <si>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</si>
  <si>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</si>
  <si>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</si>
  <si>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</si>
  <si>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</si>
  <si>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</si>
  <si>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</si>
  <si>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</si>
  <si>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</si>
  <si>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</si>
  <si>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</si>
  <si>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FB</t>
  </si>
  <si>
    <t>Facebook</t>
  </si>
  <si>
    <t>SBXU</t>
  </si>
  <si>
    <t>Starbucks Corporation</t>
  </si>
  <si>
    <t>b</t>
  </si>
  <si>
    <t>a</t>
  </si>
  <si>
    <t>LR</t>
  </si>
  <si>
    <t>Errors</t>
  </si>
  <si>
    <t>Square Erros</t>
  </si>
  <si>
    <t>Mean Square Errors</t>
  </si>
  <si>
    <t>Root Mean Square Error</t>
  </si>
  <si>
    <t>R^2</t>
  </si>
  <si>
    <t>Exercise 5: calculate the RMSE and the R^2 of the linear regression</t>
  </si>
  <si>
    <t>Exercise 6: choose another company, and look up their price and EPS. According to the model, is ther price too high or too 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</si>
</sst>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7" sqref="B7"/>
    </sheetView>
  </sheetViews>
  <sheetFormatPr defaultRowHeight="15.5" x14ac:dyDescent="0.35"/>
  <cols>
    <col min="1" max="1" width="15.83203125" bestFit="1" customWidth="1"/>
    <col min="2" max="2" width="12.33203125" bestFit="1" customWidth="1"/>
    <col min="3" max="3" width="11.75" bestFit="1" customWidth="1"/>
    <col min="4" max="4" width="12.33203125" bestFit="1" customWidth="1"/>
    <col min="5" max="5" width="15.83203125" bestFit="1" customWidth="1"/>
    <col min="6" max="6" width="12.33203125" bestFit="1" customWidth="1"/>
  </cols>
  <sheetData>
    <row r="1" spans="1:10" x14ac:dyDescent="0.35">
      <c r="A1" s="5"/>
      <c r="B1" t="s">
        <v>6</v>
      </c>
      <c r="C1" t="s">
        <v>40</v>
      </c>
      <c r="D1" t="s">
        <v>41</v>
      </c>
      <c r="E1" t="s">
        <v>39</v>
      </c>
      <c r="F1" t="s">
        <v>7</v>
      </c>
      <c r="G1" t="s">
        <v>0</v>
      </c>
      <c r="H1" t="s">
        <v>8</v>
      </c>
      <c r="I1" t="s">
        <v>9</v>
      </c>
      <c r="J1" t="s">
        <v>10</v>
      </c>
    </row>
    <row r="2" spans="1:10" x14ac:dyDescent="0.35">
      <c r="A2" t="s">
        <v>6</v>
      </c>
      <c r="B2" s="3">
        <v>1</v>
      </c>
      <c r="C2" s="3"/>
      <c r="D2" s="3"/>
      <c r="E2" s="3"/>
      <c r="F2" s="3"/>
      <c r="G2" s="3"/>
      <c r="H2" s="3"/>
      <c r="I2" s="3"/>
      <c r="J2" s="3"/>
    </row>
    <row r="3" spans="1:10" x14ac:dyDescent="0.35">
      <c r="A3" t="s">
        <v>40</v>
      </c>
      <c r="B3" s="3">
        <v>0.9813749669496743</v>
      </c>
      <c r="C3" s="3">
        <v>1</v>
      </c>
      <c r="D3" s="3"/>
      <c r="E3" s="3"/>
      <c r="F3" s="3"/>
      <c r="G3" s="3"/>
      <c r="H3" s="3"/>
      <c r="I3" s="3"/>
      <c r="J3" s="3"/>
    </row>
    <row r="4" spans="1:10" x14ac:dyDescent="0.35">
      <c r="A4" t="s">
        <v>41</v>
      </c>
      <c r="B4" s="3">
        <v>0.94685891494939689</v>
      </c>
      <c r="C4" s="3">
        <v>0.99008351736626621</v>
      </c>
      <c r="D4" s="3">
        <v>1</v>
      </c>
      <c r="E4" s="3"/>
      <c r="F4" s="3"/>
      <c r="G4" s="3"/>
      <c r="H4" s="3"/>
      <c r="I4" s="3"/>
      <c r="J4" s="3"/>
    </row>
    <row r="5" spans="1:10" x14ac:dyDescent="0.35">
      <c r="A5" t="s">
        <v>39</v>
      </c>
      <c r="B5" s="3">
        <v>0.23610128690419691</v>
      </c>
      <c r="C5" s="3">
        <v>0.14019842786260342</v>
      </c>
      <c r="D5" s="3">
        <v>5.2875596585633226E-2</v>
      </c>
      <c r="E5" s="3">
        <v>1</v>
      </c>
      <c r="F5" s="3"/>
      <c r="G5" s="3"/>
      <c r="H5" s="3"/>
      <c r="I5" s="3"/>
      <c r="J5" s="3"/>
    </row>
    <row r="6" spans="1:10" x14ac:dyDescent="0.35">
      <c r="A6" t="s">
        <v>7</v>
      </c>
      <c r="B6" s="3">
        <v>-0.33868794824029658</v>
      </c>
      <c r="C6" s="3">
        <v>-0.34949227984948944</v>
      </c>
      <c r="D6" s="3">
        <v>-0.35845712924986944</v>
      </c>
      <c r="E6" s="3">
        <v>0.64823620064802012</v>
      </c>
      <c r="F6" s="3">
        <v>1</v>
      </c>
      <c r="G6" s="3"/>
      <c r="H6" s="3"/>
      <c r="I6" s="3"/>
      <c r="J6" s="3"/>
    </row>
    <row r="7" spans="1:10" x14ac:dyDescent="0.35">
      <c r="A7" t="s">
        <v>0</v>
      </c>
      <c r="B7" s="3">
        <v>0.83151292849350811</v>
      </c>
      <c r="C7" s="3">
        <v>0.80486224062876066</v>
      </c>
      <c r="D7" s="3">
        <v>0.74368538536814222</v>
      </c>
      <c r="E7" s="3">
        <v>0.25603065710044498</v>
      </c>
      <c r="F7" s="3">
        <v>-0.32869153034787335</v>
      </c>
      <c r="G7" s="3">
        <v>1</v>
      </c>
      <c r="H7" s="3"/>
      <c r="I7" s="3"/>
      <c r="J7" s="3"/>
    </row>
    <row r="8" spans="1:10" x14ac:dyDescent="0.35">
      <c r="A8" t="s">
        <v>8</v>
      </c>
      <c r="B8" s="3">
        <v>0.26039768160670446</v>
      </c>
      <c r="C8" s="3">
        <v>0.26879831656154152</v>
      </c>
      <c r="D8" s="3">
        <v>0.31076454216011251</v>
      </c>
      <c r="E8" s="3">
        <v>-6.5838758837545849E-2</v>
      </c>
      <c r="F8" s="3">
        <v>-3.4863808677277418E-2</v>
      </c>
      <c r="G8" s="3">
        <v>-0.28098106076557727</v>
      </c>
      <c r="H8" s="3">
        <v>1</v>
      </c>
      <c r="I8" s="3"/>
      <c r="J8" s="3"/>
    </row>
    <row r="9" spans="1:10" x14ac:dyDescent="0.35">
      <c r="A9" t="s">
        <v>9</v>
      </c>
      <c r="B9" s="3">
        <v>0.50004859461959206</v>
      </c>
      <c r="C9" s="3">
        <v>0.46153951907445007</v>
      </c>
      <c r="D9" s="3">
        <v>0.40396720689519106</v>
      </c>
      <c r="E9" s="3">
        <v>0.23954983112546177</v>
      </c>
      <c r="F9" s="3">
        <v>-0.24567077108506219</v>
      </c>
      <c r="G9" s="3">
        <v>0.43310918841955731</v>
      </c>
      <c r="H9" s="3">
        <v>-0.13617262911211836</v>
      </c>
      <c r="I9" s="3">
        <v>1</v>
      </c>
      <c r="J9" s="3"/>
    </row>
    <row r="10" spans="1:10" ht="16" thickBot="1" x14ac:dyDescent="0.4">
      <c r="A10" t="s">
        <v>10</v>
      </c>
      <c r="B10" s="4">
        <v>0.50957384878671363</v>
      </c>
      <c r="C10" s="4">
        <v>0.41444760059555164</v>
      </c>
      <c r="D10" s="4">
        <v>0.37101493673120928</v>
      </c>
      <c r="E10" s="4">
        <v>0.34089917296575173</v>
      </c>
      <c r="F10" s="4">
        <v>4.4497229445233197E-2</v>
      </c>
      <c r="G10" s="4">
        <v>0.14018482824363471</v>
      </c>
      <c r="H10" s="4">
        <v>0.65569183218974592</v>
      </c>
      <c r="I10" s="4">
        <v>-0.33249164519050428</v>
      </c>
      <c r="J1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9" sqref="B19"/>
    </sheetView>
  </sheetViews>
  <sheetFormatPr defaultRowHeight="15.5" x14ac:dyDescent="0.35"/>
  <cols>
    <col min="1" max="1" width="17.08203125" bestFit="1" customWidth="1"/>
    <col min="2" max="2" width="11.75" bestFit="1" customWidth="1"/>
    <col min="3" max="3" width="13.1640625" bestFit="1" customWidth="1"/>
    <col min="6" max="6" width="12.33203125" bestFit="1" customWidth="1"/>
    <col min="7" max="7" width="11.75" bestFit="1" customWidth="1"/>
    <col min="8" max="8" width="12.33203125" bestFit="1" customWidth="1"/>
    <col min="9" max="9" width="11.75" bestFit="1" customWidth="1"/>
  </cols>
  <sheetData>
    <row r="1" spans="1:9" x14ac:dyDescent="0.35">
      <c r="A1" t="s">
        <v>46</v>
      </c>
    </row>
    <row r="2" spans="1:9" ht="16" thickBot="1" x14ac:dyDescent="0.4"/>
    <row r="3" spans="1:9" x14ac:dyDescent="0.35">
      <c r="A3" s="6" t="s">
        <v>47</v>
      </c>
      <c r="B3" s="6"/>
    </row>
    <row r="4" spans="1:9" x14ac:dyDescent="0.35">
      <c r="A4" s="3" t="s">
        <v>48</v>
      </c>
      <c r="B4" s="3">
        <v>0.33868794824029658</v>
      </c>
    </row>
    <row r="5" spans="1:9" x14ac:dyDescent="0.35">
      <c r="A5" s="3" t="s">
        <v>49</v>
      </c>
      <c r="B5" s="3">
        <v>0.1147095262832218</v>
      </c>
    </row>
    <row r="6" spans="1:9" x14ac:dyDescent="0.35">
      <c r="A6" s="3" t="s">
        <v>50</v>
      </c>
      <c r="B6" s="3">
        <v>4.0482170686245156E-3</v>
      </c>
    </row>
    <row r="7" spans="1:9" x14ac:dyDescent="0.35">
      <c r="A7" s="3" t="s">
        <v>51</v>
      </c>
      <c r="B7" s="3">
        <v>12851416.029587997</v>
      </c>
    </row>
    <row r="8" spans="1:9" ht="16" thickBot="1" x14ac:dyDescent="0.4">
      <c r="A8" s="4" t="s">
        <v>52</v>
      </c>
      <c r="B8" s="4">
        <v>10</v>
      </c>
    </row>
    <row r="10" spans="1:9" ht="16" thickBot="1" x14ac:dyDescent="0.4">
      <c r="A10" t="s">
        <v>53</v>
      </c>
    </row>
    <row r="11" spans="1:9" x14ac:dyDescent="0.35">
      <c r="A11" s="5"/>
      <c r="B11" s="5" t="s">
        <v>58</v>
      </c>
      <c r="C11" s="5" t="s">
        <v>59</v>
      </c>
      <c r="D11" s="5" t="s">
        <v>60</v>
      </c>
      <c r="E11" s="5" t="s">
        <v>61</v>
      </c>
      <c r="F11" s="5" t="s">
        <v>62</v>
      </c>
    </row>
    <row r="12" spans="1:9" x14ac:dyDescent="0.35">
      <c r="A12" s="3" t="s">
        <v>54</v>
      </c>
      <c r="B12" s="3">
        <v>1</v>
      </c>
      <c r="C12" s="3">
        <v>171200744168949.25</v>
      </c>
      <c r="D12" s="3">
        <v>171200744168949.25</v>
      </c>
      <c r="E12" s="3">
        <v>1.0365820456793451</v>
      </c>
      <c r="F12" s="3">
        <v>0.33841662581321458</v>
      </c>
    </row>
    <row r="13" spans="1:9" x14ac:dyDescent="0.35">
      <c r="A13" s="3" t="s">
        <v>55</v>
      </c>
      <c r="B13" s="3">
        <v>8</v>
      </c>
      <c r="C13" s="3">
        <v>1321271151724410.8</v>
      </c>
      <c r="D13" s="3">
        <v>165158893965551.34</v>
      </c>
      <c r="E13" s="3"/>
      <c r="F13" s="3"/>
    </row>
    <row r="14" spans="1:9" ht="16" thickBot="1" x14ac:dyDescent="0.4">
      <c r="A14" s="4" t="s">
        <v>56</v>
      </c>
      <c r="B14" s="4">
        <v>9</v>
      </c>
      <c r="C14" s="4">
        <v>1492471895893360</v>
      </c>
      <c r="D14" s="4"/>
      <c r="E14" s="4"/>
      <c r="F14" s="4"/>
    </row>
    <row r="15" spans="1:9" ht="16" thickBot="1" x14ac:dyDescent="0.4"/>
    <row r="16" spans="1:9" x14ac:dyDescent="0.35">
      <c r="A16" s="5"/>
      <c r="B16" s="5" t="s">
        <v>63</v>
      </c>
      <c r="C16" s="5" t="s">
        <v>51</v>
      </c>
      <c r="D16" s="5" t="s">
        <v>64</v>
      </c>
      <c r="E16" s="5" t="s">
        <v>65</v>
      </c>
      <c r="F16" s="5" t="s">
        <v>66</v>
      </c>
      <c r="G16" s="5" t="s">
        <v>67</v>
      </c>
      <c r="H16" s="5" t="s">
        <v>68</v>
      </c>
      <c r="I16" s="5" t="s">
        <v>69</v>
      </c>
    </row>
    <row r="17" spans="1:9" x14ac:dyDescent="0.35">
      <c r="A17" s="3" t="s">
        <v>57</v>
      </c>
      <c r="B17" s="3">
        <v>13782519.95781837</v>
      </c>
      <c r="C17" s="3">
        <v>5376447.8601176357</v>
      </c>
      <c r="D17" s="3">
        <v>2.5634992315384997</v>
      </c>
      <c r="E17" s="3">
        <v>3.34642823437191E-2</v>
      </c>
      <c r="F17" s="3">
        <v>1384408.9596775062</v>
      </c>
      <c r="G17" s="3">
        <v>26180630.955959234</v>
      </c>
      <c r="H17" s="3">
        <v>1384408.9596775062</v>
      </c>
      <c r="I17" s="3">
        <v>26180630.955959234</v>
      </c>
    </row>
    <row r="18" spans="1:9" ht="16" thickBot="1" x14ac:dyDescent="0.4">
      <c r="A18" s="4" t="s">
        <v>70</v>
      </c>
      <c r="B18" s="4">
        <v>-20129.365404118053</v>
      </c>
      <c r="C18" s="4">
        <v>19770.982078882804</v>
      </c>
      <c r="D18" s="4">
        <v>-1.0181267336040951</v>
      </c>
      <c r="E18" s="4">
        <v>0.3384166258132148</v>
      </c>
      <c r="F18" s="4">
        <v>-65721.331835069286</v>
      </c>
      <c r="G18" s="4">
        <v>25462.601026833177</v>
      </c>
      <c r="H18" s="4">
        <v>-65721.331835069286</v>
      </c>
      <c r="I18" s="4">
        <v>25462.601026833177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22" sqref="E22"/>
    </sheetView>
  </sheetViews>
  <sheetFormatPr defaultRowHeight="15.5" x14ac:dyDescent="0.35"/>
  <cols>
    <col min="1" max="1" width="17.08203125" bestFit="1" customWidth="1"/>
    <col min="2" max="2" width="11.75" bestFit="1" customWidth="1"/>
    <col min="3" max="3" width="13.1640625" bestFit="1" customWidth="1"/>
    <col min="4" max="5" width="11.75" bestFit="1" customWidth="1"/>
    <col min="6" max="6" width="12.33203125" bestFit="1" customWidth="1"/>
    <col min="7" max="7" width="11.75" bestFit="1" customWidth="1"/>
    <col min="8" max="8" width="12.33203125" bestFit="1" customWidth="1"/>
    <col min="9" max="9" width="11.75" bestFit="1" customWidth="1"/>
  </cols>
  <sheetData>
    <row r="1" spans="1:9" x14ac:dyDescent="0.35">
      <c r="A1" t="s">
        <v>46</v>
      </c>
    </row>
    <row r="2" spans="1:9" ht="16" thickBot="1" x14ac:dyDescent="0.4"/>
    <row r="3" spans="1:9" x14ac:dyDescent="0.35">
      <c r="A3" s="6" t="s">
        <v>47</v>
      </c>
      <c r="B3" s="6"/>
    </row>
    <row r="4" spans="1:9" x14ac:dyDescent="0.35">
      <c r="A4" s="3" t="s">
        <v>48</v>
      </c>
      <c r="B4" s="3">
        <v>0.83151292849350811</v>
      </c>
    </row>
    <row r="5" spans="1:9" x14ac:dyDescent="0.35">
      <c r="A5" s="3" t="s">
        <v>49</v>
      </c>
      <c r="B5" s="3">
        <v>0.69141375025184992</v>
      </c>
    </row>
    <row r="6" spans="1:9" x14ac:dyDescent="0.35">
      <c r="A6" s="3" t="s">
        <v>50</v>
      </c>
      <c r="B6" s="3">
        <v>0.65284046903333115</v>
      </c>
    </row>
    <row r="7" spans="1:9" x14ac:dyDescent="0.35">
      <c r="A7" s="3" t="s">
        <v>51</v>
      </c>
      <c r="B7" s="3">
        <v>4.2321756406304667</v>
      </c>
    </row>
    <row r="8" spans="1:9" ht="16" thickBot="1" x14ac:dyDescent="0.4">
      <c r="A8" s="4" t="s">
        <v>52</v>
      </c>
      <c r="B8" s="4">
        <v>10</v>
      </c>
    </row>
    <row r="10" spans="1:9" ht="16" thickBot="1" x14ac:dyDescent="0.4">
      <c r="A10" t="s">
        <v>53</v>
      </c>
    </row>
    <row r="11" spans="1:9" x14ac:dyDescent="0.35">
      <c r="A11" s="5"/>
      <c r="B11" s="5" t="s">
        <v>58</v>
      </c>
      <c r="C11" s="5" t="s">
        <v>59</v>
      </c>
      <c r="D11" s="5" t="s">
        <v>60</v>
      </c>
      <c r="E11" s="5" t="s">
        <v>61</v>
      </c>
      <c r="F11" s="5" t="s">
        <v>62</v>
      </c>
    </row>
    <row r="12" spans="1:9" x14ac:dyDescent="0.35">
      <c r="A12" s="3" t="s">
        <v>54</v>
      </c>
      <c r="B12" s="3">
        <v>1</v>
      </c>
      <c r="C12" s="3">
        <v>321.05452477483266</v>
      </c>
      <c r="D12" s="3">
        <v>321.05452477483266</v>
      </c>
      <c r="E12" s="3">
        <v>17.924680722258781</v>
      </c>
      <c r="F12" s="3">
        <v>2.8616908296539819E-3</v>
      </c>
    </row>
    <row r="13" spans="1:9" x14ac:dyDescent="0.35">
      <c r="A13" s="3" t="s">
        <v>55</v>
      </c>
      <c r="B13" s="3">
        <v>8</v>
      </c>
      <c r="C13" s="3">
        <v>143.2904852251672</v>
      </c>
      <c r="D13" s="3">
        <v>17.9113106531459</v>
      </c>
      <c r="E13" s="3"/>
      <c r="F13" s="3"/>
    </row>
    <row r="14" spans="1:9" ht="16" thickBot="1" x14ac:dyDescent="0.4">
      <c r="A14" s="4" t="s">
        <v>56</v>
      </c>
      <c r="B14" s="4">
        <v>9</v>
      </c>
      <c r="C14" s="4">
        <v>464.34500999999989</v>
      </c>
      <c r="D14" s="4"/>
      <c r="E14" s="4"/>
      <c r="F14" s="4"/>
    </row>
    <row r="15" spans="1:9" ht="16" thickBot="1" x14ac:dyDescent="0.4"/>
    <row r="16" spans="1:9" x14ac:dyDescent="0.35">
      <c r="A16" s="5"/>
      <c r="B16" s="5" t="s">
        <v>63</v>
      </c>
      <c r="C16" s="5" t="s">
        <v>51</v>
      </c>
      <c r="D16" s="5" t="s">
        <v>64</v>
      </c>
      <c r="E16" s="5" t="s">
        <v>65</v>
      </c>
      <c r="F16" s="5" t="s">
        <v>66</v>
      </c>
      <c r="G16" s="5" t="s">
        <v>67</v>
      </c>
      <c r="H16" s="5" t="s">
        <v>68</v>
      </c>
      <c r="I16" s="5" t="s">
        <v>69</v>
      </c>
    </row>
    <row r="17" spans="1:9" x14ac:dyDescent="0.35">
      <c r="A17" s="3" t="s">
        <v>57</v>
      </c>
      <c r="B17" s="3">
        <v>3.2492846667167132</v>
      </c>
      <c r="C17" s="3">
        <v>1.7705497677705422</v>
      </c>
      <c r="D17" s="3">
        <v>1.8351840348482147</v>
      </c>
      <c r="E17" s="3">
        <v>0.10380905937021945</v>
      </c>
      <c r="F17" s="3">
        <v>-0.83361041934693514</v>
      </c>
      <c r="G17" s="3">
        <v>7.3321797527803616</v>
      </c>
      <c r="H17" s="3">
        <v>-0.83361041934693514</v>
      </c>
      <c r="I17" s="3">
        <v>7.3321797527803616</v>
      </c>
    </row>
    <row r="18" spans="1:9" ht="16" thickBot="1" x14ac:dyDescent="0.4">
      <c r="A18" s="4" t="s">
        <v>70</v>
      </c>
      <c r="B18" s="4">
        <v>2.756554967637969E-2</v>
      </c>
      <c r="C18" s="4">
        <v>6.5108987642252683E-3</v>
      </c>
      <c r="D18" s="4">
        <v>4.2337549199568478</v>
      </c>
      <c r="E18" s="4">
        <v>2.8616908296539637E-3</v>
      </c>
      <c r="F18" s="4">
        <v>1.255139020218052E-2</v>
      </c>
      <c r="G18" s="4">
        <v>4.2579709150578862E-2</v>
      </c>
      <c r="H18" s="4">
        <v>1.255139020218052E-2</v>
      </c>
      <c r="I18" s="4">
        <v>4.2579709150578862E-2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90" zoomScaleNormal="90" workbookViewId="0">
      <selection activeCell="M2" sqref="M2"/>
    </sheetView>
  </sheetViews>
  <sheetFormatPr defaultColWidth="10.6640625" defaultRowHeight="15.5" x14ac:dyDescent="0.35"/>
  <cols>
    <col min="10" max="10" width="12.33203125" bestFit="1" customWidth="1"/>
    <col min="11" max="11" width="15.1640625" bestFit="1" customWidth="1"/>
    <col min="12" max="12" width="12.33203125" bestFit="1" customWidth="1"/>
    <col min="13" max="13" width="14.5" customWidth="1"/>
    <col min="16" max="16" width="17.9140625" bestFit="1" customWidth="1"/>
  </cols>
  <sheetData>
    <row r="1" spans="1:17" x14ac:dyDescent="0.35">
      <c r="A1" t="s">
        <v>4</v>
      </c>
      <c r="B1" t="s">
        <v>5</v>
      </c>
      <c r="C1" t="s">
        <v>6</v>
      </c>
      <c r="D1" t="s">
        <v>40</v>
      </c>
      <c r="E1" t="s">
        <v>41</v>
      </c>
      <c r="F1" t="s">
        <v>39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35">
      <c r="A2" t="s">
        <v>1</v>
      </c>
      <c r="B2" t="s">
        <v>2</v>
      </c>
      <c r="C2">
        <v>98.83</v>
      </c>
      <c r="D2">
        <v>89.47</v>
      </c>
      <c r="E2">
        <v>132.97</v>
      </c>
      <c r="F2" s="2">
        <v>541.33000000000004</v>
      </c>
      <c r="G2" s="1">
        <v>38160100</v>
      </c>
      <c r="H2">
        <v>8.98</v>
      </c>
      <c r="I2">
        <v>11</v>
      </c>
      <c r="J2">
        <v>2.31</v>
      </c>
      <c r="K2">
        <v>2.4</v>
      </c>
      <c r="L2" t="s">
        <v>3</v>
      </c>
      <c r="M2">
        <f>L$19+K$19*H2</f>
        <v>198.68092289244157</v>
      </c>
      <c r="N2">
        <f>C2-M2</f>
        <v>-99.850922892441574</v>
      </c>
      <c r="O2">
        <f>N2^2</f>
        <v>9970.2068024723121</v>
      </c>
      <c r="P2">
        <f>O2/10</f>
        <v>997.02068024723121</v>
      </c>
      <c r="Q2">
        <f>SQRT(P2)</f>
        <v>31.57563428099634</v>
      </c>
    </row>
    <row r="3" spans="1:17" x14ac:dyDescent="0.35">
      <c r="A3" t="s">
        <v>12</v>
      </c>
      <c r="B3" t="s">
        <v>13</v>
      </c>
      <c r="C3">
        <v>719.41</v>
      </c>
      <c r="D3">
        <v>515.17999999999995</v>
      </c>
      <c r="E3">
        <v>789.87</v>
      </c>
      <c r="F3" s="2">
        <v>493.92</v>
      </c>
      <c r="G3" s="1">
        <v>1755670</v>
      </c>
      <c r="H3">
        <v>24.58</v>
      </c>
      <c r="I3">
        <v>29.27</v>
      </c>
      <c r="K3">
        <v>6.41</v>
      </c>
      <c r="L3" t="s">
        <v>14</v>
      </c>
      <c r="M3">
        <f t="shared" ref="M3:M11" si="0">L$19+K$19*H3</f>
        <v>589.9684042072513</v>
      </c>
      <c r="N3">
        <f t="shared" ref="N3:N11" si="1">C3-M3</f>
        <v>129.44159579274867</v>
      </c>
      <c r="O3">
        <f t="shared" ref="O3:O11" si="2">N3^2</f>
        <v>16755.12672137333</v>
      </c>
      <c r="P3">
        <f t="shared" ref="P3:P11" si="3">O3/10</f>
        <v>1675.5126721373331</v>
      </c>
      <c r="Q3">
        <f t="shared" ref="Q3:Q11" si="4">SQRT(P3)</f>
        <v>40.933026667195442</v>
      </c>
    </row>
    <row r="4" spans="1:17" x14ac:dyDescent="0.35">
      <c r="A4" t="s">
        <v>15</v>
      </c>
      <c r="B4" t="s">
        <v>16</v>
      </c>
      <c r="C4">
        <v>51.48</v>
      </c>
      <c r="D4">
        <v>39.72</v>
      </c>
      <c r="E4">
        <v>56.85</v>
      </c>
      <c r="F4" s="2">
        <v>404.66</v>
      </c>
      <c r="G4" s="1">
        <v>28128700</v>
      </c>
      <c r="H4">
        <v>1.3</v>
      </c>
      <c r="I4">
        <v>39.69</v>
      </c>
      <c r="J4">
        <v>2.8</v>
      </c>
      <c r="K4">
        <v>4.67</v>
      </c>
      <c r="L4" t="s">
        <v>17</v>
      </c>
      <c r="M4">
        <f t="shared" si="0"/>
        <v>6.0470859374583128</v>
      </c>
      <c r="N4">
        <f t="shared" si="1"/>
        <v>45.432914062541684</v>
      </c>
      <c r="O4">
        <f t="shared" si="2"/>
        <v>2064.1496802142979</v>
      </c>
      <c r="P4">
        <f t="shared" si="3"/>
        <v>206.41496802142979</v>
      </c>
      <c r="Q4">
        <f t="shared" si="4"/>
        <v>14.367148917632537</v>
      </c>
    </row>
    <row r="5" spans="1:17" x14ac:dyDescent="0.35">
      <c r="A5" t="s">
        <v>18</v>
      </c>
      <c r="B5" t="s">
        <v>19</v>
      </c>
      <c r="C5">
        <v>69.56</v>
      </c>
      <c r="D5">
        <v>66</v>
      </c>
      <c r="E5">
        <v>105.45</v>
      </c>
      <c r="F5" s="2">
        <v>45.69</v>
      </c>
      <c r="G5" s="1">
        <v>1858250</v>
      </c>
      <c r="H5">
        <v>9.8800000000000008</v>
      </c>
      <c r="I5">
        <v>7.04</v>
      </c>
      <c r="K5">
        <v>0.5</v>
      </c>
      <c r="L5" t="s">
        <v>20</v>
      </c>
      <c r="M5">
        <f t="shared" si="0"/>
        <v>221.25520066060366</v>
      </c>
      <c r="N5">
        <f t="shared" si="1"/>
        <v>-151.69520066060366</v>
      </c>
      <c r="O5">
        <f t="shared" si="2"/>
        <v>23011.433903460809</v>
      </c>
      <c r="P5">
        <f t="shared" si="3"/>
        <v>2301.1433903460811</v>
      </c>
      <c r="Q5">
        <f t="shared" si="4"/>
        <v>47.970234420378652</v>
      </c>
    </row>
    <row r="6" spans="1:17" x14ac:dyDescent="0.35">
      <c r="A6" t="s">
        <v>21</v>
      </c>
      <c r="B6" t="s">
        <v>22</v>
      </c>
      <c r="C6">
        <v>103.2</v>
      </c>
      <c r="D6">
        <v>97.8</v>
      </c>
      <c r="E6">
        <v>137.25</v>
      </c>
      <c r="F6" s="2">
        <v>156.74</v>
      </c>
      <c r="G6" s="1">
        <v>463120</v>
      </c>
      <c r="H6">
        <v>13.68</v>
      </c>
      <c r="I6">
        <v>7.54</v>
      </c>
      <c r="J6">
        <v>3.53</v>
      </c>
      <c r="K6">
        <v>0.6</v>
      </c>
      <c r="L6" t="s">
        <v>23</v>
      </c>
      <c r="M6">
        <f t="shared" si="0"/>
        <v>316.56881790395471</v>
      </c>
      <c r="N6">
        <f t="shared" si="1"/>
        <v>-213.36881790395472</v>
      </c>
      <c r="O6">
        <f t="shared" si="2"/>
        <v>45526.252453730987</v>
      </c>
      <c r="P6">
        <f t="shared" si="3"/>
        <v>4552.6252453730986</v>
      </c>
      <c r="Q6">
        <f t="shared" si="4"/>
        <v>67.473144623421092</v>
      </c>
    </row>
    <row r="7" spans="1:17" x14ac:dyDescent="0.35">
      <c r="A7" t="s">
        <v>24</v>
      </c>
      <c r="B7" t="s">
        <v>25</v>
      </c>
      <c r="C7">
        <v>55.11</v>
      </c>
      <c r="D7">
        <v>47.25</v>
      </c>
      <c r="E7">
        <v>68.2</v>
      </c>
      <c r="F7" s="2">
        <v>92.84</v>
      </c>
      <c r="G7" s="1">
        <v>10128300</v>
      </c>
      <c r="H7">
        <v>2.16</v>
      </c>
      <c r="I7">
        <v>25.51</v>
      </c>
      <c r="J7">
        <v>1.1599999999999999</v>
      </c>
      <c r="K7">
        <v>2.9</v>
      </c>
      <c r="L7" t="s">
        <v>26</v>
      </c>
      <c r="M7">
        <f t="shared" si="0"/>
        <v>27.618062471479874</v>
      </c>
      <c r="N7">
        <f t="shared" si="1"/>
        <v>27.491937528520126</v>
      </c>
      <c r="O7">
        <f t="shared" si="2"/>
        <v>755.80662907205328</v>
      </c>
      <c r="P7">
        <f t="shared" si="3"/>
        <v>75.580662907205323</v>
      </c>
      <c r="Q7">
        <f t="shared" si="4"/>
        <v>8.6937139881183878</v>
      </c>
    </row>
    <row r="8" spans="1:17" x14ac:dyDescent="0.35">
      <c r="A8" t="s">
        <v>27</v>
      </c>
      <c r="B8" t="s">
        <v>28</v>
      </c>
      <c r="C8">
        <v>70.540000000000006</v>
      </c>
      <c r="D8">
        <v>43.14</v>
      </c>
      <c r="E8">
        <v>72.540000000000006</v>
      </c>
      <c r="F8" s="2">
        <v>9.69</v>
      </c>
      <c r="G8" s="1">
        <v>2341470</v>
      </c>
      <c r="H8">
        <v>1.89</v>
      </c>
      <c r="I8">
        <v>37.32</v>
      </c>
      <c r="K8">
        <v>4.82</v>
      </c>
      <c r="L8" t="s">
        <v>29</v>
      </c>
      <c r="M8">
        <f t="shared" si="0"/>
        <v>20.845779141031237</v>
      </c>
      <c r="N8">
        <f t="shared" si="1"/>
        <v>49.69422085896877</v>
      </c>
      <c r="O8">
        <f t="shared" si="2"/>
        <v>2469.5155867799667</v>
      </c>
      <c r="P8">
        <f t="shared" si="3"/>
        <v>246.95155867799667</v>
      </c>
      <c r="Q8">
        <f t="shared" si="4"/>
        <v>15.714692446179043</v>
      </c>
    </row>
    <row r="9" spans="1:17" x14ac:dyDescent="0.35">
      <c r="A9" t="s">
        <v>30</v>
      </c>
      <c r="B9" t="s">
        <v>31</v>
      </c>
      <c r="C9">
        <v>405.26</v>
      </c>
      <c r="D9">
        <v>399.14</v>
      </c>
      <c r="E9">
        <v>758.61</v>
      </c>
      <c r="F9" s="2">
        <v>11.83</v>
      </c>
      <c r="G9" s="1">
        <v>1114140</v>
      </c>
      <c r="H9">
        <v>10.51</v>
      </c>
      <c r="I9">
        <v>38.54</v>
      </c>
      <c r="K9">
        <v>2.86</v>
      </c>
      <c r="L9" t="s">
        <v>32</v>
      </c>
      <c r="M9">
        <f t="shared" si="0"/>
        <v>237.05719509831712</v>
      </c>
      <c r="N9">
        <f t="shared" si="1"/>
        <v>168.20280490168287</v>
      </c>
      <c r="O9">
        <f t="shared" si="2"/>
        <v>28292.183576793592</v>
      </c>
      <c r="P9">
        <f t="shared" si="3"/>
        <v>2829.2183576793591</v>
      </c>
      <c r="Q9">
        <f t="shared" si="4"/>
        <v>53.190397231825209</v>
      </c>
    </row>
    <row r="10" spans="1:17" x14ac:dyDescent="0.35">
      <c r="A10" t="s">
        <v>33</v>
      </c>
      <c r="B10" t="s">
        <v>34</v>
      </c>
      <c r="C10">
        <v>89.98</v>
      </c>
      <c r="D10">
        <v>66.55</v>
      </c>
      <c r="E10">
        <v>91.3</v>
      </c>
      <c r="F10" s="2">
        <v>373.11</v>
      </c>
      <c r="G10" s="1">
        <v>10816400</v>
      </c>
      <c r="H10">
        <v>3.1</v>
      </c>
      <c r="I10">
        <v>28.98</v>
      </c>
      <c r="J10">
        <v>3.33</v>
      </c>
      <c r="K10">
        <v>1.71</v>
      </c>
      <c r="L10" t="s">
        <v>35</v>
      </c>
      <c r="M10">
        <f t="shared" si="0"/>
        <v>51.195641473782516</v>
      </c>
      <c r="N10">
        <f t="shared" si="1"/>
        <v>38.784358526217488</v>
      </c>
      <c r="O10">
        <f t="shared" si="2"/>
        <v>1504.2264662901791</v>
      </c>
      <c r="P10">
        <f t="shared" si="3"/>
        <v>150.42264662901792</v>
      </c>
      <c r="Q10">
        <f t="shared" si="4"/>
        <v>12.264691053141858</v>
      </c>
    </row>
    <row r="11" spans="1:17" x14ac:dyDescent="0.35">
      <c r="A11" t="s">
        <v>36</v>
      </c>
      <c r="B11" t="s">
        <v>37</v>
      </c>
      <c r="C11">
        <v>117.01</v>
      </c>
      <c r="D11">
        <v>81.790000000000006</v>
      </c>
      <c r="E11">
        <v>117.23</v>
      </c>
      <c r="F11" s="2">
        <v>321.85000000000002</v>
      </c>
      <c r="G11" s="1">
        <v>7221130</v>
      </c>
      <c r="H11">
        <v>5.49</v>
      </c>
      <c r="I11">
        <v>21.32</v>
      </c>
      <c r="J11">
        <v>2.73</v>
      </c>
      <c r="K11">
        <v>4.59</v>
      </c>
      <c r="L11" t="s">
        <v>38</v>
      </c>
      <c r="M11">
        <f t="shared" si="0"/>
        <v>111.14289021367964</v>
      </c>
      <c r="N11">
        <f t="shared" si="1"/>
        <v>5.8671097863203698</v>
      </c>
      <c r="O11">
        <f t="shared" si="2"/>
        <v>34.422977244736259</v>
      </c>
      <c r="P11">
        <f t="shared" si="3"/>
        <v>3.4422977244736259</v>
      </c>
      <c r="Q11">
        <f t="shared" si="4"/>
        <v>1.8553430207036181</v>
      </c>
    </row>
    <row r="12" spans="1:17" x14ac:dyDescent="0.35">
      <c r="A12" t="s">
        <v>73</v>
      </c>
      <c r="B12" t="s">
        <v>74</v>
      </c>
      <c r="C12">
        <v>54.87</v>
      </c>
      <c r="D12">
        <v>42.05</v>
      </c>
      <c r="E12">
        <v>64</v>
      </c>
      <c r="F12" s="2">
        <v>80.8</v>
      </c>
      <c r="G12" s="1">
        <v>8362720</v>
      </c>
      <c r="H12">
        <v>1.69</v>
      </c>
      <c r="I12">
        <v>32.630000000000003</v>
      </c>
      <c r="J12">
        <v>0.8</v>
      </c>
    </row>
    <row r="13" spans="1:17" x14ac:dyDescent="0.35">
      <c r="A13" t="s">
        <v>71</v>
      </c>
      <c r="B13" t="s">
        <v>72</v>
      </c>
      <c r="C13">
        <v>114.79</v>
      </c>
      <c r="D13">
        <v>114.6</v>
      </c>
      <c r="E13">
        <v>121.08</v>
      </c>
      <c r="F13">
        <v>328.22</v>
      </c>
      <c r="G13" s="1">
        <v>25646700</v>
      </c>
      <c r="H13">
        <v>1.64</v>
      </c>
      <c r="I13">
        <v>70.17</v>
      </c>
    </row>
    <row r="15" spans="1:17" x14ac:dyDescent="0.35">
      <c r="K15" t="s">
        <v>75</v>
      </c>
      <c r="L15" t="s">
        <v>76</v>
      </c>
      <c r="M15" t="s">
        <v>82</v>
      </c>
    </row>
    <row r="16" spans="1:17" x14ac:dyDescent="0.35">
      <c r="A16" t="s">
        <v>42</v>
      </c>
      <c r="J16">
        <f>CORREL(G2:G11,C2:C11)</f>
        <v>-0.33868794824029658</v>
      </c>
    </row>
    <row r="17" spans="1:12" x14ac:dyDescent="0.35">
      <c r="A17" t="s">
        <v>43</v>
      </c>
    </row>
    <row r="18" spans="1:12" x14ac:dyDescent="0.35">
      <c r="A18" t="s">
        <v>44</v>
      </c>
      <c r="K18">
        <f t="array" ref="K18:L18">LINEST(C2:C11,G2:G11)</f>
        <v>-5.6986161252631688E-6</v>
      </c>
      <c r="L18">
        <v>236.15663583797297</v>
      </c>
    </row>
    <row r="19" spans="1:12" x14ac:dyDescent="0.35">
      <c r="A19" t="s">
        <v>45</v>
      </c>
      <c r="K19">
        <f t="array" ref="K19:L19">LINEST(C2:C11,H2:H11)</f>
        <v>25.082530853513443</v>
      </c>
      <c r="L19">
        <v>-26.560204172109167</v>
      </c>
    </row>
    <row r="20" spans="1:12" x14ac:dyDescent="0.35">
      <c r="A20" t="s">
        <v>83</v>
      </c>
    </row>
    <row r="21" spans="1:12" x14ac:dyDescent="0.35">
      <c r="A21" t="s">
        <v>84</v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4" workbookViewId="0">
      <selection activeCell="F2" sqref="F2"/>
    </sheetView>
  </sheetViews>
  <sheetFormatPr defaultRowHeight="15.5" x14ac:dyDescent="0.35"/>
  <cols>
    <col min="5" max="5" width="11.75" bestFit="1" customWidth="1"/>
  </cols>
  <sheetData>
    <row r="1" spans="1:6" x14ac:dyDescent="0.35">
      <c r="A1" t="s">
        <v>6</v>
      </c>
      <c r="B1" t="s">
        <v>0</v>
      </c>
      <c r="C1" t="s">
        <v>77</v>
      </c>
    </row>
    <row r="2" spans="1:6" x14ac:dyDescent="0.35">
      <c r="A2">
        <v>98.83</v>
      </c>
      <c r="B2">
        <v>8.98</v>
      </c>
      <c r="C2">
        <f>F$2+E$2*B2</f>
        <v>192.42480000383873</v>
      </c>
      <c r="E2">
        <f t="array" ref="E2:F2">LINEST(A2:A8,B2:B8, FALSE, FALSE)</f>
        <v>21.428151448088943</v>
      </c>
      <c r="F2">
        <v>0</v>
      </c>
    </row>
    <row r="3" spans="1:6" x14ac:dyDescent="0.35">
      <c r="A3">
        <v>719.41</v>
      </c>
      <c r="B3">
        <v>24.58</v>
      </c>
      <c r="C3">
        <f t="shared" ref="C3:C12" si="0">F$2+E$2*B3</f>
        <v>526.70396259402617</v>
      </c>
    </row>
    <row r="4" spans="1:6" x14ac:dyDescent="0.35">
      <c r="A4">
        <v>51.48</v>
      </c>
      <c r="B4">
        <v>1.3</v>
      </c>
      <c r="C4">
        <f t="shared" si="0"/>
        <v>27.856596882515628</v>
      </c>
    </row>
    <row r="5" spans="1:6" x14ac:dyDescent="0.35">
      <c r="A5">
        <v>69.56</v>
      </c>
      <c r="B5">
        <v>9.8800000000000008</v>
      </c>
      <c r="C5">
        <f t="shared" si="0"/>
        <v>211.71013630711877</v>
      </c>
    </row>
    <row r="6" spans="1:6" x14ac:dyDescent="0.35">
      <c r="A6">
        <v>103.2</v>
      </c>
      <c r="B6">
        <v>13.68</v>
      </c>
      <c r="C6">
        <f t="shared" si="0"/>
        <v>293.13711180985672</v>
      </c>
    </row>
    <row r="7" spans="1:6" x14ac:dyDescent="0.35">
      <c r="A7">
        <v>55.11</v>
      </c>
      <c r="B7">
        <v>2.16</v>
      </c>
      <c r="C7">
        <f t="shared" si="0"/>
        <v>46.284807127872121</v>
      </c>
    </row>
    <row r="8" spans="1:6" x14ac:dyDescent="0.35">
      <c r="A8">
        <v>70.540000000000006</v>
      </c>
      <c r="B8">
        <v>1.89</v>
      </c>
      <c r="C8">
        <f t="shared" si="0"/>
        <v>40.499206236888099</v>
      </c>
    </row>
    <row r="9" spans="1:6" x14ac:dyDescent="0.35">
      <c r="A9">
        <v>405.26</v>
      </c>
      <c r="B9">
        <v>10.51</v>
      </c>
      <c r="C9">
        <f t="shared" si="0"/>
        <v>225.20987171941479</v>
      </c>
    </row>
    <row r="10" spans="1:6" x14ac:dyDescent="0.35">
      <c r="A10">
        <v>89.98</v>
      </c>
      <c r="B10">
        <v>3.1</v>
      </c>
      <c r="C10">
        <f t="shared" si="0"/>
        <v>66.427269489075726</v>
      </c>
    </row>
    <row r="11" spans="1:6" x14ac:dyDescent="0.35">
      <c r="A11">
        <v>117.01</v>
      </c>
      <c r="B11">
        <v>5.49</v>
      </c>
      <c r="C11">
        <f t="shared" si="0"/>
        <v>117.6405514500083</v>
      </c>
    </row>
    <row r="12" spans="1:6" x14ac:dyDescent="0.35">
      <c r="A12">
        <v>54.87</v>
      </c>
      <c r="B12">
        <v>1.69</v>
      </c>
      <c r="C12">
        <f t="shared" si="0"/>
        <v>36.213575947270314</v>
      </c>
    </row>
    <row r="13" spans="1:6" x14ac:dyDescent="0.35">
      <c r="A13">
        <v>114.79</v>
      </c>
      <c r="B13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Correlation, all pairs</vt:lpstr>
      <vt:lpstr>Price and Volume Regression</vt:lpstr>
      <vt:lpstr>Price and EPS Regression</vt:lpstr>
      <vt:lpstr>Sheet1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McDermott</dc:creator>
  <cp:lastModifiedBy>Colin Brence</cp:lastModifiedBy>
  <dcterms:created xsi:type="dcterms:W3CDTF">2016-06-13T11:34:17Z</dcterms:created>
  <dcterms:modified xsi:type="dcterms:W3CDTF">2016-07-05T19:10:27Z</dcterms:modified>
</cp:coreProperties>
</file>