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_000\Desktop\Brittnay\"/>
    </mc:Choice>
  </mc:AlternateContent>
  <xr:revisionPtr revIDLastSave="0" documentId="13_ncr:1_{499B5590-149A-4B42-849F-B40F30A88A2C}" xr6:coauthVersionLast="43" xr6:coauthVersionMax="43" xr10:uidLastSave="{00000000-0000-0000-0000-000000000000}"/>
  <bookViews>
    <workbookView xWindow="-120" yWindow="-120" windowWidth="20730" windowHeight="11760" tabRatio="990" activeTab="4" xr2:uid="{00000000-000D-0000-FFFF-FFFF00000000}"/>
  </bookViews>
  <sheets>
    <sheet name="About" sheetId="1" r:id="rId1"/>
    <sheet name="Current Financials" sheetId="2" r:id="rId2"/>
    <sheet name="Ten Year Plan" sheetId="3" r:id="rId3"/>
    <sheet name="Current Year Planner" sheetId="4" r:id="rId4"/>
    <sheet name="Planning and Projections" sheetId="5" r:id="rId5"/>
    <sheet name="Budget Summary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4" i="2" l="1"/>
  <c r="B13" i="6" l="1"/>
  <c r="B9" i="6"/>
  <c r="B20" i="5"/>
  <c r="C20" i="5" s="1"/>
  <c r="D20" i="5" s="1"/>
  <c r="E20" i="5" s="1"/>
  <c r="F20" i="5" s="1"/>
  <c r="G20" i="5" s="1"/>
  <c r="H20" i="5" s="1"/>
  <c r="I20" i="5" s="1"/>
  <c r="J20" i="5" s="1"/>
  <c r="K20" i="5" s="1"/>
  <c r="B19" i="5"/>
  <c r="C19" i="5" s="1"/>
  <c r="D19" i="5" s="1"/>
  <c r="E19" i="5" s="1"/>
  <c r="F19" i="5" s="1"/>
  <c r="G19" i="5" s="1"/>
  <c r="H19" i="5" s="1"/>
  <c r="I19" i="5" s="1"/>
  <c r="J19" i="5" s="1"/>
  <c r="K19" i="5" s="1"/>
  <c r="B18" i="5"/>
  <c r="B17" i="6" s="1"/>
  <c r="K17" i="5"/>
  <c r="J17" i="5"/>
  <c r="I17" i="5"/>
  <c r="H17" i="5"/>
  <c r="G17" i="5"/>
  <c r="F17" i="5"/>
  <c r="E17" i="5"/>
  <c r="D17" i="5"/>
  <c r="C17" i="5"/>
  <c r="B17" i="5"/>
  <c r="B21" i="5" s="1"/>
  <c r="B15" i="5"/>
  <c r="C15" i="5" s="1"/>
  <c r="D15" i="5" s="1"/>
  <c r="E15" i="5" s="1"/>
  <c r="F15" i="5" s="1"/>
  <c r="G15" i="5" s="1"/>
  <c r="H15" i="5" s="1"/>
  <c r="I15" i="5" s="1"/>
  <c r="J15" i="5" s="1"/>
  <c r="K15" i="5" s="1"/>
  <c r="AL21" i="4"/>
  <c r="AM21" i="4" s="1"/>
  <c r="AN21" i="4" s="1"/>
  <c r="AO21" i="4" s="1"/>
  <c r="AP21" i="4" s="1"/>
  <c r="AQ21" i="4" s="1"/>
  <c r="AR21" i="4" s="1"/>
  <c r="AS21" i="4" s="1"/>
  <c r="AT21" i="4" s="1"/>
  <c r="AU21" i="4" s="1"/>
  <c r="AA21" i="4"/>
  <c r="AB21" i="4" s="1"/>
  <c r="AC21" i="4" s="1"/>
  <c r="AD21" i="4" s="1"/>
  <c r="AE21" i="4" s="1"/>
  <c r="AF21" i="4" s="1"/>
  <c r="AG21" i="4" s="1"/>
  <c r="AH21" i="4" s="1"/>
  <c r="AI21" i="4" s="1"/>
  <c r="AJ21" i="4" s="1"/>
  <c r="L21" i="4"/>
  <c r="M21" i="4" s="1"/>
  <c r="N21" i="4" s="1"/>
  <c r="O21" i="4" s="1"/>
  <c r="P21" i="4" s="1"/>
  <c r="Q21" i="4" s="1"/>
  <c r="R21" i="4" s="1"/>
  <c r="S21" i="4" s="1"/>
  <c r="T21" i="4" s="1"/>
  <c r="U21" i="4" s="1"/>
  <c r="A21" i="4"/>
  <c r="B21" i="4" s="1"/>
  <c r="C21" i="4" s="1"/>
  <c r="D21" i="4" s="1"/>
  <c r="E21" i="4" s="1"/>
  <c r="F21" i="4" s="1"/>
  <c r="G21" i="4" s="1"/>
  <c r="H21" i="4" s="1"/>
  <c r="I21" i="4" s="1"/>
  <c r="J21" i="4" s="1"/>
  <c r="E12" i="4"/>
  <c r="G15" i="3"/>
  <c r="C21" i="5" l="1"/>
  <c r="D21" i="5" s="1"/>
  <c r="G86" i="3"/>
  <c r="A92" i="4" s="1"/>
  <c r="G84" i="3"/>
  <c r="A90" i="4" s="1"/>
  <c r="G82" i="3"/>
  <c r="A88" i="4" s="1"/>
  <c r="G80" i="3"/>
  <c r="A86" i="4" s="1"/>
  <c r="G78" i="3"/>
  <c r="A84" i="4" s="1"/>
  <c r="G76" i="3"/>
  <c r="A82" i="4" s="1"/>
  <c r="G74" i="3"/>
  <c r="A80" i="4" s="1"/>
  <c r="G72" i="3"/>
  <c r="A78" i="4" s="1"/>
  <c r="G70" i="3"/>
  <c r="A76" i="4" s="1"/>
  <c r="G68" i="3"/>
  <c r="A74" i="4" s="1"/>
  <c r="G66" i="3"/>
  <c r="A72" i="4" s="1"/>
  <c r="G64" i="3"/>
  <c r="A70" i="4" s="1"/>
  <c r="G62" i="3"/>
  <c r="A68" i="4" s="1"/>
  <c r="G60" i="3"/>
  <c r="A66" i="4" s="1"/>
  <c r="G58" i="3"/>
  <c r="A64" i="4" s="1"/>
  <c r="G56" i="3"/>
  <c r="A62" i="4" s="1"/>
  <c r="G54" i="3"/>
  <c r="A60" i="4" s="1"/>
  <c r="G52" i="3"/>
  <c r="A58" i="4" s="1"/>
  <c r="G50" i="3"/>
  <c r="A56" i="4" s="1"/>
  <c r="G48" i="3"/>
  <c r="A54" i="4" s="1"/>
  <c r="G46" i="3"/>
  <c r="A52" i="4" s="1"/>
  <c r="G81" i="3"/>
  <c r="A87" i="4" s="1"/>
  <c r="G73" i="3"/>
  <c r="A79" i="4" s="1"/>
  <c r="G65" i="3"/>
  <c r="A71" i="4" s="1"/>
  <c r="G57" i="3"/>
  <c r="A63" i="4" s="1"/>
  <c r="G49" i="3"/>
  <c r="A55" i="4" s="1"/>
  <c r="H15" i="3"/>
  <c r="G79" i="3"/>
  <c r="A85" i="4" s="1"/>
  <c r="G69" i="3"/>
  <c r="A75" i="4" s="1"/>
  <c r="G59" i="3"/>
  <c r="A65" i="4" s="1"/>
  <c r="G83" i="3"/>
  <c r="A89" i="4" s="1"/>
  <c r="G71" i="3"/>
  <c r="A77" i="4" s="1"/>
  <c r="G61" i="3"/>
  <c r="A67" i="4" s="1"/>
  <c r="G51" i="3"/>
  <c r="A57" i="4" s="1"/>
  <c r="G43" i="3"/>
  <c r="A49" i="4" s="1"/>
  <c r="G42" i="3"/>
  <c r="A48" i="4" s="1"/>
  <c r="G35" i="3"/>
  <c r="A41" i="4" s="1"/>
  <c r="G34" i="3"/>
  <c r="A40" i="4" s="1"/>
  <c r="G85" i="3"/>
  <c r="A91" i="4" s="1"/>
  <c r="G75" i="3"/>
  <c r="A81" i="4" s="1"/>
  <c r="G63" i="3"/>
  <c r="A69" i="4" s="1"/>
  <c r="G53" i="3"/>
  <c r="A59" i="4" s="1"/>
  <c r="G87" i="3"/>
  <c r="A93" i="4" s="1"/>
  <c r="G77" i="3"/>
  <c r="A83" i="4" s="1"/>
  <c r="G67" i="3"/>
  <c r="A73" i="4" s="1"/>
  <c r="G55" i="3"/>
  <c r="A61" i="4" s="1"/>
  <c r="G45" i="3"/>
  <c r="A51" i="4" s="1"/>
  <c r="G39" i="3"/>
  <c r="A45" i="4" s="1"/>
  <c r="G38" i="3"/>
  <c r="A44" i="4" s="1"/>
  <c r="G31" i="3"/>
  <c r="A37" i="4" s="1"/>
  <c r="G30" i="3"/>
  <c r="A36" i="4" s="1"/>
  <c r="G22" i="3"/>
  <c r="A28" i="4" s="1"/>
  <c r="G18" i="3"/>
  <c r="A24" i="4" s="1"/>
  <c r="G19" i="3"/>
  <c r="A25" i="4" s="1"/>
  <c r="G29" i="3"/>
  <c r="A35" i="4" s="1"/>
  <c r="G32" i="3"/>
  <c r="A38" i="4" s="1"/>
  <c r="G33" i="3"/>
  <c r="A39" i="4" s="1"/>
  <c r="G16" i="3"/>
  <c r="G17" i="3"/>
  <c r="A23" i="4" s="1"/>
  <c r="G24" i="3"/>
  <c r="A30" i="4" s="1"/>
  <c r="G25" i="3"/>
  <c r="A31" i="4" s="1"/>
  <c r="G27" i="3"/>
  <c r="A33" i="4" s="1"/>
  <c r="G44" i="3"/>
  <c r="A50" i="4" s="1"/>
  <c r="G23" i="3"/>
  <c r="A29" i="4" s="1"/>
  <c r="G40" i="3"/>
  <c r="A46" i="4" s="1"/>
  <c r="G41" i="3"/>
  <c r="A47" i="4" s="1"/>
  <c r="G47" i="3"/>
  <c r="A53" i="4" s="1"/>
  <c r="G28" i="3"/>
  <c r="A34" i="4" s="1"/>
  <c r="G20" i="3"/>
  <c r="A26" i="4" s="1"/>
  <c r="G21" i="3"/>
  <c r="A27" i="4" s="1"/>
  <c r="G26" i="3"/>
  <c r="A32" i="4" s="1"/>
  <c r="G36" i="3"/>
  <c r="A42" i="4" s="1"/>
  <c r="G37" i="3"/>
  <c r="A43" i="4" s="1"/>
  <c r="B11" i="6"/>
  <c r="B14" i="6" s="1"/>
  <c r="B22" i="5"/>
  <c r="B10" i="6" s="1"/>
  <c r="C22" i="5" l="1"/>
  <c r="B24" i="5"/>
  <c r="B12" i="6"/>
  <c r="L42" i="4"/>
  <c r="L34" i="4"/>
  <c r="L29" i="4"/>
  <c r="L30" i="4"/>
  <c r="L38" i="4"/>
  <c r="L28" i="4"/>
  <c r="L45" i="4"/>
  <c r="L83" i="4"/>
  <c r="L81" i="4"/>
  <c r="L48" i="4"/>
  <c r="L77" i="4"/>
  <c r="L85" i="4"/>
  <c r="L71" i="4"/>
  <c r="L54" i="4"/>
  <c r="L62" i="4"/>
  <c r="L70" i="4"/>
  <c r="L78" i="4"/>
  <c r="L86" i="4"/>
  <c r="E21" i="5"/>
  <c r="D22" i="5"/>
  <c r="L32" i="4"/>
  <c r="L53" i="4"/>
  <c r="L50" i="4"/>
  <c r="L23" i="4"/>
  <c r="L35" i="4"/>
  <c r="L36" i="4"/>
  <c r="L51" i="4"/>
  <c r="L93" i="4"/>
  <c r="L91" i="4"/>
  <c r="L49" i="4"/>
  <c r="L89" i="4"/>
  <c r="H83" i="3"/>
  <c r="B89" i="4" s="1"/>
  <c r="H82" i="3"/>
  <c r="B88" i="4" s="1"/>
  <c r="H75" i="3"/>
  <c r="B81" i="4" s="1"/>
  <c r="H74" i="3"/>
  <c r="B80" i="4" s="1"/>
  <c r="H67" i="3"/>
  <c r="B73" i="4" s="1"/>
  <c r="H66" i="3"/>
  <c r="B72" i="4" s="1"/>
  <c r="H59" i="3"/>
  <c r="B65" i="4" s="1"/>
  <c r="H58" i="3"/>
  <c r="B64" i="4" s="1"/>
  <c r="H51" i="3"/>
  <c r="B57" i="4" s="1"/>
  <c r="H50" i="3"/>
  <c r="B56" i="4" s="1"/>
  <c r="H43" i="3"/>
  <c r="B49" i="4" s="1"/>
  <c r="H41" i="3"/>
  <c r="B47" i="4" s="1"/>
  <c r="H39" i="3"/>
  <c r="B45" i="4" s="1"/>
  <c r="H37" i="3"/>
  <c r="B43" i="4" s="1"/>
  <c r="H35" i="3"/>
  <c r="B41" i="4" s="1"/>
  <c r="H33" i="3"/>
  <c r="B39" i="4" s="1"/>
  <c r="H31" i="3"/>
  <c r="B37" i="4" s="1"/>
  <c r="H29" i="3"/>
  <c r="B35" i="4" s="1"/>
  <c r="H27" i="3"/>
  <c r="B33" i="4" s="1"/>
  <c r="H25" i="3"/>
  <c r="B31" i="4" s="1"/>
  <c r="H23" i="3"/>
  <c r="B29" i="4" s="1"/>
  <c r="H21" i="3"/>
  <c r="B27" i="4" s="1"/>
  <c r="H19" i="3"/>
  <c r="B25" i="4" s="1"/>
  <c r="H17" i="3"/>
  <c r="B23" i="4" s="1"/>
  <c r="H86" i="3"/>
  <c r="B92" i="4" s="1"/>
  <c r="H81" i="3"/>
  <c r="B87" i="4" s="1"/>
  <c r="H76" i="3"/>
  <c r="B82" i="4" s="1"/>
  <c r="H71" i="3"/>
  <c r="B77" i="4" s="1"/>
  <c r="H64" i="3"/>
  <c r="B70" i="4" s="1"/>
  <c r="H61" i="3"/>
  <c r="B67" i="4" s="1"/>
  <c r="H54" i="3"/>
  <c r="B60" i="4" s="1"/>
  <c r="H49" i="3"/>
  <c r="B55" i="4" s="1"/>
  <c r="H85" i="3"/>
  <c r="B91" i="4" s="1"/>
  <c r="H78" i="3"/>
  <c r="B84" i="4" s="1"/>
  <c r="H73" i="3"/>
  <c r="B79" i="4" s="1"/>
  <c r="H68" i="3"/>
  <c r="B74" i="4" s="1"/>
  <c r="H63" i="3"/>
  <c r="B69" i="4" s="1"/>
  <c r="H56" i="3"/>
  <c r="B62" i="4" s="1"/>
  <c r="H53" i="3"/>
  <c r="B59" i="4" s="1"/>
  <c r="H46" i="3"/>
  <c r="B52" i="4" s="1"/>
  <c r="H44" i="3"/>
  <c r="B50" i="4" s="1"/>
  <c r="H36" i="3"/>
  <c r="B42" i="4" s="1"/>
  <c r="H87" i="3"/>
  <c r="B93" i="4" s="1"/>
  <c r="H80" i="3"/>
  <c r="B86" i="4" s="1"/>
  <c r="H77" i="3"/>
  <c r="B83" i="4" s="1"/>
  <c r="H70" i="3"/>
  <c r="B76" i="4" s="1"/>
  <c r="H65" i="3"/>
  <c r="B71" i="4" s="1"/>
  <c r="H60" i="3"/>
  <c r="B66" i="4" s="1"/>
  <c r="H55" i="3"/>
  <c r="B61" i="4" s="1"/>
  <c r="H48" i="3"/>
  <c r="B54" i="4" s="1"/>
  <c r="H84" i="3"/>
  <c r="B90" i="4" s="1"/>
  <c r="H79" i="3"/>
  <c r="B85" i="4" s="1"/>
  <c r="H72" i="3"/>
  <c r="B78" i="4" s="1"/>
  <c r="H69" i="3"/>
  <c r="B75" i="4" s="1"/>
  <c r="H62" i="3"/>
  <c r="B68" i="4" s="1"/>
  <c r="H57" i="3"/>
  <c r="B63" i="4" s="1"/>
  <c r="H52" i="3"/>
  <c r="B58" i="4" s="1"/>
  <c r="H47" i="3"/>
  <c r="B53" i="4" s="1"/>
  <c r="H40" i="3"/>
  <c r="B46" i="4" s="1"/>
  <c r="H32" i="3"/>
  <c r="B38" i="4" s="1"/>
  <c r="H38" i="3"/>
  <c r="B44" i="4" s="1"/>
  <c r="H28" i="3"/>
  <c r="B34" i="4" s="1"/>
  <c r="H22" i="3"/>
  <c r="B28" i="4" s="1"/>
  <c r="I15" i="3"/>
  <c r="H24" i="3"/>
  <c r="B30" i="4" s="1"/>
  <c r="H18" i="3"/>
  <c r="B24" i="4" s="1"/>
  <c r="H42" i="3"/>
  <c r="B48" i="4" s="1"/>
  <c r="H30" i="3"/>
  <c r="B36" i="4" s="1"/>
  <c r="H45" i="3"/>
  <c r="B51" i="4" s="1"/>
  <c r="H34" i="3"/>
  <c r="B40" i="4" s="1"/>
  <c r="H26" i="3"/>
  <c r="B32" i="4" s="1"/>
  <c r="H20" i="3"/>
  <c r="B26" i="4" s="1"/>
  <c r="H16" i="3"/>
  <c r="L79" i="4"/>
  <c r="L56" i="4"/>
  <c r="L64" i="4"/>
  <c r="L72" i="4"/>
  <c r="L80" i="4"/>
  <c r="L88" i="4"/>
  <c r="L33" i="4"/>
  <c r="L25" i="4"/>
  <c r="L37" i="4"/>
  <c r="L61" i="4"/>
  <c r="L59" i="4"/>
  <c r="L40" i="4"/>
  <c r="L57" i="4"/>
  <c r="L65" i="4"/>
  <c r="L55" i="4"/>
  <c r="L87" i="4"/>
  <c r="L58" i="4"/>
  <c r="L66" i="4"/>
  <c r="L74" i="4"/>
  <c r="L82" i="4"/>
  <c r="L90" i="4"/>
  <c r="L27" i="4"/>
  <c r="L47" i="4"/>
  <c r="B25" i="5"/>
  <c r="B23" i="5" s="1"/>
  <c r="A22" i="4"/>
  <c r="L43" i="4"/>
  <c r="L26" i="4"/>
  <c r="L46" i="4"/>
  <c r="L31" i="4"/>
  <c r="L39" i="4"/>
  <c r="L24" i="4"/>
  <c r="L44" i="4"/>
  <c r="L73" i="4"/>
  <c r="L69" i="4"/>
  <c r="L41" i="4"/>
  <c r="L67" i="4"/>
  <c r="L75" i="4"/>
  <c r="L63" i="4"/>
  <c r="L52" i="4"/>
  <c r="L60" i="4"/>
  <c r="L68" i="4"/>
  <c r="L76" i="4"/>
  <c r="L84" i="4"/>
  <c r="L92" i="4"/>
  <c r="M26" i="4" l="1"/>
  <c r="M36" i="4"/>
  <c r="I87" i="3"/>
  <c r="C93" i="4" s="1"/>
  <c r="I85" i="3"/>
  <c r="C91" i="4" s="1"/>
  <c r="I83" i="3"/>
  <c r="C89" i="4" s="1"/>
  <c r="I81" i="3"/>
  <c r="C87" i="4" s="1"/>
  <c r="I79" i="3"/>
  <c r="C85" i="4" s="1"/>
  <c r="I77" i="3"/>
  <c r="C83" i="4" s="1"/>
  <c r="I75" i="3"/>
  <c r="C81" i="4" s="1"/>
  <c r="I73" i="3"/>
  <c r="C79" i="4" s="1"/>
  <c r="I71" i="3"/>
  <c r="C77" i="4" s="1"/>
  <c r="I69" i="3"/>
  <c r="C75" i="4" s="1"/>
  <c r="I67" i="3"/>
  <c r="C73" i="4" s="1"/>
  <c r="I65" i="3"/>
  <c r="C71" i="4" s="1"/>
  <c r="I63" i="3"/>
  <c r="C69" i="4" s="1"/>
  <c r="I61" i="3"/>
  <c r="C67" i="4" s="1"/>
  <c r="I59" i="3"/>
  <c r="C65" i="4" s="1"/>
  <c r="I57" i="3"/>
  <c r="C63" i="4" s="1"/>
  <c r="I55" i="3"/>
  <c r="C61" i="4" s="1"/>
  <c r="I53" i="3"/>
  <c r="C59" i="4" s="1"/>
  <c r="I51" i="3"/>
  <c r="C57" i="4" s="1"/>
  <c r="I49" i="3"/>
  <c r="C55" i="4" s="1"/>
  <c r="I47" i="3"/>
  <c r="C53" i="4" s="1"/>
  <c r="I45" i="3"/>
  <c r="C51" i="4" s="1"/>
  <c r="I84" i="3"/>
  <c r="C90" i="4" s="1"/>
  <c r="I76" i="3"/>
  <c r="C82" i="4" s="1"/>
  <c r="I68" i="3"/>
  <c r="C74" i="4" s="1"/>
  <c r="I60" i="3"/>
  <c r="C66" i="4" s="1"/>
  <c r="I52" i="3"/>
  <c r="C58" i="4" s="1"/>
  <c r="I78" i="3"/>
  <c r="C84" i="4" s="1"/>
  <c r="I66" i="3"/>
  <c r="C72" i="4" s="1"/>
  <c r="I56" i="3"/>
  <c r="C62" i="4" s="1"/>
  <c r="I80" i="3"/>
  <c r="C86" i="4" s="1"/>
  <c r="I70" i="3"/>
  <c r="C76" i="4" s="1"/>
  <c r="I58" i="3"/>
  <c r="C64" i="4" s="1"/>
  <c r="I48" i="3"/>
  <c r="C54" i="4" s="1"/>
  <c r="I38" i="3"/>
  <c r="C44" i="4" s="1"/>
  <c r="I37" i="3"/>
  <c r="C43" i="4" s="1"/>
  <c r="I82" i="3"/>
  <c r="C88" i="4" s="1"/>
  <c r="I72" i="3"/>
  <c r="C78" i="4" s="1"/>
  <c r="I62" i="3"/>
  <c r="C68" i="4" s="1"/>
  <c r="I50" i="3"/>
  <c r="C56" i="4" s="1"/>
  <c r="I86" i="3"/>
  <c r="C92" i="4" s="1"/>
  <c r="I74" i="3"/>
  <c r="C80" i="4" s="1"/>
  <c r="I64" i="3"/>
  <c r="C70" i="4" s="1"/>
  <c r="I54" i="3"/>
  <c r="C60" i="4" s="1"/>
  <c r="I42" i="3"/>
  <c r="C48" i="4" s="1"/>
  <c r="I41" i="3"/>
  <c r="C47" i="4" s="1"/>
  <c r="I34" i="3"/>
  <c r="C40" i="4" s="1"/>
  <c r="I33" i="3"/>
  <c r="C39" i="4" s="1"/>
  <c r="I26" i="3"/>
  <c r="C32" i="4" s="1"/>
  <c r="I40" i="3"/>
  <c r="C46" i="4" s="1"/>
  <c r="I39" i="3"/>
  <c r="C45" i="4" s="1"/>
  <c r="I30" i="3"/>
  <c r="C36" i="4" s="1"/>
  <c r="I24" i="3"/>
  <c r="C30" i="4" s="1"/>
  <c r="I23" i="3"/>
  <c r="C29" i="4" s="1"/>
  <c r="I16" i="3"/>
  <c r="I44" i="3"/>
  <c r="C50" i="4" s="1"/>
  <c r="I43" i="3"/>
  <c r="C49" i="4" s="1"/>
  <c r="I27" i="3"/>
  <c r="C33" i="4" s="1"/>
  <c r="I32" i="3"/>
  <c r="C38" i="4" s="1"/>
  <c r="I29" i="3"/>
  <c r="C35" i="4" s="1"/>
  <c r="I20" i="3"/>
  <c r="C26" i="4" s="1"/>
  <c r="I19" i="3"/>
  <c r="C25" i="4" s="1"/>
  <c r="I46" i="3"/>
  <c r="C52" i="4" s="1"/>
  <c r="I36" i="3"/>
  <c r="C42" i="4" s="1"/>
  <c r="I35" i="3"/>
  <c r="C41" i="4" s="1"/>
  <c r="I31" i="3"/>
  <c r="C37" i="4" s="1"/>
  <c r="I28" i="3"/>
  <c r="C34" i="4" s="1"/>
  <c r="I22" i="3"/>
  <c r="C28" i="4" s="1"/>
  <c r="I21" i="3"/>
  <c r="C27" i="4" s="1"/>
  <c r="J15" i="3"/>
  <c r="I25" i="3"/>
  <c r="C31" i="4" s="1"/>
  <c r="I18" i="3"/>
  <c r="C24" i="4" s="1"/>
  <c r="I17" i="3"/>
  <c r="C23" i="4" s="1"/>
  <c r="M38" i="4"/>
  <c r="M63" i="4"/>
  <c r="M85" i="4"/>
  <c r="M66" i="4"/>
  <c r="M86" i="4"/>
  <c r="M52" i="4"/>
  <c r="M74" i="4"/>
  <c r="M55" i="4"/>
  <c r="M77" i="4"/>
  <c r="M23" i="4"/>
  <c r="M31" i="4"/>
  <c r="M39" i="4"/>
  <c r="M47" i="4"/>
  <c r="M64" i="4"/>
  <c r="M80" i="4"/>
  <c r="M32" i="4"/>
  <c r="M48" i="4"/>
  <c r="M28" i="4"/>
  <c r="M46" i="4"/>
  <c r="M68" i="4"/>
  <c r="M90" i="4"/>
  <c r="M71" i="4"/>
  <c r="M93" i="4"/>
  <c r="M59" i="4"/>
  <c r="M79" i="4"/>
  <c r="M60" i="4"/>
  <c r="M82" i="4"/>
  <c r="M25" i="4"/>
  <c r="M33" i="4"/>
  <c r="M41" i="4"/>
  <c r="M49" i="4"/>
  <c r="M65" i="4"/>
  <c r="M81" i="4"/>
  <c r="B26" i="5"/>
  <c r="M40" i="4"/>
  <c r="M24" i="4"/>
  <c r="M34" i="4"/>
  <c r="M53" i="4"/>
  <c r="M75" i="4"/>
  <c r="M54" i="4"/>
  <c r="M76" i="4"/>
  <c r="M42" i="4"/>
  <c r="M62" i="4"/>
  <c r="M84" i="4"/>
  <c r="M67" i="4"/>
  <c r="M87" i="4"/>
  <c r="M27" i="4"/>
  <c r="M35" i="4"/>
  <c r="M43" i="4"/>
  <c r="M56" i="4"/>
  <c r="M72" i="4"/>
  <c r="M88" i="4"/>
  <c r="A94" i="4"/>
  <c r="L22" i="4"/>
  <c r="C25" i="5"/>
  <c r="B22" i="4"/>
  <c r="M51" i="4"/>
  <c r="M30" i="4"/>
  <c r="M44" i="4"/>
  <c r="M58" i="4"/>
  <c r="M78" i="4"/>
  <c r="M61" i="4"/>
  <c r="M83" i="4"/>
  <c r="M50" i="4"/>
  <c r="M69" i="4"/>
  <c r="M91" i="4"/>
  <c r="M70" i="4"/>
  <c r="M92" i="4"/>
  <c r="M29" i="4"/>
  <c r="M37" i="4"/>
  <c r="M45" i="4"/>
  <c r="M57" i="4"/>
  <c r="M73" i="4"/>
  <c r="M89" i="4"/>
  <c r="E22" i="5"/>
  <c r="F21" i="5"/>
  <c r="F22" i="5" l="1"/>
  <c r="G21" i="5"/>
  <c r="M22" i="4"/>
  <c r="N31" i="4"/>
  <c r="N34" i="4"/>
  <c r="N52" i="4"/>
  <c r="N38" i="4"/>
  <c r="D25" i="5"/>
  <c r="C22" i="4"/>
  <c r="N45" i="4"/>
  <c r="N40" i="4"/>
  <c r="N70" i="4"/>
  <c r="N68" i="4"/>
  <c r="N44" i="4"/>
  <c r="N86" i="4"/>
  <c r="N58" i="4"/>
  <c r="N90" i="4"/>
  <c r="N57" i="4"/>
  <c r="N65" i="4"/>
  <c r="N73" i="4"/>
  <c r="N81" i="4"/>
  <c r="N89" i="4"/>
  <c r="C18" i="5"/>
  <c r="B22" i="6"/>
  <c r="B28" i="5"/>
  <c r="B27" i="5"/>
  <c r="B28" i="6" s="1"/>
  <c r="J86" i="3"/>
  <c r="D92" i="4" s="1"/>
  <c r="J85" i="3"/>
  <c r="D91" i="4" s="1"/>
  <c r="J78" i="3"/>
  <c r="D84" i="4" s="1"/>
  <c r="J77" i="3"/>
  <c r="D83" i="4" s="1"/>
  <c r="J70" i="3"/>
  <c r="D76" i="4" s="1"/>
  <c r="J69" i="3"/>
  <c r="D75" i="4" s="1"/>
  <c r="J62" i="3"/>
  <c r="D68" i="4" s="1"/>
  <c r="J61" i="3"/>
  <c r="D67" i="4" s="1"/>
  <c r="J54" i="3"/>
  <c r="D60" i="4" s="1"/>
  <c r="J53" i="3"/>
  <c r="D59" i="4" s="1"/>
  <c r="J46" i="3"/>
  <c r="D52" i="4" s="1"/>
  <c r="J45" i="3"/>
  <c r="D51" i="4" s="1"/>
  <c r="J44" i="3"/>
  <c r="D50" i="4" s="1"/>
  <c r="J42" i="3"/>
  <c r="D48" i="4" s="1"/>
  <c r="J40" i="3"/>
  <c r="D46" i="4" s="1"/>
  <c r="J38" i="3"/>
  <c r="D44" i="4" s="1"/>
  <c r="J36" i="3"/>
  <c r="D42" i="4" s="1"/>
  <c r="J34" i="3"/>
  <c r="D40" i="4" s="1"/>
  <c r="J32" i="3"/>
  <c r="D38" i="4" s="1"/>
  <c r="J30" i="3"/>
  <c r="D36" i="4" s="1"/>
  <c r="J28" i="3"/>
  <c r="D34" i="4" s="1"/>
  <c r="J26" i="3"/>
  <c r="D32" i="4" s="1"/>
  <c r="J24" i="3"/>
  <c r="D30" i="4" s="1"/>
  <c r="J22" i="3"/>
  <c r="D28" i="4" s="1"/>
  <c r="J20" i="3"/>
  <c r="D26" i="4" s="1"/>
  <c r="J18" i="3"/>
  <c r="D24" i="4" s="1"/>
  <c r="J16" i="3"/>
  <c r="J83" i="3"/>
  <c r="D89" i="4" s="1"/>
  <c r="J80" i="3"/>
  <c r="D86" i="4" s="1"/>
  <c r="J73" i="3"/>
  <c r="D79" i="4" s="1"/>
  <c r="J68" i="3"/>
  <c r="D74" i="4" s="1"/>
  <c r="J63" i="3"/>
  <c r="D69" i="4" s="1"/>
  <c r="J58" i="3"/>
  <c r="D64" i="4" s="1"/>
  <c r="J51" i="3"/>
  <c r="D57" i="4" s="1"/>
  <c r="J48" i="3"/>
  <c r="D54" i="4" s="1"/>
  <c r="J87" i="3"/>
  <c r="D93" i="4" s="1"/>
  <c r="J82" i="3"/>
  <c r="D88" i="4" s="1"/>
  <c r="J75" i="3"/>
  <c r="D81" i="4" s="1"/>
  <c r="J72" i="3"/>
  <c r="D78" i="4" s="1"/>
  <c r="J65" i="3"/>
  <c r="D71" i="4" s="1"/>
  <c r="J60" i="3"/>
  <c r="D66" i="4" s="1"/>
  <c r="J55" i="3"/>
  <c r="D61" i="4" s="1"/>
  <c r="J50" i="3"/>
  <c r="D56" i="4" s="1"/>
  <c r="J39" i="3"/>
  <c r="D45" i="4" s="1"/>
  <c r="J84" i="3"/>
  <c r="D90" i="4" s="1"/>
  <c r="J79" i="3"/>
  <c r="D85" i="4" s="1"/>
  <c r="J74" i="3"/>
  <c r="D80" i="4" s="1"/>
  <c r="J67" i="3"/>
  <c r="D73" i="4" s="1"/>
  <c r="J64" i="3"/>
  <c r="D70" i="4" s="1"/>
  <c r="J57" i="3"/>
  <c r="D63" i="4" s="1"/>
  <c r="J52" i="3"/>
  <c r="D58" i="4" s="1"/>
  <c r="J81" i="3"/>
  <c r="D87" i="4" s="1"/>
  <c r="J76" i="3"/>
  <c r="D82" i="4" s="1"/>
  <c r="J71" i="3"/>
  <c r="D77" i="4" s="1"/>
  <c r="J66" i="3"/>
  <c r="D72" i="4" s="1"/>
  <c r="J59" i="3"/>
  <c r="D65" i="4" s="1"/>
  <c r="J56" i="3"/>
  <c r="D62" i="4" s="1"/>
  <c r="J49" i="3"/>
  <c r="D55" i="4" s="1"/>
  <c r="J43" i="3"/>
  <c r="D49" i="4" s="1"/>
  <c r="J35" i="3"/>
  <c r="D41" i="4" s="1"/>
  <c r="J27" i="3"/>
  <c r="D33" i="4" s="1"/>
  <c r="J47" i="3"/>
  <c r="D53" i="4" s="1"/>
  <c r="J41" i="3"/>
  <c r="D47" i="4" s="1"/>
  <c r="J25" i="3"/>
  <c r="D31" i="4" s="1"/>
  <c r="J17" i="3"/>
  <c r="D23" i="4" s="1"/>
  <c r="J29" i="3"/>
  <c r="D35" i="4" s="1"/>
  <c r="K15" i="3"/>
  <c r="J33" i="3"/>
  <c r="D39" i="4" s="1"/>
  <c r="J31" i="3"/>
  <c r="D37" i="4" s="1"/>
  <c r="J21" i="3"/>
  <c r="D27" i="4" s="1"/>
  <c r="J37" i="3"/>
  <c r="D43" i="4" s="1"/>
  <c r="J23" i="3"/>
  <c r="D29" i="4" s="1"/>
  <c r="J19" i="3"/>
  <c r="D25" i="4" s="1"/>
  <c r="N37" i="4"/>
  <c r="N25" i="4"/>
  <c r="N33" i="4"/>
  <c r="N29" i="4"/>
  <c r="N46" i="4"/>
  <c r="N47" i="4"/>
  <c r="N80" i="4"/>
  <c r="N78" i="4"/>
  <c r="N54" i="4"/>
  <c r="N62" i="4"/>
  <c r="N66" i="4"/>
  <c r="N51" i="4"/>
  <c r="N59" i="4"/>
  <c r="N67" i="4"/>
  <c r="N75" i="4"/>
  <c r="N83" i="4"/>
  <c r="N91" i="4"/>
  <c r="N23" i="4"/>
  <c r="N27" i="4"/>
  <c r="N41" i="4"/>
  <c r="N26" i="4"/>
  <c r="N49" i="4"/>
  <c r="N30" i="4"/>
  <c r="N32" i="4"/>
  <c r="N48" i="4"/>
  <c r="N92" i="4"/>
  <c r="N88" i="4"/>
  <c r="N64" i="4"/>
  <c r="N72" i="4"/>
  <c r="N74" i="4"/>
  <c r="N53" i="4"/>
  <c r="N61" i="4"/>
  <c r="N69" i="4"/>
  <c r="N77" i="4"/>
  <c r="N85" i="4"/>
  <c r="N93" i="4"/>
  <c r="N24" i="4"/>
  <c r="N28" i="4"/>
  <c r="N42" i="4"/>
  <c r="N35" i="4"/>
  <c r="N50" i="4"/>
  <c r="N36" i="4"/>
  <c r="N39" i="4"/>
  <c r="N60" i="4"/>
  <c r="N56" i="4"/>
  <c r="N43" i="4"/>
  <c r="N76" i="4"/>
  <c r="N84" i="4"/>
  <c r="N82" i="4"/>
  <c r="N55" i="4"/>
  <c r="N63" i="4"/>
  <c r="N71" i="4"/>
  <c r="N79" i="4"/>
  <c r="N87" i="4"/>
  <c r="O27" i="4" l="1"/>
  <c r="O35" i="4"/>
  <c r="O53" i="4"/>
  <c r="O55" i="4"/>
  <c r="O77" i="4"/>
  <c r="O63" i="4"/>
  <c r="O85" i="4"/>
  <c r="O61" i="4"/>
  <c r="O81" i="4"/>
  <c r="O57" i="4"/>
  <c r="O79" i="4"/>
  <c r="O24" i="4"/>
  <c r="O32" i="4"/>
  <c r="O40" i="4"/>
  <c r="O48" i="4"/>
  <c r="O59" i="4"/>
  <c r="O75" i="4"/>
  <c r="O91" i="4"/>
  <c r="B27" i="6"/>
  <c r="N22" i="4"/>
  <c r="O25" i="4"/>
  <c r="O37" i="4"/>
  <c r="O23" i="4"/>
  <c r="O33" i="4"/>
  <c r="O62" i="4"/>
  <c r="O82" i="4"/>
  <c r="O70" i="4"/>
  <c r="O90" i="4"/>
  <c r="O66" i="4"/>
  <c r="O88" i="4"/>
  <c r="O64" i="4"/>
  <c r="O86" i="4"/>
  <c r="O26" i="4"/>
  <c r="O34" i="4"/>
  <c r="O42" i="4"/>
  <c r="O50" i="4"/>
  <c r="O60" i="4"/>
  <c r="O76" i="4"/>
  <c r="O92" i="4"/>
  <c r="C26" i="5"/>
  <c r="C24" i="5"/>
  <c r="C23" i="5"/>
  <c r="G22" i="5"/>
  <c r="H21" i="5"/>
  <c r="O29" i="4"/>
  <c r="O39" i="4"/>
  <c r="O31" i="4"/>
  <c r="O41" i="4"/>
  <c r="O65" i="4"/>
  <c r="O87" i="4"/>
  <c r="O73" i="4"/>
  <c r="O45" i="4"/>
  <c r="O71" i="4"/>
  <c r="O93" i="4"/>
  <c r="O69" i="4"/>
  <c r="O89" i="4"/>
  <c r="O28" i="4"/>
  <c r="O36" i="4"/>
  <c r="O44" i="4"/>
  <c r="O51" i="4"/>
  <c r="O67" i="4"/>
  <c r="O83" i="4"/>
  <c r="O43" i="4"/>
  <c r="K86" i="3"/>
  <c r="E92" i="4" s="1"/>
  <c r="K84" i="3"/>
  <c r="E90" i="4" s="1"/>
  <c r="K82" i="3"/>
  <c r="E88" i="4" s="1"/>
  <c r="K80" i="3"/>
  <c r="E86" i="4" s="1"/>
  <c r="K78" i="3"/>
  <c r="E84" i="4" s="1"/>
  <c r="K76" i="3"/>
  <c r="E82" i="4" s="1"/>
  <c r="K74" i="3"/>
  <c r="E80" i="4" s="1"/>
  <c r="K72" i="3"/>
  <c r="E78" i="4" s="1"/>
  <c r="K70" i="3"/>
  <c r="E76" i="4" s="1"/>
  <c r="K68" i="3"/>
  <c r="E74" i="4" s="1"/>
  <c r="K66" i="3"/>
  <c r="E72" i="4" s="1"/>
  <c r="K64" i="3"/>
  <c r="E70" i="4" s="1"/>
  <c r="K62" i="3"/>
  <c r="E68" i="4" s="1"/>
  <c r="K60" i="3"/>
  <c r="E66" i="4" s="1"/>
  <c r="K58" i="3"/>
  <c r="E64" i="4" s="1"/>
  <c r="K56" i="3"/>
  <c r="E62" i="4" s="1"/>
  <c r="K54" i="3"/>
  <c r="E60" i="4" s="1"/>
  <c r="K52" i="3"/>
  <c r="E58" i="4" s="1"/>
  <c r="K50" i="3"/>
  <c r="E56" i="4" s="1"/>
  <c r="K48" i="3"/>
  <c r="E54" i="4" s="1"/>
  <c r="K46" i="3"/>
  <c r="E52" i="4" s="1"/>
  <c r="K87" i="3"/>
  <c r="E93" i="4" s="1"/>
  <c r="K79" i="3"/>
  <c r="E85" i="4" s="1"/>
  <c r="K71" i="3"/>
  <c r="E77" i="4" s="1"/>
  <c r="K63" i="3"/>
  <c r="E69" i="4" s="1"/>
  <c r="K55" i="3"/>
  <c r="E61" i="4" s="1"/>
  <c r="K47" i="3"/>
  <c r="E53" i="4" s="1"/>
  <c r="L15" i="3"/>
  <c r="K85" i="3"/>
  <c r="E91" i="4" s="1"/>
  <c r="K75" i="3"/>
  <c r="E81" i="4" s="1"/>
  <c r="K65" i="3"/>
  <c r="E71" i="4" s="1"/>
  <c r="K53" i="3"/>
  <c r="E59" i="4" s="1"/>
  <c r="K77" i="3"/>
  <c r="E83" i="4" s="1"/>
  <c r="K67" i="3"/>
  <c r="E73" i="4" s="1"/>
  <c r="K57" i="3"/>
  <c r="E63" i="4" s="1"/>
  <c r="K45" i="3"/>
  <c r="E51" i="4" s="1"/>
  <c r="K41" i="3"/>
  <c r="E47" i="4" s="1"/>
  <c r="K40" i="3"/>
  <c r="E46" i="4" s="1"/>
  <c r="K33" i="3"/>
  <c r="E39" i="4" s="1"/>
  <c r="K32" i="3"/>
  <c r="E38" i="4" s="1"/>
  <c r="K81" i="3"/>
  <c r="E87" i="4" s="1"/>
  <c r="K69" i="3"/>
  <c r="E75" i="4" s="1"/>
  <c r="K59" i="3"/>
  <c r="E65" i="4" s="1"/>
  <c r="K49" i="3"/>
  <c r="E55" i="4" s="1"/>
  <c r="K83" i="3"/>
  <c r="E89" i="4" s="1"/>
  <c r="K73" i="3"/>
  <c r="E79" i="4" s="1"/>
  <c r="K61" i="3"/>
  <c r="E67" i="4" s="1"/>
  <c r="K51" i="3"/>
  <c r="E57" i="4" s="1"/>
  <c r="K44" i="3"/>
  <c r="E50" i="4" s="1"/>
  <c r="K37" i="3"/>
  <c r="E43" i="4" s="1"/>
  <c r="K36" i="3"/>
  <c r="E42" i="4" s="1"/>
  <c r="K29" i="3"/>
  <c r="E35" i="4" s="1"/>
  <c r="K28" i="3"/>
  <c r="E34" i="4" s="1"/>
  <c r="K43" i="3"/>
  <c r="E49" i="4" s="1"/>
  <c r="K42" i="3"/>
  <c r="E48" i="4" s="1"/>
  <c r="K27" i="3"/>
  <c r="E33" i="4" s="1"/>
  <c r="K19" i="3"/>
  <c r="E25" i="4" s="1"/>
  <c r="K18" i="3"/>
  <c r="E24" i="4" s="1"/>
  <c r="K20" i="3"/>
  <c r="E26" i="4" s="1"/>
  <c r="K31" i="3"/>
  <c r="E37" i="4" s="1"/>
  <c r="K35" i="3"/>
  <c r="E41" i="4" s="1"/>
  <c r="K34" i="3"/>
  <c r="E40" i="4" s="1"/>
  <c r="K26" i="3"/>
  <c r="E32" i="4" s="1"/>
  <c r="K23" i="3"/>
  <c r="E29" i="4" s="1"/>
  <c r="K22" i="3"/>
  <c r="E28" i="4" s="1"/>
  <c r="K39" i="3"/>
  <c r="E45" i="4" s="1"/>
  <c r="K38" i="3"/>
  <c r="E44" i="4" s="1"/>
  <c r="K30" i="3"/>
  <c r="E36" i="4" s="1"/>
  <c r="K25" i="3"/>
  <c r="E31" i="4" s="1"/>
  <c r="K24" i="3"/>
  <c r="E30" i="4" s="1"/>
  <c r="K17" i="3"/>
  <c r="E23" i="4" s="1"/>
  <c r="K16" i="3"/>
  <c r="K21" i="3"/>
  <c r="E27" i="4" s="1"/>
  <c r="O47" i="4"/>
  <c r="O49" i="4"/>
  <c r="O72" i="4"/>
  <c r="O58" i="4"/>
  <c r="O80" i="4"/>
  <c r="O56" i="4"/>
  <c r="O78" i="4"/>
  <c r="O54" i="4"/>
  <c r="O74" i="4"/>
  <c r="E25" i="5"/>
  <c r="D22" i="4"/>
  <c r="O30" i="4"/>
  <c r="O38" i="4"/>
  <c r="O46" i="4"/>
  <c r="O52" i="4"/>
  <c r="O68" i="4"/>
  <c r="O84" i="4"/>
  <c r="P32" i="4" l="1"/>
  <c r="P42" i="4"/>
  <c r="P65" i="4"/>
  <c r="P63" i="4"/>
  <c r="P71" i="4"/>
  <c r="P53" i="4"/>
  <c r="P85" i="4"/>
  <c r="P56" i="4"/>
  <c r="P64" i="4"/>
  <c r="P72" i="4"/>
  <c r="P80" i="4"/>
  <c r="P88" i="4"/>
  <c r="P26" i="4"/>
  <c r="P67" i="4"/>
  <c r="P39" i="4"/>
  <c r="P30" i="4"/>
  <c r="P45" i="4"/>
  <c r="P40" i="4"/>
  <c r="P24" i="4"/>
  <c r="P49" i="4"/>
  <c r="P43" i="4"/>
  <c r="P79" i="4"/>
  <c r="P75" i="4"/>
  <c r="P46" i="4"/>
  <c r="P73" i="4"/>
  <c r="P81" i="4"/>
  <c r="P61" i="4"/>
  <c r="P93" i="4"/>
  <c r="P58" i="4"/>
  <c r="P66" i="4"/>
  <c r="P74" i="4"/>
  <c r="P82" i="4"/>
  <c r="P90" i="4"/>
  <c r="I21" i="5"/>
  <c r="H22" i="5"/>
  <c r="P44" i="4"/>
  <c r="O22" i="4"/>
  <c r="P27" i="4"/>
  <c r="P28" i="4"/>
  <c r="P25" i="4"/>
  <c r="P34" i="4"/>
  <c r="P50" i="4"/>
  <c r="P89" i="4"/>
  <c r="P87" i="4"/>
  <c r="P47" i="4"/>
  <c r="P83" i="4"/>
  <c r="P91" i="4"/>
  <c r="P69" i="4"/>
  <c r="P52" i="4"/>
  <c r="P60" i="4"/>
  <c r="P68" i="4"/>
  <c r="P76" i="4"/>
  <c r="P84" i="4"/>
  <c r="P92" i="4"/>
  <c r="P23" i="4"/>
  <c r="P48" i="4"/>
  <c r="P31" i="4"/>
  <c r="P41" i="4"/>
  <c r="F25" i="5"/>
  <c r="E22" i="4"/>
  <c r="P36" i="4"/>
  <c r="P29" i="4"/>
  <c r="P37" i="4"/>
  <c r="P33" i="4"/>
  <c r="P35" i="4"/>
  <c r="P57" i="4"/>
  <c r="P55" i="4"/>
  <c r="P38" i="4"/>
  <c r="P51" i="4"/>
  <c r="P59" i="4"/>
  <c r="L81" i="3"/>
  <c r="F87" i="4" s="1"/>
  <c r="L80" i="3"/>
  <c r="F86" i="4" s="1"/>
  <c r="L73" i="3"/>
  <c r="F79" i="4" s="1"/>
  <c r="L72" i="3"/>
  <c r="F78" i="4" s="1"/>
  <c r="L65" i="3"/>
  <c r="F71" i="4" s="1"/>
  <c r="L64" i="3"/>
  <c r="F70" i="4" s="1"/>
  <c r="L57" i="3"/>
  <c r="F63" i="4" s="1"/>
  <c r="L56" i="3"/>
  <c r="F62" i="4" s="1"/>
  <c r="L49" i="3"/>
  <c r="F55" i="4" s="1"/>
  <c r="L48" i="3"/>
  <c r="F54" i="4" s="1"/>
  <c r="L43" i="3"/>
  <c r="F49" i="4" s="1"/>
  <c r="L41" i="3"/>
  <c r="F47" i="4" s="1"/>
  <c r="L39" i="3"/>
  <c r="F45" i="4" s="1"/>
  <c r="L37" i="3"/>
  <c r="F43" i="4" s="1"/>
  <c r="L35" i="3"/>
  <c r="F41" i="4" s="1"/>
  <c r="L33" i="3"/>
  <c r="F39" i="4" s="1"/>
  <c r="L31" i="3"/>
  <c r="F37" i="4" s="1"/>
  <c r="L29" i="3"/>
  <c r="F35" i="4" s="1"/>
  <c r="L27" i="3"/>
  <c r="F33" i="4" s="1"/>
  <c r="L25" i="3"/>
  <c r="F31" i="4" s="1"/>
  <c r="L23" i="3"/>
  <c r="F29" i="4" s="1"/>
  <c r="L21" i="3"/>
  <c r="F27" i="4" s="1"/>
  <c r="L19" i="3"/>
  <c r="F25" i="4" s="1"/>
  <c r="L17" i="3"/>
  <c r="F23" i="4" s="1"/>
  <c r="L87" i="3"/>
  <c r="F93" i="4" s="1"/>
  <c r="L82" i="3"/>
  <c r="F88" i="4" s="1"/>
  <c r="L77" i="3"/>
  <c r="F83" i="4" s="1"/>
  <c r="L70" i="3"/>
  <c r="F76" i="4" s="1"/>
  <c r="L67" i="3"/>
  <c r="F73" i="4" s="1"/>
  <c r="L60" i="3"/>
  <c r="F66" i="4" s="1"/>
  <c r="L55" i="3"/>
  <c r="F61" i="4" s="1"/>
  <c r="L50" i="3"/>
  <c r="F56" i="4" s="1"/>
  <c r="L84" i="3"/>
  <c r="F90" i="4" s="1"/>
  <c r="L79" i="3"/>
  <c r="F85" i="4" s="1"/>
  <c r="L74" i="3"/>
  <c r="F80" i="4" s="1"/>
  <c r="L69" i="3"/>
  <c r="F75" i="4" s="1"/>
  <c r="L62" i="3"/>
  <c r="F68" i="4" s="1"/>
  <c r="L59" i="3"/>
  <c r="F65" i="4" s="1"/>
  <c r="L52" i="3"/>
  <c r="F58" i="4" s="1"/>
  <c r="L47" i="3"/>
  <c r="F53" i="4" s="1"/>
  <c r="L42" i="3"/>
  <c r="F48" i="4" s="1"/>
  <c r="L34" i="3"/>
  <c r="F40" i="4" s="1"/>
  <c r="L86" i="3"/>
  <c r="F92" i="4" s="1"/>
  <c r="L83" i="3"/>
  <c r="F89" i="4" s="1"/>
  <c r="L76" i="3"/>
  <c r="F82" i="4" s="1"/>
  <c r="L71" i="3"/>
  <c r="F77" i="4" s="1"/>
  <c r="L66" i="3"/>
  <c r="F72" i="4" s="1"/>
  <c r="L61" i="3"/>
  <c r="F67" i="4" s="1"/>
  <c r="L54" i="3"/>
  <c r="F60" i="4" s="1"/>
  <c r="L51" i="3"/>
  <c r="F57" i="4" s="1"/>
  <c r="L85" i="3"/>
  <c r="F91" i="4" s="1"/>
  <c r="L78" i="3"/>
  <c r="F84" i="4" s="1"/>
  <c r="L75" i="3"/>
  <c r="F81" i="4" s="1"/>
  <c r="L68" i="3"/>
  <c r="F74" i="4" s="1"/>
  <c r="L63" i="3"/>
  <c r="F69" i="4" s="1"/>
  <c r="L58" i="3"/>
  <c r="F64" i="4" s="1"/>
  <c r="L53" i="3"/>
  <c r="F59" i="4" s="1"/>
  <c r="L46" i="3"/>
  <c r="F52" i="4" s="1"/>
  <c r="L38" i="3"/>
  <c r="F44" i="4" s="1"/>
  <c r="L30" i="3"/>
  <c r="F36" i="4" s="1"/>
  <c r="L44" i="3"/>
  <c r="F50" i="4" s="1"/>
  <c r="L20" i="3"/>
  <c r="F26" i="4" s="1"/>
  <c r="L22" i="3"/>
  <c r="F28" i="4" s="1"/>
  <c r="M15" i="3"/>
  <c r="L45" i="3"/>
  <c r="F51" i="4" s="1"/>
  <c r="L32" i="3"/>
  <c r="F38" i="4" s="1"/>
  <c r="L26" i="3"/>
  <c r="F32" i="4" s="1"/>
  <c r="L16" i="3"/>
  <c r="L36" i="3"/>
  <c r="F42" i="4" s="1"/>
  <c r="L28" i="3"/>
  <c r="F34" i="4" s="1"/>
  <c r="L24" i="3"/>
  <c r="F30" i="4" s="1"/>
  <c r="L40" i="3"/>
  <c r="F46" i="4" s="1"/>
  <c r="L18" i="3"/>
  <c r="F24" i="4" s="1"/>
  <c r="P77" i="4"/>
  <c r="P54" i="4"/>
  <c r="P62" i="4"/>
  <c r="P70" i="4"/>
  <c r="P78" i="4"/>
  <c r="P86" i="4"/>
  <c r="C28" i="5"/>
  <c r="C27" i="5"/>
  <c r="D18" i="5"/>
  <c r="Q32" i="4" l="1"/>
  <c r="Q28" i="4"/>
  <c r="Q44" i="4"/>
  <c r="Q69" i="4"/>
  <c r="Q91" i="4"/>
  <c r="Q72" i="4"/>
  <c r="Q92" i="4"/>
  <c r="Q58" i="4"/>
  <c r="Q80" i="4"/>
  <c r="Q61" i="4"/>
  <c r="Q83" i="4"/>
  <c r="Q25" i="4"/>
  <c r="Q33" i="4"/>
  <c r="Q41" i="4"/>
  <c r="Q49" i="4"/>
  <c r="Q63" i="4"/>
  <c r="Q79" i="4"/>
  <c r="I22" i="5"/>
  <c r="J21" i="5"/>
  <c r="Q34" i="4"/>
  <c r="Q38" i="4"/>
  <c r="Q26" i="4"/>
  <c r="Q52" i="4"/>
  <c r="Q74" i="4"/>
  <c r="Q57" i="4"/>
  <c r="Q77" i="4"/>
  <c r="Q40" i="4"/>
  <c r="Q65" i="4"/>
  <c r="Q85" i="4"/>
  <c r="Q66" i="4"/>
  <c r="Q88" i="4"/>
  <c r="Q27" i="4"/>
  <c r="Q35" i="4"/>
  <c r="Q43" i="4"/>
  <c r="Q54" i="4"/>
  <c r="Q70" i="4"/>
  <c r="Q86" i="4"/>
  <c r="Q30" i="4"/>
  <c r="Q42" i="4"/>
  <c r="Q51" i="4"/>
  <c r="Q50" i="4"/>
  <c r="Q59" i="4"/>
  <c r="Q81" i="4"/>
  <c r="Q60" i="4"/>
  <c r="Q82" i="4"/>
  <c r="Q48" i="4"/>
  <c r="Q68" i="4"/>
  <c r="Q90" i="4"/>
  <c r="Q73" i="4"/>
  <c r="Q93" i="4"/>
  <c r="Q29" i="4"/>
  <c r="Q37" i="4"/>
  <c r="Q45" i="4"/>
  <c r="Q55" i="4"/>
  <c r="Q71" i="4"/>
  <c r="Q87" i="4"/>
  <c r="Q24" i="4"/>
  <c r="D23" i="5"/>
  <c r="D26" i="5"/>
  <c r="D24" i="5"/>
  <c r="Q46" i="4"/>
  <c r="G25" i="5"/>
  <c r="F22" i="4"/>
  <c r="M87" i="3"/>
  <c r="G93" i="4" s="1"/>
  <c r="M85" i="3"/>
  <c r="G91" i="4" s="1"/>
  <c r="M83" i="3"/>
  <c r="G89" i="4" s="1"/>
  <c r="M81" i="3"/>
  <c r="G87" i="4" s="1"/>
  <c r="M79" i="3"/>
  <c r="G85" i="4" s="1"/>
  <c r="M77" i="3"/>
  <c r="G83" i="4" s="1"/>
  <c r="M75" i="3"/>
  <c r="G81" i="4" s="1"/>
  <c r="M73" i="3"/>
  <c r="G79" i="4" s="1"/>
  <c r="M71" i="3"/>
  <c r="G77" i="4" s="1"/>
  <c r="M69" i="3"/>
  <c r="G75" i="4" s="1"/>
  <c r="M67" i="3"/>
  <c r="G73" i="4" s="1"/>
  <c r="M65" i="3"/>
  <c r="G71" i="4" s="1"/>
  <c r="M63" i="3"/>
  <c r="G69" i="4" s="1"/>
  <c r="M61" i="3"/>
  <c r="G67" i="4" s="1"/>
  <c r="M59" i="3"/>
  <c r="G65" i="4" s="1"/>
  <c r="M57" i="3"/>
  <c r="G63" i="4" s="1"/>
  <c r="M55" i="3"/>
  <c r="G61" i="4" s="1"/>
  <c r="M53" i="3"/>
  <c r="G59" i="4" s="1"/>
  <c r="M51" i="3"/>
  <c r="G57" i="4" s="1"/>
  <c r="M49" i="3"/>
  <c r="G55" i="4" s="1"/>
  <c r="M47" i="3"/>
  <c r="G53" i="4" s="1"/>
  <c r="M45" i="3"/>
  <c r="G51" i="4" s="1"/>
  <c r="M82" i="3"/>
  <c r="G88" i="4" s="1"/>
  <c r="M74" i="3"/>
  <c r="G80" i="4" s="1"/>
  <c r="M66" i="3"/>
  <c r="G72" i="4" s="1"/>
  <c r="M58" i="3"/>
  <c r="G64" i="4" s="1"/>
  <c r="M50" i="3"/>
  <c r="G56" i="4" s="1"/>
  <c r="M84" i="3"/>
  <c r="G90" i="4" s="1"/>
  <c r="M72" i="3"/>
  <c r="G78" i="4" s="1"/>
  <c r="M62" i="3"/>
  <c r="G68" i="4" s="1"/>
  <c r="M52" i="3"/>
  <c r="G58" i="4" s="1"/>
  <c r="M86" i="3"/>
  <c r="G92" i="4" s="1"/>
  <c r="M76" i="3"/>
  <c r="G82" i="4" s="1"/>
  <c r="M64" i="3"/>
  <c r="G70" i="4" s="1"/>
  <c r="M54" i="3"/>
  <c r="G60" i="4" s="1"/>
  <c r="M44" i="3"/>
  <c r="G50" i="4" s="1"/>
  <c r="M43" i="3"/>
  <c r="G49" i="4" s="1"/>
  <c r="M36" i="3"/>
  <c r="G42" i="4" s="1"/>
  <c r="M35" i="3"/>
  <c r="G41" i="4" s="1"/>
  <c r="M78" i="3"/>
  <c r="G84" i="4" s="1"/>
  <c r="M68" i="3"/>
  <c r="G74" i="4" s="1"/>
  <c r="M56" i="3"/>
  <c r="G62" i="4" s="1"/>
  <c r="M80" i="3"/>
  <c r="G86" i="4" s="1"/>
  <c r="M70" i="3"/>
  <c r="G76" i="4" s="1"/>
  <c r="M60" i="3"/>
  <c r="G66" i="4" s="1"/>
  <c r="M48" i="3"/>
  <c r="G54" i="4" s="1"/>
  <c r="M40" i="3"/>
  <c r="G46" i="4" s="1"/>
  <c r="M39" i="3"/>
  <c r="G45" i="4" s="1"/>
  <c r="M32" i="3"/>
  <c r="G38" i="4" s="1"/>
  <c r="M31" i="3"/>
  <c r="G37" i="4" s="1"/>
  <c r="M29" i="3"/>
  <c r="G35" i="4" s="1"/>
  <c r="M26" i="3"/>
  <c r="G32" i="4" s="1"/>
  <c r="M22" i="3"/>
  <c r="G28" i="4" s="1"/>
  <c r="M21" i="3"/>
  <c r="G27" i="4" s="1"/>
  <c r="N15" i="3"/>
  <c r="M24" i="3"/>
  <c r="G30" i="4" s="1"/>
  <c r="M16" i="3"/>
  <c r="M34" i="3"/>
  <c r="G40" i="4" s="1"/>
  <c r="M33" i="3"/>
  <c r="G39" i="4" s="1"/>
  <c r="M17" i="3"/>
  <c r="G23" i="4" s="1"/>
  <c r="M46" i="3"/>
  <c r="G52" i="4" s="1"/>
  <c r="M38" i="3"/>
  <c r="G44" i="4" s="1"/>
  <c r="M37" i="3"/>
  <c r="G43" i="4" s="1"/>
  <c r="M30" i="3"/>
  <c r="G36" i="4" s="1"/>
  <c r="M25" i="3"/>
  <c r="G31" i="4" s="1"/>
  <c r="M18" i="3"/>
  <c r="G24" i="4" s="1"/>
  <c r="M42" i="3"/>
  <c r="G48" i="4" s="1"/>
  <c r="M41" i="3"/>
  <c r="G47" i="4" s="1"/>
  <c r="M27" i="3"/>
  <c r="G33" i="4" s="1"/>
  <c r="M20" i="3"/>
  <c r="G26" i="4" s="1"/>
  <c r="M19" i="3"/>
  <c r="G25" i="4" s="1"/>
  <c r="M28" i="3"/>
  <c r="G34" i="4" s="1"/>
  <c r="M23" i="3"/>
  <c r="G29" i="4" s="1"/>
  <c r="Q36" i="4"/>
  <c r="Q64" i="4"/>
  <c r="Q84" i="4"/>
  <c r="Q67" i="4"/>
  <c r="Q89" i="4"/>
  <c r="Q53" i="4"/>
  <c r="Q75" i="4"/>
  <c r="Q56" i="4"/>
  <c r="Q76" i="4"/>
  <c r="Q23" i="4"/>
  <c r="Q31" i="4"/>
  <c r="Q39" i="4"/>
  <c r="Q47" i="4"/>
  <c r="Q62" i="4"/>
  <c r="Q78" i="4"/>
  <c r="P22" i="4"/>
  <c r="R34" i="4" l="1"/>
  <c r="R47" i="4"/>
  <c r="R36" i="4"/>
  <c r="R23" i="4"/>
  <c r="R30" i="4"/>
  <c r="R32" i="4"/>
  <c r="R45" i="4"/>
  <c r="R76" i="4"/>
  <c r="R84" i="4"/>
  <c r="R50" i="4"/>
  <c r="R92" i="4"/>
  <c r="R90" i="4"/>
  <c r="R80" i="4"/>
  <c r="R55" i="4"/>
  <c r="R63" i="4"/>
  <c r="R71" i="4"/>
  <c r="R79" i="4"/>
  <c r="R87" i="4"/>
  <c r="Q22" i="4"/>
  <c r="R25" i="4"/>
  <c r="R48" i="4"/>
  <c r="R43" i="4"/>
  <c r="R39" i="4"/>
  <c r="N84" i="3"/>
  <c r="H90" i="4" s="1"/>
  <c r="N83" i="3"/>
  <c r="H89" i="4" s="1"/>
  <c r="N76" i="3"/>
  <c r="H82" i="4" s="1"/>
  <c r="N75" i="3"/>
  <c r="H81" i="4" s="1"/>
  <c r="N68" i="3"/>
  <c r="H74" i="4" s="1"/>
  <c r="N67" i="3"/>
  <c r="H73" i="4" s="1"/>
  <c r="N60" i="3"/>
  <c r="H66" i="4" s="1"/>
  <c r="N59" i="3"/>
  <c r="H65" i="4" s="1"/>
  <c r="N52" i="3"/>
  <c r="H58" i="4" s="1"/>
  <c r="N51" i="3"/>
  <c r="H57" i="4" s="1"/>
  <c r="N44" i="3"/>
  <c r="H50" i="4" s="1"/>
  <c r="N42" i="3"/>
  <c r="H48" i="4" s="1"/>
  <c r="N40" i="3"/>
  <c r="H46" i="4" s="1"/>
  <c r="N38" i="3"/>
  <c r="H44" i="4" s="1"/>
  <c r="N36" i="3"/>
  <c r="H42" i="4" s="1"/>
  <c r="N34" i="3"/>
  <c r="H40" i="4" s="1"/>
  <c r="N32" i="3"/>
  <c r="H38" i="4" s="1"/>
  <c r="N30" i="3"/>
  <c r="H36" i="4" s="1"/>
  <c r="N28" i="3"/>
  <c r="H34" i="4" s="1"/>
  <c r="N26" i="3"/>
  <c r="H32" i="4" s="1"/>
  <c r="N24" i="3"/>
  <c r="H30" i="4" s="1"/>
  <c r="N22" i="3"/>
  <c r="H28" i="4" s="1"/>
  <c r="N20" i="3"/>
  <c r="H26" i="4" s="1"/>
  <c r="N18" i="3"/>
  <c r="H24" i="4" s="1"/>
  <c r="N16" i="3"/>
  <c r="N86" i="3"/>
  <c r="H92" i="4" s="1"/>
  <c r="N79" i="3"/>
  <c r="H85" i="4" s="1"/>
  <c r="N74" i="3"/>
  <c r="H80" i="4" s="1"/>
  <c r="N69" i="3"/>
  <c r="H75" i="4" s="1"/>
  <c r="N64" i="3"/>
  <c r="H70" i="4" s="1"/>
  <c r="N57" i="3"/>
  <c r="H63" i="4" s="1"/>
  <c r="N54" i="3"/>
  <c r="H60" i="4" s="1"/>
  <c r="N47" i="3"/>
  <c r="H53" i="4" s="1"/>
  <c r="N81" i="3"/>
  <c r="H87" i="4" s="1"/>
  <c r="N78" i="3"/>
  <c r="H84" i="4" s="1"/>
  <c r="N71" i="3"/>
  <c r="H77" i="4" s="1"/>
  <c r="N66" i="3"/>
  <c r="H72" i="4" s="1"/>
  <c r="N61" i="3"/>
  <c r="H67" i="4" s="1"/>
  <c r="N56" i="3"/>
  <c r="H62" i="4" s="1"/>
  <c r="N49" i="3"/>
  <c r="H55" i="4" s="1"/>
  <c r="N46" i="3"/>
  <c r="H52" i="4" s="1"/>
  <c r="N37" i="3"/>
  <c r="H43" i="4" s="1"/>
  <c r="N85" i="3"/>
  <c r="H91" i="4" s="1"/>
  <c r="N80" i="3"/>
  <c r="H86" i="4" s="1"/>
  <c r="N73" i="3"/>
  <c r="H79" i="4" s="1"/>
  <c r="N70" i="3"/>
  <c r="H76" i="4" s="1"/>
  <c r="N63" i="3"/>
  <c r="H69" i="4" s="1"/>
  <c r="N58" i="3"/>
  <c r="H64" i="4" s="1"/>
  <c r="N53" i="3"/>
  <c r="H59" i="4" s="1"/>
  <c r="N48" i="3"/>
  <c r="H54" i="4" s="1"/>
  <c r="N87" i="3"/>
  <c r="H93" i="4" s="1"/>
  <c r="N82" i="3"/>
  <c r="H88" i="4" s="1"/>
  <c r="N77" i="3"/>
  <c r="H83" i="4" s="1"/>
  <c r="N72" i="3"/>
  <c r="H78" i="4" s="1"/>
  <c r="N65" i="3"/>
  <c r="H71" i="4" s="1"/>
  <c r="N62" i="3"/>
  <c r="H68" i="4" s="1"/>
  <c r="N55" i="3"/>
  <c r="H61" i="4" s="1"/>
  <c r="N50" i="3"/>
  <c r="H56" i="4" s="1"/>
  <c r="N45" i="3"/>
  <c r="H51" i="4" s="1"/>
  <c r="N41" i="3"/>
  <c r="H47" i="4" s="1"/>
  <c r="N33" i="3"/>
  <c r="H39" i="4" s="1"/>
  <c r="N25" i="3"/>
  <c r="H31" i="4" s="1"/>
  <c r="N31" i="3"/>
  <c r="H37" i="4" s="1"/>
  <c r="N23" i="3"/>
  <c r="H29" i="4" s="1"/>
  <c r="N17" i="3"/>
  <c r="H23" i="4" s="1"/>
  <c r="N35" i="3"/>
  <c r="H41" i="4" s="1"/>
  <c r="N19" i="3"/>
  <c r="H25" i="4" s="1"/>
  <c r="N39" i="3"/>
  <c r="H45" i="4" s="1"/>
  <c r="N27" i="3"/>
  <c r="H33" i="4" s="1"/>
  <c r="N43" i="3"/>
  <c r="H49" i="4" s="1"/>
  <c r="N29" i="3"/>
  <c r="H35" i="4" s="1"/>
  <c r="N21" i="3"/>
  <c r="H27" i="4" s="1"/>
  <c r="O15" i="3"/>
  <c r="R35" i="4"/>
  <c r="R46" i="4"/>
  <c r="R86" i="4"/>
  <c r="R41" i="4"/>
  <c r="R60" i="4"/>
  <c r="R58" i="4"/>
  <c r="R56" i="4"/>
  <c r="R88" i="4"/>
  <c r="R57" i="4"/>
  <c r="R65" i="4"/>
  <c r="R73" i="4"/>
  <c r="R81" i="4"/>
  <c r="R89" i="4"/>
  <c r="D27" i="5"/>
  <c r="E18" i="5"/>
  <c r="D28" i="5"/>
  <c r="R26" i="4"/>
  <c r="R24" i="4"/>
  <c r="R44" i="4"/>
  <c r="R40" i="4"/>
  <c r="R27" i="4"/>
  <c r="R37" i="4"/>
  <c r="R54" i="4"/>
  <c r="R62" i="4"/>
  <c r="R42" i="4"/>
  <c r="R70" i="4"/>
  <c r="R68" i="4"/>
  <c r="R64" i="4"/>
  <c r="R51" i="4"/>
  <c r="R59" i="4"/>
  <c r="R67" i="4"/>
  <c r="R75" i="4"/>
  <c r="R83" i="4"/>
  <c r="R91" i="4"/>
  <c r="R29" i="4"/>
  <c r="R33" i="4"/>
  <c r="R31" i="4"/>
  <c r="R52" i="4"/>
  <c r="H25" i="5"/>
  <c r="G22" i="4"/>
  <c r="R28" i="4"/>
  <c r="R38" i="4"/>
  <c r="R66" i="4"/>
  <c r="R74" i="4"/>
  <c r="R49" i="4"/>
  <c r="R82" i="4"/>
  <c r="R78" i="4"/>
  <c r="R72" i="4"/>
  <c r="R53" i="4"/>
  <c r="R61" i="4"/>
  <c r="R69" i="4"/>
  <c r="R77" i="4"/>
  <c r="R85" i="4"/>
  <c r="R93" i="4"/>
  <c r="J22" i="5"/>
  <c r="K21" i="5"/>
  <c r="K22" i="5" s="1"/>
  <c r="S49" i="4" l="1"/>
  <c r="S41" i="4"/>
  <c r="S31" i="4"/>
  <c r="S56" i="4"/>
  <c r="S78" i="4"/>
  <c r="S54" i="4"/>
  <c r="S76" i="4"/>
  <c r="S43" i="4"/>
  <c r="S67" i="4"/>
  <c r="S87" i="4"/>
  <c r="S70" i="4"/>
  <c r="S92" i="4"/>
  <c r="S28" i="4"/>
  <c r="S36" i="4"/>
  <c r="S44" i="4"/>
  <c r="S57" i="4"/>
  <c r="S73" i="4"/>
  <c r="S89" i="4"/>
  <c r="E23" i="5"/>
  <c r="E26" i="5"/>
  <c r="E24" i="5"/>
  <c r="O86" i="3"/>
  <c r="I92" i="4" s="1"/>
  <c r="O84" i="3"/>
  <c r="I90" i="4" s="1"/>
  <c r="O82" i="3"/>
  <c r="I88" i="4" s="1"/>
  <c r="O80" i="3"/>
  <c r="I86" i="4" s="1"/>
  <c r="O78" i="3"/>
  <c r="I84" i="4" s="1"/>
  <c r="O76" i="3"/>
  <c r="I82" i="4" s="1"/>
  <c r="O74" i="3"/>
  <c r="I80" i="4" s="1"/>
  <c r="O72" i="3"/>
  <c r="I78" i="4" s="1"/>
  <c r="O70" i="3"/>
  <c r="I76" i="4" s="1"/>
  <c r="O68" i="3"/>
  <c r="I74" i="4" s="1"/>
  <c r="O66" i="3"/>
  <c r="I72" i="4" s="1"/>
  <c r="O64" i="3"/>
  <c r="I70" i="4" s="1"/>
  <c r="O62" i="3"/>
  <c r="I68" i="4" s="1"/>
  <c r="O60" i="3"/>
  <c r="I66" i="4" s="1"/>
  <c r="O58" i="3"/>
  <c r="I64" i="4" s="1"/>
  <c r="O56" i="3"/>
  <c r="I62" i="4" s="1"/>
  <c r="O54" i="3"/>
  <c r="I60" i="4" s="1"/>
  <c r="O52" i="3"/>
  <c r="I58" i="4" s="1"/>
  <c r="O50" i="3"/>
  <c r="I56" i="4" s="1"/>
  <c r="O48" i="3"/>
  <c r="I54" i="4" s="1"/>
  <c r="O46" i="3"/>
  <c r="I52" i="4" s="1"/>
  <c r="O44" i="3"/>
  <c r="I50" i="4" s="1"/>
  <c r="O85" i="3"/>
  <c r="I91" i="4" s="1"/>
  <c r="O77" i="3"/>
  <c r="I83" i="4" s="1"/>
  <c r="O69" i="3"/>
  <c r="I75" i="4" s="1"/>
  <c r="O61" i="3"/>
  <c r="I67" i="4" s="1"/>
  <c r="O53" i="3"/>
  <c r="I59" i="4" s="1"/>
  <c r="O45" i="3"/>
  <c r="I51" i="4" s="1"/>
  <c r="P15" i="3"/>
  <c r="O81" i="3"/>
  <c r="I87" i="4" s="1"/>
  <c r="O71" i="3"/>
  <c r="I77" i="4" s="1"/>
  <c r="O59" i="3"/>
  <c r="I65" i="4" s="1"/>
  <c r="O49" i="3"/>
  <c r="I55" i="4" s="1"/>
  <c r="O83" i="3"/>
  <c r="I89" i="4" s="1"/>
  <c r="O73" i="3"/>
  <c r="I79" i="4" s="1"/>
  <c r="O63" i="3"/>
  <c r="I69" i="4" s="1"/>
  <c r="O51" i="3"/>
  <c r="I57" i="4" s="1"/>
  <c r="O39" i="3"/>
  <c r="I45" i="4" s="1"/>
  <c r="O38" i="3"/>
  <c r="I44" i="4" s="1"/>
  <c r="O31" i="3"/>
  <c r="I37" i="4" s="1"/>
  <c r="O87" i="3"/>
  <c r="I93" i="4" s="1"/>
  <c r="O75" i="3"/>
  <c r="I81" i="4" s="1"/>
  <c r="O65" i="3"/>
  <c r="I71" i="4" s="1"/>
  <c r="O55" i="3"/>
  <c r="I61" i="4" s="1"/>
  <c r="O79" i="3"/>
  <c r="I85" i="4" s="1"/>
  <c r="O67" i="3"/>
  <c r="I73" i="4" s="1"/>
  <c r="O57" i="3"/>
  <c r="I63" i="4" s="1"/>
  <c r="O47" i="3"/>
  <c r="I53" i="4" s="1"/>
  <c r="O43" i="3"/>
  <c r="I49" i="4" s="1"/>
  <c r="O42" i="3"/>
  <c r="I48" i="4" s="1"/>
  <c r="O35" i="3"/>
  <c r="I41" i="4" s="1"/>
  <c r="O34" i="3"/>
  <c r="I40" i="4" s="1"/>
  <c r="O27" i="3"/>
  <c r="I33" i="4" s="1"/>
  <c r="O26" i="3"/>
  <c r="I32" i="4" s="1"/>
  <c r="O33" i="3"/>
  <c r="I39" i="4" s="1"/>
  <c r="O32" i="3"/>
  <c r="I38" i="4" s="1"/>
  <c r="O28" i="3"/>
  <c r="I34" i="4" s="1"/>
  <c r="O24" i="3"/>
  <c r="I30" i="4" s="1"/>
  <c r="O17" i="3"/>
  <c r="I23" i="4" s="1"/>
  <c r="O16" i="3"/>
  <c r="O18" i="3"/>
  <c r="I24" i="4" s="1"/>
  <c r="O20" i="3"/>
  <c r="I26" i="4" s="1"/>
  <c r="O37" i="3"/>
  <c r="I43" i="4" s="1"/>
  <c r="O36" i="3"/>
  <c r="I42" i="4" s="1"/>
  <c r="O30" i="3"/>
  <c r="I36" i="4" s="1"/>
  <c r="O25" i="3"/>
  <c r="I31" i="4" s="1"/>
  <c r="O19" i="3"/>
  <c r="I25" i="4" s="1"/>
  <c r="O41" i="3"/>
  <c r="I47" i="4" s="1"/>
  <c r="O40" i="3"/>
  <c r="I46" i="4" s="1"/>
  <c r="O29" i="3"/>
  <c r="I35" i="4" s="1"/>
  <c r="O21" i="3"/>
  <c r="I27" i="4" s="1"/>
  <c r="O23" i="3"/>
  <c r="I29" i="4" s="1"/>
  <c r="O22" i="3"/>
  <c r="I28" i="4" s="1"/>
  <c r="S33" i="4"/>
  <c r="S23" i="4"/>
  <c r="S39" i="4"/>
  <c r="S61" i="4"/>
  <c r="S83" i="4"/>
  <c r="S59" i="4"/>
  <c r="S79" i="4"/>
  <c r="S52" i="4"/>
  <c r="S72" i="4"/>
  <c r="S53" i="4"/>
  <c r="S75" i="4"/>
  <c r="I25" i="5"/>
  <c r="H22" i="4"/>
  <c r="S30" i="4"/>
  <c r="S38" i="4"/>
  <c r="S46" i="4"/>
  <c r="S58" i="4"/>
  <c r="S74" i="4"/>
  <c r="S90" i="4"/>
  <c r="R22" i="4"/>
  <c r="S27" i="4"/>
  <c r="S45" i="4"/>
  <c r="S29" i="4"/>
  <c r="S47" i="4"/>
  <c r="S68" i="4"/>
  <c r="S88" i="4"/>
  <c r="S64" i="4"/>
  <c r="S86" i="4"/>
  <c r="S55" i="4"/>
  <c r="S77" i="4"/>
  <c r="S60" i="4"/>
  <c r="S80" i="4"/>
  <c r="S24" i="4"/>
  <c r="S32" i="4"/>
  <c r="S40" i="4"/>
  <c r="S48" i="4"/>
  <c r="S65" i="4"/>
  <c r="S81" i="4"/>
  <c r="S35" i="4"/>
  <c r="S25" i="4"/>
  <c r="S37" i="4"/>
  <c r="S51" i="4"/>
  <c r="S71" i="4"/>
  <c r="S93" i="4"/>
  <c r="S69" i="4"/>
  <c r="S91" i="4"/>
  <c r="S62" i="4"/>
  <c r="S84" i="4"/>
  <c r="S63" i="4"/>
  <c r="S85" i="4"/>
  <c r="S26" i="4"/>
  <c r="S34" i="4"/>
  <c r="S42" i="4"/>
  <c r="S50" i="4"/>
  <c r="S66" i="4"/>
  <c r="S82" i="4"/>
  <c r="S22" i="4" l="1"/>
  <c r="T28" i="4"/>
  <c r="T46" i="4"/>
  <c r="T36" i="4"/>
  <c r="T24" i="4"/>
  <c r="T34" i="4"/>
  <c r="T33" i="4"/>
  <c r="T49" i="4"/>
  <c r="T85" i="4"/>
  <c r="T93" i="4"/>
  <c r="T57" i="4"/>
  <c r="T55" i="4"/>
  <c r="P87" i="3"/>
  <c r="J93" i="4" s="1"/>
  <c r="P86" i="3"/>
  <c r="J92" i="4" s="1"/>
  <c r="P79" i="3"/>
  <c r="J85" i="4" s="1"/>
  <c r="P78" i="3"/>
  <c r="J84" i="4" s="1"/>
  <c r="P71" i="3"/>
  <c r="J77" i="4" s="1"/>
  <c r="P70" i="3"/>
  <c r="J76" i="4" s="1"/>
  <c r="P63" i="3"/>
  <c r="J69" i="4" s="1"/>
  <c r="P62" i="3"/>
  <c r="J68" i="4" s="1"/>
  <c r="P55" i="3"/>
  <c r="J61" i="4" s="1"/>
  <c r="P54" i="3"/>
  <c r="J60" i="4" s="1"/>
  <c r="P47" i="3"/>
  <c r="J53" i="4" s="1"/>
  <c r="P46" i="3"/>
  <c r="J52" i="4" s="1"/>
  <c r="P43" i="3"/>
  <c r="J49" i="4" s="1"/>
  <c r="P41" i="3"/>
  <c r="J47" i="4" s="1"/>
  <c r="P39" i="3"/>
  <c r="J45" i="4" s="1"/>
  <c r="P37" i="3"/>
  <c r="J43" i="4" s="1"/>
  <c r="P35" i="3"/>
  <c r="J41" i="4" s="1"/>
  <c r="P33" i="3"/>
  <c r="J39" i="4" s="1"/>
  <c r="P31" i="3"/>
  <c r="J37" i="4" s="1"/>
  <c r="P29" i="3"/>
  <c r="J35" i="4" s="1"/>
  <c r="P27" i="3"/>
  <c r="J33" i="4" s="1"/>
  <c r="P25" i="3"/>
  <c r="J31" i="4" s="1"/>
  <c r="P23" i="3"/>
  <c r="J29" i="4" s="1"/>
  <c r="P21" i="3"/>
  <c r="J27" i="4" s="1"/>
  <c r="P19" i="3"/>
  <c r="J25" i="4" s="1"/>
  <c r="P17" i="3"/>
  <c r="J23" i="4" s="1"/>
  <c r="P83" i="3"/>
  <c r="J89" i="4" s="1"/>
  <c r="P76" i="3"/>
  <c r="J82" i="4" s="1"/>
  <c r="P73" i="3"/>
  <c r="J79" i="4" s="1"/>
  <c r="P66" i="3"/>
  <c r="J72" i="4" s="1"/>
  <c r="P61" i="3"/>
  <c r="J67" i="4" s="1"/>
  <c r="P56" i="3"/>
  <c r="J62" i="4" s="1"/>
  <c r="P51" i="3"/>
  <c r="J57" i="4" s="1"/>
  <c r="P85" i="3"/>
  <c r="J91" i="4" s="1"/>
  <c r="P80" i="3"/>
  <c r="J86" i="4" s="1"/>
  <c r="P75" i="3"/>
  <c r="J81" i="4" s="1"/>
  <c r="P68" i="3"/>
  <c r="J74" i="4" s="1"/>
  <c r="P65" i="3"/>
  <c r="J71" i="4" s="1"/>
  <c r="P58" i="3"/>
  <c r="J64" i="4" s="1"/>
  <c r="P53" i="3"/>
  <c r="J59" i="4" s="1"/>
  <c r="P48" i="3"/>
  <c r="J54" i="4" s="1"/>
  <c r="P40" i="3"/>
  <c r="J46" i="4" s="1"/>
  <c r="P32" i="3"/>
  <c r="J38" i="4" s="1"/>
  <c r="P82" i="3"/>
  <c r="J88" i="4" s="1"/>
  <c r="P77" i="3"/>
  <c r="J83" i="4" s="1"/>
  <c r="P72" i="3"/>
  <c r="J78" i="4" s="1"/>
  <c r="P67" i="3"/>
  <c r="J73" i="4" s="1"/>
  <c r="P60" i="3"/>
  <c r="J66" i="4" s="1"/>
  <c r="P57" i="3"/>
  <c r="J63" i="4" s="1"/>
  <c r="P50" i="3"/>
  <c r="J56" i="4" s="1"/>
  <c r="P84" i="3"/>
  <c r="J90" i="4" s="1"/>
  <c r="P81" i="3"/>
  <c r="J87" i="4" s="1"/>
  <c r="P74" i="3"/>
  <c r="J80" i="4" s="1"/>
  <c r="P69" i="3"/>
  <c r="J75" i="4" s="1"/>
  <c r="P64" i="3"/>
  <c r="J70" i="4" s="1"/>
  <c r="P59" i="3"/>
  <c r="J65" i="4" s="1"/>
  <c r="P52" i="3"/>
  <c r="J58" i="4" s="1"/>
  <c r="P49" i="3"/>
  <c r="J55" i="4" s="1"/>
  <c r="P36" i="3"/>
  <c r="J42" i="4" s="1"/>
  <c r="P28" i="3"/>
  <c r="J34" i="4" s="1"/>
  <c r="P45" i="3"/>
  <c r="J51" i="4" s="1"/>
  <c r="P34" i="3"/>
  <c r="J40" i="4" s="1"/>
  <c r="P30" i="3"/>
  <c r="J36" i="4" s="1"/>
  <c r="P18" i="3"/>
  <c r="J24" i="4" s="1"/>
  <c r="P20" i="3"/>
  <c r="J26" i="4" s="1"/>
  <c r="P38" i="3"/>
  <c r="J44" i="4" s="1"/>
  <c r="P42" i="3"/>
  <c r="J48" i="4" s="1"/>
  <c r="P22" i="3"/>
  <c r="J28" i="4" s="1"/>
  <c r="P44" i="3"/>
  <c r="J50" i="4" s="1"/>
  <c r="P26" i="3"/>
  <c r="J32" i="4" s="1"/>
  <c r="P24" i="3"/>
  <c r="J30" i="4" s="1"/>
  <c r="P16" i="3"/>
  <c r="T75" i="4"/>
  <c r="T52" i="4"/>
  <c r="T60" i="4"/>
  <c r="T68" i="4"/>
  <c r="T76" i="4"/>
  <c r="T84" i="4"/>
  <c r="T92" i="4"/>
  <c r="T29" i="4"/>
  <c r="T47" i="4"/>
  <c r="T42" i="4"/>
  <c r="J25" i="5"/>
  <c r="I22" i="4"/>
  <c r="T38" i="4"/>
  <c r="T40" i="4"/>
  <c r="T53" i="4"/>
  <c r="T61" i="4"/>
  <c r="T37" i="4"/>
  <c r="T69" i="4"/>
  <c r="T65" i="4"/>
  <c r="T51" i="4"/>
  <c r="T83" i="4"/>
  <c r="T54" i="4"/>
  <c r="T62" i="4"/>
  <c r="T70" i="4"/>
  <c r="T78" i="4"/>
  <c r="T86" i="4"/>
  <c r="T27" i="4"/>
  <c r="T25" i="4"/>
  <c r="T43" i="4"/>
  <c r="T23" i="4"/>
  <c r="T39" i="4"/>
  <c r="T41" i="4"/>
  <c r="T63" i="4"/>
  <c r="T71" i="4"/>
  <c r="T44" i="4"/>
  <c r="T79" i="4"/>
  <c r="T77" i="4"/>
  <c r="T59" i="4"/>
  <c r="T91" i="4"/>
  <c r="T56" i="4"/>
  <c r="T64" i="4"/>
  <c r="T72" i="4"/>
  <c r="T80" i="4"/>
  <c r="T88" i="4"/>
  <c r="E27" i="5"/>
  <c r="F18" i="5"/>
  <c r="E28" i="5"/>
  <c r="T35" i="4"/>
  <c r="T31" i="4"/>
  <c r="T26" i="4"/>
  <c r="T30" i="4"/>
  <c r="T32" i="4"/>
  <c r="T48" i="4"/>
  <c r="T73" i="4"/>
  <c r="T81" i="4"/>
  <c r="T45" i="4"/>
  <c r="T89" i="4"/>
  <c r="T87" i="4"/>
  <c r="T67" i="4"/>
  <c r="T50" i="4"/>
  <c r="T58" i="4"/>
  <c r="T66" i="4"/>
  <c r="T74" i="4"/>
  <c r="T82" i="4"/>
  <c r="T90" i="4"/>
  <c r="F26" i="5" l="1"/>
  <c r="F24" i="5"/>
  <c r="F23" i="5"/>
  <c r="J22" i="4"/>
  <c r="K25" i="5"/>
  <c r="U28" i="4"/>
  <c r="W28" i="4" s="1"/>
  <c r="U24" i="4"/>
  <c r="W24" i="4" s="1"/>
  <c r="U34" i="4"/>
  <c r="W34" i="4" s="1"/>
  <c r="U65" i="4"/>
  <c r="W65" i="4" s="1"/>
  <c r="U87" i="4"/>
  <c r="W87" i="4" s="1"/>
  <c r="U66" i="4"/>
  <c r="W66" i="4" s="1"/>
  <c r="U88" i="4"/>
  <c r="W88" i="4" s="1"/>
  <c r="U59" i="4"/>
  <c r="W59" i="4" s="1"/>
  <c r="U81" i="4"/>
  <c r="W81" i="4" s="1"/>
  <c r="U62" i="4"/>
  <c r="W62" i="4" s="1"/>
  <c r="U82" i="4"/>
  <c r="W82" i="4" s="1"/>
  <c r="U27" i="4"/>
  <c r="W27" i="4" s="1"/>
  <c r="U35" i="4"/>
  <c r="W35" i="4" s="1"/>
  <c r="U43" i="4"/>
  <c r="W43" i="4" s="1"/>
  <c r="U52" i="4"/>
  <c r="W52" i="4" s="1"/>
  <c r="U68" i="4"/>
  <c r="W68" i="4" s="1"/>
  <c r="U84" i="4"/>
  <c r="W84" i="4" s="1"/>
  <c r="U30" i="4"/>
  <c r="W30" i="4" s="1"/>
  <c r="U48" i="4"/>
  <c r="W48" i="4" s="1"/>
  <c r="U36" i="4"/>
  <c r="W36" i="4" s="1"/>
  <c r="U42" i="4"/>
  <c r="W42" i="4" s="1"/>
  <c r="U70" i="4"/>
  <c r="W70" i="4" s="1"/>
  <c r="U90" i="4"/>
  <c r="W90" i="4" s="1"/>
  <c r="U73" i="4"/>
  <c r="W73" i="4" s="1"/>
  <c r="U38" i="4"/>
  <c r="W38" i="4" s="1"/>
  <c r="U64" i="4"/>
  <c r="W64" i="4" s="1"/>
  <c r="U86" i="4"/>
  <c r="W86" i="4" s="1"/>
  <c r="U67" i="4"/>
  <c r="W67" i="4" s="1"/>
  <c r="U89" i="4"/>
  <c r="W89" i="4" s="1"/>
  <c r="U29" i="4"/>
  <c r="W29" i="4" s="1"/>
  <c r="U37" i="4"/>
  <c r="W37" i="4" s="1"/>
  <c r="U45" i="4"/>
  <c r="W45" i="4" s="1"/>
  <c r="U53" i="4"/>
  <c r="W53" i="4" s="1"/>
  <c r="U69" i="4"/>
  <c r="W69" i="4" s="1"/>
  <c r="U85" i="4"/>
  <c r="W85" i="4" s="1"/>
  <c r="T22" i="4"/>
  <c r="U32" i="4"/>
  <c r="W32" i="4" s="1"/>
  <c r="U44" i="4"/>
  <c r="W44" i="4" s="1"/>
  <c r="U40" i="4"/>
  <c r="W40" i="4" s="1"/>
  <c r="U55" i="4"/>
  <c r="W55" i="4" s="1"/>
  <c r="U75" i="4"/>
  <c r="W75" i="4" s="1"/>
  <c r="U56" i="4"/>
  <c r="W56" i="4" s="1"/>
  <c r="U78" i="4"/>
  <c r="W78" i="4" s="1"/>
  <c r="U46" i="4"/>
  <c r="W46" i="4" s="1"/>
  <c r="U71" i="4"/>
  <c r="W71" i="4" s="1"/>
  <c r="U91" i="4"/>
  <c r="W91" i="4" s="1"/>
  <c r="U72" i="4"/>
  <c r="W72" i="4" s="1"/>
  <c r="U23" i="4"/>
  <c r="W23" i="4" s="1"/>
  <c r="U31" i="4"/>
  <c r="W31" i="4" s="1"/>
  <c r="U39" i="4"/>
  <c r="W39" i="4" s="1"/>
  <c r="U47" i="4"/>
  <c r="W47" i="4" s="1"/>
  <c r="U60" i="4"/>
  <c r="W60" i="4" s="1"/>
  <c r="U76" i="4"/>
  <c r="W76" i="4" s="1"/>
  <c r="U92" i="4"/>
  <c r="W92" i="4" s="1"/>
  <c r="U50" i="4"/>
  <c r="W50" i="4" s="1"/>
  <c r="U26" i="4"/>
  <c r="W26" i="4" s="1"/>
  <c r="U51" i="4"/>
  <c r="W51" i="4" s="1"/>
  <c r="U58" i="4"/>
  <c r="W58" i="4" s="1"/>
  <c r="U80" i="4"/>
  <c r="W80" i="4" s="1"/>
  <c r="U63" i="4"/>
  <c r="W63" i="4" s="1"/>
  <c r="U83" i="4"/>
  <c r="W83" i="4" s="1"/>
  <c r="U54" i="4"/>
  <c r="W54" i="4" s="1"/>
  <c r="U74" i="4"/>
  <c r="W74" i="4" s="1"/>
  <c r="U57" i="4"/>
  <c r="W57" i="4" s="1"/>
  <c r="U79" i="4"/>
  <c r="W79" i="4" s="1"/>
  <c r="U25" i="4"/>
  <c r="W25" i="4" s="1"/>
  <c r="U33" i="4"/>
  <c r="W33" i="4" s="1"/>
  <c r="U41" i="4"/>
  <c r="W41" i="4" s="1"/>
  <c r="U49" i="4"/>
  <c r="W49" i="4" s="1"/>
  <c r="U61" i="4"/>
  <c r="W61" i="4" s="1"/>
  <c r="U77" i="4"/>
  <c r="W77" i="4" s="1"/>
  <c r="U93" i="4"/>
  <c r="W93" i="4" s="1"/>
  <c r="U22" i="4" l="1"/>
  <c r="W22" i="4" s="1"/>
  <c r="X22" i="4" s="1"/>
  <c r="G18" i="5"/>
  <c r="F28" i="5"/>
  <c r="F27" i="5"/>
  <c r="G26" i="5" l="1"/>
  <c r="G24" i="5"/>
  <c r="G23" i="5"/>
  <c r="E13" i="4"/>
  <c r="Y22" i="4"/>
  <c r="B18" i="6" l="1"/>
  <c r="E14" i="4"/>
  <c r="AH93" i="4"/>
  <c r="AS93" i="4" s="1"/>
  <c r="AD93" i="4"/>
  <c r="AO93" i="4" s="1"/>
  <c r="AJ92" i="4"/>
  <c r="AU92" i="4" s="1"/>
  <c r="AF92" i="4"/>
  <c r="AQ92" i="4" s="1"/>
  <c r="AB92" i="4"/>
  <c r="AM92" i="4" s="1"/>
  <c r="AH91" i="4"/>
  <c r="AS91" i="4" s="1"/>
  <c r="AD91" i="4"/>
  <c r="AO91" i="4" s="1"/>
  <c r="AJ90" i="4"/>
  <c r="AU90" i="4" s="1"/>
  <c r="AF90" i="4"/>
  <c r="AQ90" i="4" s="1"/>
  <c r="AB90" i="4"/>
  <c r="AM90" i="4" s="1"/>
  <c r="AH89" i="4"/>
  <c r="AS89" i="4" s="1"/>
  <c r="AD89" i="4"/>
  <c r="AO89" i="4" s="1"/>
  <c r="AG93" i="4"/>
  <c r="AR93" i="4" s="1"/>
  <c r="AC93" i="4"/>
  <c r="AN93" i="4" s="1"/>
  <c r="AI92" i="4"/>
  <c r="AT92" i="4" s="1"/>
  <c r="AE92" i="4"/>
  <c r="AP92" i="4" s="1"/>
  <c r="AA92" i="4"/>
  <c r="AL92" i="4" s="1"/>
  <c r="AG91" i="4"/>
  <c r="AR91" i="4" s="1"/>
  <c r="AC91" i="4"/>
  <c r="AN91" i="4" s="1"/>
  <c r="AI90" i="4"/>
  <c r="AT90" i="4" s="1"/>
  <c r="AE90" i="4"/>
  <c r="AP90" i="4" s="1"/>
  <c r="AA90" i="4"/>
  <c r="AL90" i="4" s="1"/>
  <c r="AG89" i="4"/>
  <c r="AR89" i="4" s="1"/>
  <c r="AC89" i="4"/>
  <c r="AN89" i="4" s="1"/>
  <c r="AF93" i="4"/>
  <c r="AQ93" i="4" s="1"/>
  <c r="AH92" i="4"/>
  <c r="AS92" i="4" s="1"/>
  <c r="AJ91" i="4"/>
  <c r="AU91" i="4" s="1"/>
  <c r="AB91" i="4"/>
  <c r="AM91" i="4" s="1"/>
  <c r="AD90" i="4"/>
  <c r="AO90" i="4" s="1"/>
  <c r="AF89" i="4"/>
  <c r="AQ89" i="4" s="1"/>
  <c r="AH88" i="4"/>
  <c r="AS88" i="4" s="1"/>
  <c r="AD88" i="4"/>
  <c r="AO88" i="4" s="1"/>
  <c r="AJ87" i="4"/>
  <c r="AU87" i="4" s="1"/>
  <c r="AF87" i="4"/>
  <c r="AQ87" i="4" s="1"/>
  <c r="AB87" i="4"/>
  <c r="AM87" i="4" s="1"/>
  <c r="AH86" i="4"/>
  <c r="AS86" i="4" s="1"/>
  <c r="AD86" i="4"/>
  <c r="AO86" i="4" s="1"/>
  <c r="AJ85" i="4"/>
  <c r="AU85" i="4" s="1"/>
  <c r="AF85" i="4"/>
  <c r="AQ85" i="4" s="1"/>
  <c r="AB85" i="4"/>
  <c r="AM85" i="4" s="1"/>
  <c r="AH84" i="4"/>
  <c r="AS84" i="4" s="1"/>
  <c r="AD84" i="4"/>
  <c r="AO84" i="4" s="1"/>
  <c r="AE93" i="4"/>
  <c r="AP93" i="4" s="1"/>
  <c r="AG92" i="4"/>
  <c r="AR92" i="4" s="1"/>
  <c r="AI91" i="4"/>
  <c r="AT91" i="4" s="1"/>
  <c r="AA91" i="4"/>
  <c r="AL91" i="4" s="1"/>
  <c r="AC90" i="4"/>
  <c r="AN90" i="4" s="1"/>
  <c r="AE89" i="4"/>
  <c r="AP89" i="4" s="1"/>
  <c r="AG88" i="4"/>
  <c r="AR88" i="4" s="1"/>
  <c r="AC88" i="4"/>
  <c r="AN88" i="4" s="1"/>
  <c r="AI87" i="4"/>
  <c r="AT87" i="4" s="1"/>
  <c r="AE87" i="4"/>
  <c r="AP87" i="4" s="1"/>
  <c r="AA87" i="4"/>
  <c r="AL87" i="4" s="1"/>
  <c r="AG86" i="4"/>
  <c r="AR86" i="4" s="1"/>
  <c r="AC86" i="4"/>
  <c r="AN86" i="4" s="1"/>
  <c r="AI85" i="4"/>
  <c r="AT85" i="4" s="1"/>
  <c r="AE85" i="4"/>
  <c r="AP85" i="4" s="1"/>
  <c r="AA85" i="4"/>
  <c r="AL85" i="4" s="1"/>
  <c r="AI93" i="4"/>
  <c r="AT93" i="4" s="1"/>
  <c r="AC92" i="4"/>
  <c r="AN92" i="4" s="1"/>
  <c r="AG90" i="4"/>
  <c r="AR90" i="4" s="1"/>
  <c r="AA89" i="4"/>
  <c r="AL89" i="4" s="1"/>
  <c r="AI88" i="4"/>
  <c r="AT88" i="4" s="1"/>
  <c r="AA88" i="4"/>
  <c r="AL88" i="4" s="1"/>
  <c r="AC87" i="4"/>
  <c r="AN87" i="4" s="1"/>
  <c r="AE86" i="4"/>
  <c r="AP86" i="4" s="1"/>
  <c r="AG85" i="4"/>
  <c r="AR85" i="4" s="1"/>
  <c r="AF84" i="4"/>
  <c r="AQ84" i="4" s="1"/>
  <c r="AA84" i="4"/>
  <c r="AL84" i="4" s="1"/>
  <c r="AG83" i="4"/>
  <c r="AR83" i="4" s="1"/>
  <c r="AC83" i="4"/>
  <c r="AN83" i="4" s="1"/>
  <c r="AI82" i="4"/>
  <c r="AT82" i="4" s="1"/>
  <c r="AE82" i="4"/>
  <c r="AP82" i="4" s="1"/>
  <c r="AA82" i="4"/>
  <c r="AL82" i="4" s="1"/>
  <c r="AG81" i="4"/>
  <c r="AR81" i="4" s="1"/>
  <c r="AC81" i="4"/>
  <c r="AN81" i="4" s="1"/>
  <c r="AI80" i="4"/>
  <c r="AT80" i="4" s="1"/>
  <c r="AE80" i="4"/>
  <c r="AP80" i="4" s="1"/>
  <c r="AA80" i="4"/>
  <c r="AL80" i="4" s="1"/>
  <c r="AG79" i="4"/>
  <c r="AR79" i="4" s="1"/>
  <c r="AC79" i="4"/>
  <c r="AN79" i="4" s="1"/>
  <c r="AI78" i="4"/>
  <c r="AT78" i="4" s="1"/>
  <c r="AE78" i="4"/>
  <c r="AP78" i="4" s="1"/>
  <c r="AA78" i="4"/>
  <c r="AL78" i="4" s="1"/>
  <c r="AG77" i="4"/>
  <c r="AR77" i="4" s="1"/>
  <c r="AC77" i="4"/>
  <c r="AN77" i="4" s="1"/>
  <c r="AI76" i="4"/>
  <c r="AT76" i="4" s="1"/>
  <c r="AE76" i="4"/>
  <c r="AP76" i="4" s="1"/>
  <c r="AA76" i="4"/>
  <c r="AL76" i="4" s="1"/>
  <c r="AG75" i="4"/>
  <c r="AR75" i="4" s="1"/>
  <c r="AC75" i="4"/>
  <c r="AN75" i="4" s="1"/>
  <c r="AI74" i="4"/>
  <c r="AT74" i="4" s="1"/>
  <c r="AE74" i="4"/>
  <c r="AP74" i="4" s="1"/>
  <c r="AA74" i="4"/>
  <c r="AL74" i="4" s="1"/>
  <c r="AG73" i="4"/>
  <c r="AR73" i="4" s="1"/>
  <c r="AC73" i="4"/>
  <c r="AN73" i="4" s="1"/>
  <c r="AI72" i="4"/>
  <c r="AT72" i="4" s="1"/>
  <c r="AB93" i="4"/>
  <c r="AM93" i="4" s="1"/>
  <c r="AF91" i="4"/>
  <c r="AQ91" i="4" s="1"/>
  <c r="AJ89" i="4"/>
  <c r="AU89" i="4" s="1"/>
  <c r="AF88" i="4"/>
  <c r="AQ88" i="4" s="1"/>
  <c r="AH87" i="4"/>
  <c r="AS87" i="4" s="1"/>
  <c r="AJ86" i="4"/>
  <c r="AU86" i="4" s="1"/>
  <c r="AB86" i="4"/>
  <c r="AM86" i="4" s="1"/>
  <c r="AD85" i="4"/>
  <c r="AO85" i="4" s="1"/>
  <c r="AJ84" i="4"/>
  <c r="AU84" i="4" s="1"/>
  <c r="AE84" i="4"/>
  <c r="AP84" i="4" s="1"/>
  <c r="AE91" i="4"/>
  <c r="AP91" i="4" s="1"/>
  <c r="AG87" i="4"/>
  <c r="AR87" i="4" s="1"/>
  <c r="AA86" i="4"/>
  <c r="AL86" i="4" s="1"/>
  <c r="AI84" i="4"/>
  <c r="AT84" i="4" s="1"/>
  <c r="AI83" i="4"/>
  <c r="AT83" i="4" s="1"/>
  <c r="AD83" i="4"/>
  <c r="AO83" i="4" s="1"/>
  <c r="AH82" i="4"/>
  <c r="AS82" i="4" s="1"/>
  <c r="AC82" i="4"/>
  <c r="AN82" i="4" s="1"/>
  <c r="AH81" i="4"/>
  <c r="AS81" i="4" s="1"/>
  <c r="AB81" i="4"/>
  <c r="AM81" i="4" s="1"/>
  <c r="AG80" i="4"/>
  <c r="AR80" i="4" s="1"/>
  <c r="AB80" i="4"/>
  <c r="AM80" i="4" s="1"/>
  <c r="AF79" i="4"/>
  <c r="AQ79" i="4" s="1"/>
  <c r="AA79" i="4"/>
  <c r="AL79" i="4" s="1"/>
  <c r="AF78" i="4"/>
  <c r="AQ78" i="4" s="1"/>
  <c r="AJ77" i="4"/>
  <c r="AU77" i="4" s="1"/>
  <c r="AE77" i="4"/>
  <c r="AP77" i="4" s="1"/>
  <c r="AJ76" i="4"/>
  <c r="AU76" i="4" s="1"/>
  <c r="AD76" i="4"/>
  <c r="AO76" i="4" s="1"/>
  <c r="AI75" i="4"/>
  <c r="AT75" i="4" s="1"/>
  <c r="AD75" i="4"/>
  <c r="AO75" i="4" s="1"/>
  <c r="AH74" i="4"/>
  <c r="AS74" i="4" s="1"/>
  <c r="AC74" i="4"/>
  <c r="AN74" i="4" s="1"/>
  <c r="AH73" i="4"/>
  <c r="AS73" i="4" s="1"/>
  <c r="AB73" i="4"/>
  <c r="AM73" i="4" s="1"/>
  <c r="AG72" i="4"/>
  <c r="AR72" i="4" s="1"/>
  <c r="AC72" i="4"/>
  <c r="AN72" i="4" s="1"/>
  <c r="AI71" i="4"/>
  <c r="AT71" i="4" s="1"/>
  <c r="AE71" i="4"/>
  <c r="AP71" i="4" s="1"/>
  <c r="AA71" i="4"/>
  <c r="AL71" i="4" s="1"/>
  <c r="AG70" i="4"/>
  <c r="AR70" i="4" s="1"/>
  <c r="AC70" i="4"/>
  <c r="AN70" i="4" s="1"/>
  <c r="AI69" i="4"/>
  <c r="AT69" i="4" s="1"/>
  <c r="AE69" i="4"/>
  <c r="AP69" i="4" s="1"/>
  <c r="AA69" i="4"/>
  <c r="AL69" i="4" s="1"/>
  <c r="AG68" i="4"/>
  <c r="AR68" i="4" s="1"/>
  <c r="AC68" i="4"/>
  <c r="AN68" i="4" s="1"/>
  <c r="AI67" i="4"/>
  <c r="AT67" i="4" s="1"/>
  <c r="AE67" i="4"/>
  <c r="AP67" i="4" s="1"/>
  <c r="AA67" i="4"/>
  <c r="AL67" i="4" s="1"/>
  <c r="AG66" i="4"/>
  <c r="AR66" i="4" s="1"/>
  <c r="AC66" i="4"/>
  <c r="AN66" i="4" s="1"/>
  <c r="AI65" i="4"/>
  <c r="AT65" i="4" s="1"/>
  <c r="AE65" i="4"/>
  <c r="AP65" i="4" s="1"/>
  <c r="AA65" i="4"/>
  <c r="AL65" i="4" s="1"/>
  <c r="AG64" i="4"/>
  <c r="AR64" i="4" s="1"/>
  <c r="AC64" i="4"/>
  <c r="AN64" i="4" s="1"/>
  <c r="AI63" i="4"/>
  <c r="AT63" i="4" s="1"/>
  <c r="AE63" i="4"/>
  <c r="AP63" i="4" s="1"/>
  <c r="AA63" i="4"/>
  <c r="AL63" i="4" s="1"/>
  <c r="AG62" i="4"/>
  <c r="AR62" i="4" s="1"/>
  <c r="AC62" i="4"/>
  <c r="AN62" i="4" s="1"/>
  <c r="AI61" i="4"/>
  <c r="AT61" i="4" s="1"/>
  <c r="AE61" i="4"/>
  <c r="AP61" i="4" s="1"/>
  <c r="AA61" i="4"/>
  <c r="AL61" i="4" s="1"/>
  <c r="AG60" i="4"/>
  <c r="AR60" i="4" s="1"/>
  <c r="AC60" i="4"/>
  <c r="AN60" i="4" s="1"/>
  <c r="AI59" i="4"/>
  <c r="AT59" i="4" s="1"/>
  <c r="AE59" i="4"/>
  <c r="AP59" i="4" s="1"/>
  <c r="AA59" i="4"/>
  <c r="AL59" i="4" s="1"/>
  <c r="AG58" i="4"/>
  <c r="AR58" i="4" s="1"/>
  <c r="AC58" i="4"/>
  <c r="AN58" i="4" s="1"/>
  <c r="AI57" i="4"/>
  <c r="AT57" i="4" s="1"/>
  <c r="AE57" i="4"/>
  <c r="AP57" i="4" s="1"/>
  <c r="AA57" i="4"/>
  <c r="AL57" i="4" s="1"/>
  <c r="AG56" i="4"/>
  <c r="AR56" i="4" s="1"/>
  <c r="AC56" i="4"/>
  <c r="AN56" i="4" s="1"/>
  <c r="AI55" i="4"/>
  <c r="AT55" i="4" s="1"/>
  <c r="AE55" i="4"/>
  <c r="AP55" i="4" s="1"/>
  <c r="AA55" i="4"/>
  <c r="AL55" i="4" s="1"/>
  <c r="AG54" i="4"/>
  <c r="AR54" i="4" s="1"/>
  <c r="AC54" i="4"/>
  <c r="AN54" i="4" s="1"/>
  <c r="AI53" i="4"/>
  <c r="AT53" i="4" s="1"/>
  <c r="AE53" i="4"/>
  <c r="AP53" i="4" s="1"/>
  <c r="AA53" i="4"/>
  <c r="AL53" i="4" s="1"/>
  <c r="AG52" i="4"/>
  <c r="AR52" i="4" s="1"/>
  <c r="AC52" i="4"/>
  <c r="AN52" i="4" s="1"/>
  <c r="AI51" i="4"/>
  <c r="AT51" i="4" s="1"/>
  <c r="AE51" i="4"/>
  <c r="AP51" i="4" s="1"/>
  <c r="AA51" i="4"/>
  <c r="AL51" i="4" s="1"/>
  <c r="AE88" i="4"/>
  <c r="AP88" i="4" s="1"/>
  <c r="AD87" i="4"/>
  <c r="AO87" i="4" s="1"/>
  <c r="AF86" i="4"/>
  <c r="AQ86" i="4" s="1"/>
  <c r="AC85" i="4"/>
  <c r="AN85" i="4" s="1"/>
  <c r="AG84" i="4"/>
  <c r="AR84" i="4" s="1"/>
  <c r="AJ83" i="4"/>
  <c r="AU83" i="4" s="1"/>
  <c r="AB83" i="4"/>
  <c r="AM83" i="4" s="1"/>
  <c r="AJ82" i="4"/>
  <c r="AU82" i="4" s="1"/>
  <c r="AB82" i="4"/>
  <c r="AM82" i="4" s="1"/>
  <c r="AI81" i="4"/>
  <c r="AT81" i="4" s="1"/>
  <c r="AA81" i="4"/>
  <c r="AL81" i="4" s="1"/>
  <c r="AH80" i="4"/>
  <c r="AS80" i="4" s="1"/>
  <c r="AH79" i="4"/>
  <c r="AS79" i="4" s="1"/>
  <c r="AG78" i="4"/>
  <c r="AR78" i="4" s="1"/>
  <c r="AF77" i="4"/>
  <c r="AQ77" i="4" s="1"/>
  <c r="AF76" i="4"/>
  <c r="AQ76" i="4" s="1"/>
  <c r="AE75" i="4"/>
  <c r="AP75" i="4" s="1"/>
  <c r="AD74" i="4"/>
  <c r="AO74" i="4" s="1"/>
  <c r="AJ73" i="4"/>
  <c r="AU73" i="4" s="1"/>
  <c r="AD73" i="4"/>
  <c r="AO73" i="4" s="1"/>
  <c r="AJ72" i="4"/>
  <c r="AU72" i="4" s="1"/>
  <c r="AD72" i="4"/>
  <c r="AO72" i="4" s="1"/>
  <c r="AH71" i="4"/>
  <c r="AS71" i="4" s="1"/>
  <c r="AC71" i="4"/>
  <c r="AN71" i="4" s="1"/>
  <c r="AH70" i="4"/>
  <c r="AS70" i="4" s="1"/>
  <c r="AB70" i="4"/>
  <c r="AM70" i="4" s="1"/>
  <c r="AG69" i="4"/>
  <c r="AR69" i="4" s="1"/>
  <c r="AB69" i="4"/>
  <c r="AM69" i="4" s="1"/>
  <c r="AF68" i="4"/>
  <c r="AQ68" i="4" s="1"/>
  <c r="AA68" i="4"/>
  <c r="AL68" i="4" s="1"/>
  <c r="AF67" i="4"/>
  <c r="AQ67" i="4" s="1"/>
  <c r="AJ66" i="4"/>
  <c r="AU66" i="4" s="1"/>
  <c r="AE66" i="4"/>
  <c r="AP66" i="4" s="1"/>
  <c r="AJ65" i="4"/>
  <c r="AU65" i="4" s="1"/>
  <c r="AD65" i="4"/>
  <c r="AO65" i="4" s="1"/>
  <c r="AI64" i="4"/>
  <c r="AT64" i="4" s="1"/>
  <c r="AD64" i="4"/>
  <c r="AO64" i="4" s="1"/>
  <c r="AH63" i="4"/>
  <c r="AS63" i="4" s="1"/>
  <c r="AC63" i="4"/>
  <c r="AN63" i="4" s="1"/>
  <c r="AH62" i="4"/>
  <c r="AS62" i="4" s="1"/>
  <c r="AB62" i="4"/>
  <c r="AM62" i="4" s="1"/>
  <c r="AG61" i="4"/>
  <c r="AR61" i="4" s="1"/>
  <c r="AB61" i="4"/>
  <c r="AM61" i="4" s="1"/>
  <c r="AF60" i="4"/>
  <c r="AQ60" i="4" s="1"/>
  <c r="AA60" i="4"/>
  <c r="AL60" i="4" s="1"/>
  <c r="AF59" i="4"/>
  <c r="AQ59" i="4" s="1"/>
  <c r="AJ58" i="4"/>
  <c r="AU58" i="4" s="1"/>
  <c r="AE58" i="4"/>
  <c r="AP58" i="4" s="1"/>
  <c r="AJ57" i="4"/>
  <c r="AU57" i="4" s="1"/>
  <c r="AD57" i="4"/>
  <c r="AO57" i="4" s="1"/>
  <c r="AI56" i="4"/>
  <c r="AT56" i="4" s="1"/>
  <c r="AD56" i="4"/>
  <c r="AO56" i="4" s="1"/>
  <c r="AH55" i="4"/>
  <c r="AS55" i="4" s="1"/>
  <c r="AC55" i="4"/>
  <c r="AN55" i="4" s="1"/>
  <c r="AH54" i="4"/>
  <c r="AS54" i="4" s="1"/>
  <c r="AB54" i="4"/>
  <c r="AM54" i="4" s="1"/>
  <c r="AG53" i="4"/>
  <c r="AR53" i="4" s="1"/>
  <c r="AB53" i="4"/>
  <c r="AM53" i="4" s="1"/>
  <c r="AF52" i="4"/>
  <c r="AQ52" i="4" s="1"/>
  <c r="AA52" i="4"/>
  <c r="AL52" i="4" s="1"/>
  <c r="AF51" i="4"/>
  <c r="AQ51" i="4" s="1"/>
  <c r="AJ50" i="4"/>
  <c r="AU50" i="4" s="1"/>
  <c r="AF50" i="4"/>
  <c r="AQ50" i="4" s="1"/>
  <c r="AB50" i="4"/>
  <c r="AM50" i="4" s="1"/>
  <c r="AH49" i="4"/>
  <c r="AS49" i="4" s="1"/>
  <c r="AD49" i="4"/>
  <c r="AO49" i="4" s="1"/>
  <c r="AJ48" i="4"/>
  <c r="AU48" i="4" s="1"/>
  <c r="AF48" i="4"/>
  <c r="AQ48" i="4" s="1"/>
  <c r="AB48" i="4"/>
  <c r="AM48" i="4" s="1"/>
  <c r="AH47" i="4"/>
  <c r="AS47" i="4" s="1"/>
  <c r="AD47" i="4"/>
  <c r="AO47" i="4" s="1"/>
  <c r="AJ46" i="4"/>
  <c r="AU46" i="4" s="1"/>
  <c r="AF46" i="4"/>
  <c r="AQ46" i="4" s="1"/>
  <c r="AB46" i="4"/>
  <c r="AM46" i="4" s="1"/>
  <c r="AH45" i="4"/>
  <c r="AS45" i="4" s="1"/>
  <c r="AD45" i="4"/>
  <c r="AO45" i="4" s="1"/>
  <c r="AJ44" i="4"/>
  <c r="AU44" i="4" s="1"/>
  <c r="AF44" i="4"/>
  <c r="AQ44" i="4" s="1"/>
  <c r="AB44" i="4"/>
  <c r="AM44" i="4" s="1"/>
  <c r="AH43" i="4"/>
  <c r="AS43" i="4" s="1"/>
  <c r="AD43" i="4"/>
  <c r="AO43" i="4" s="1"/>
  <c r="AJ42" i="4"/>
  <c r="AU42" i="4" s="1"/>
  <c r="AF42" i="4"/>
  <c r="AQ42" i="4" s="1"/>
  <c r="AB42" i="4"/>
  <c r="AM42" i="4" s="1"/>
  <c r="AH41" i="4"/>
  <c r="AS41" i="4" s="1"/>
  <c r="AD41" i="4"/>
  <c r="AO41" i="4" s="1"/>
  <c r="AJ40" i="4"/>
  <c r="AU40" i="4" s="1"/>
  <c r="AF40" i="4"/>
  <c r="AQ40" i="4" s="1"/>
  <c r="AB40" i="4"/>
  <c r="AM40" i="4" s="1"/>
  <c r="AH39" i="4"/>
  <c r="AS39" i="4" s="1"/>
  <c r="AD39" i="4"/>
  <c r="AO39" i="4" s="1"/>
  <c r="AJ38" i="4"/>
  <c r="AU38" i="4" s="1"/>
  <c r="AF38" i="4"/>
  <c r="AQ38" i="4" s="1"/>
  <c r="AB38" i="4"/>
  <c r="AM38" i="4" s="1"/>
  <c r="AH37" i="4"/>
  <c r="AS37" i="4" s="1"/>
  <c r="AD37" i="4"/>
  <c r="AO37" i="4" s="1"/>
  <c r="AJ36" i="4"/>
  <c r="AU36" i="4" s="1"/>
  <c r="AF36" i="4"/>
  <c r="AQ36" i="4" s="1"/>
  <c r="AB36" i="4"/>
  <c r="AM36" i="4" s="1"/>
  <c r="AH35" i="4"/>
  <c r="AS35" i="4" s="1"/>
  <c r="AD35" i="4"/>
  <c r="AO35" i="4" s="1"/>
  <c r="AJ34" i="4"/>
  <c r="AU34" i="4" s="1"/>
  <c r="AF34" i="4"/>
  <c r="AQ34" i="4" s="1"/>
  <c r="AB34" i="4"/>
  <c r="AM34" i="4" s="1"/>
  <c r="AH33" i="4"/>
  <c r="AS33" i="4" s="1"/>
  <c r="AD33" i="4"/>
  <c r="AO33" i="4" s="1"/>
  <c r="AJ32" i="4"/>
  <c r="AU32" i="4" s="1"/>
  <c r="AF32" i="4"/>
  <c r="AQ32" i="4" s="1"/>
  <c r="AB32" i="4"/>
  <c r="AM32" i="4" s="1"/>
  <c r="AH31" i="4"/>
  <c r="AS31" i="4" s="1"/>
  <c r="AD31" i="4"/>
  <c r="AO31" i="4" s="1"/>
  <c r="AJ30" i="4"/>
  <c r="AU30" i="4" s="1"/>
  <c r="AF30" i="4"/>
  <c r="AQ30" i="4" s="1"/>
  <c r="AB30" i="4"/>
  <c r="AM30" i="4" s="1"/>
  <c r="AH29" i="4"/>
  <c r="AS29" i="4" s="1"/>
  <c r="AD29" i="4"/>
  <c r="AO29" i="4" s="1"/>
  <c r="AJ28" i="4"/>
  <c r="AU28" i="4" s="1"/>
  <c r="AF28" i="4"/>
  <c r="AQ28" i="4" s="1"/>
  <c r="AB28" i="4"/>
  <c r="AM28" i="4" s="1"/>
  <c r="AH27" i="4"/>
  <c r="AS27" i="4" s="1"/>
  <c r="AD27" i="4"/>
  <c r="AO27" i="4" s="1"/>
  <c r="AJ26" i="4"/>
  <c r="AU26" i="4" s="1"/>
  <c r="AF26" i="4"/>
  <c r="AQ26" i="4" s="1"/>
  <c r="AB26" i="4"/>
  <c r="AM26" i="4" s="1"/>
  <c r="AH25" i="4"/>
  <c r="AS25" i="4" s="1"/>
  <c r="AD25" i="4"/>
  <c r="AO25" i="4" s="1"/>
  <c r="AJ24" i="4"/>
  <c r="AU24" i="4" s="1"/>
  <c r="AF24" i="4"/>
  <c r="AQ24" i="4" s="1"/>
  <c r="AB24" i="4"/>
  <c r="AM24" i="4" s="1"/>
  <c r="AH23" i="4"/>
  <c r="AS23" i="4" s="1"/>
  <c r="AD23" i="4"/>
  <c r="AO23" i="4" s="1"/>
  <c r="AG22" i="4"/>
  <c r="AR22" i="4" s="1"/>
  <c r="AC22" i="4"/>
  <c r="AN22" i="4" s="1"/>
  <c r="AJ93" i="4"/>
  <c r="AU93" i="4" s="1"/>
  <c r="AD92" i="4"/>
  <c r="AO92" i="4" s="1"/>
  <c r="AI89" i="4"/>
  <c r="AT89" i="4" s="1"/>
  <c r="AJ88" i="4"/>
  <c r="AU88" i="4" s="1"/>
  <c r="AI86" i="4"/>
  <c r="AT86" i="4" s="1"/>
  <c r="AH83" i="4"/>
  <c r="AS83" i="4" s="1"/>
  <c r="AD82" i="4"/>
  <c r="AO82" i="4" s="1"/>
  <c r="AF81" i="4"/>
  <c r="AQ81" i="4" s="1"/>
  <c r="AC80" i="4"/>
  <c r="AN80" i="4" s="1"/>
  <c r="AE79" i="4"/>
  <c r="AP79" i="4" s="1"/>
  <c r="AJ78" i="4"/>
  <c r="AU78" i="4" s="1"/>
  <c r="AB78" i="4"/>
  <c r="AM78" i="4" s="1"/>
  <c r="AD77" i="4"/>
  <c r="AO77" i="4" s="1"/>
  <c r="AH76" i="4"/>
  <c r="AS76" i="4" s="1"/>
  <c r="AB75" i="4"/>
  <c r="AM75" i="4" s="1"/>
  <c r="AG74" i="4"/>
  <c r="AR74" i="4" s="1"/>
  <c r="AA73" i="4"/>
  <c r="AL73" i="4" s="1"/>
  <c r="AF72" i="4"/>
  <c r="AQ72" i="4" s="1"/>
  <c r="AF71" i="4"/>
  <c r="AQ71" i="4" s="1"/>
  <c r="AE70" i="4"/>
  <c r="AP70" i="4" s="1"/>
  <c r="AD69" i="4"/>
  <c r="AO69" i="4" s="1"/>
  <c r="AJ68" i="4"/>
  <c r="AU68" i="4" s="1"/>
  <c r="AD68" i="4"/>
  <c r="AO68" i="4" s="1"/>
  <c r="AJ67" i="4"/>
  <c r="AU67" i="4" s="1"/>
  <c r="AC67" i="4"/>
  <c r="AN67" i="4" s="1"/>
  <c r="AI66" i="4"/>
  <c r="AT66" i="4" s="1"/>
  <c r="AB66" i="4"/>
  <c r="AM66" i="4" s="1"/>
  <c r="AH65" i="4"/>
  <c r="AS65" i="4" s="1"/>
  <c r="AB65" i="4"/>
  <c r="AM65" i="4" s="1"/>
  <c r="AH64" i="4"/>
  <c r="AS64" i="4" s="1"/>
  <c r="AA64" i="4"/>
  <c r="AL64" i="4" s="1"/>
  <c r="AG63" i="4"/>
  <c r="AR63" i="4" s="1"/>
  <c r="AF62" i="4"/>
  <c r="AQ62" i="4" s="1"/>
  <c r="AF61" i="4"/>
  <c r="AQ61" i="4" s="1"/>
  <c r="AE60" i="4"/>
  <c r="AP60" i="4" s="1"/>
  <c r="AD59" i="4"/>
  <c r="AO59" i="4" s="1"/>
  <c r="AD58" i="4"/>
  <c r="AO58" i="4" s="1"/>
  <c r="AC57" i="4"/>
  <c r="AN57" i="4" s="1"/>
  <c r="AJ56" i="4"/>
  <c r="AU56" i="4" s="1"/>
  <c r="AB56" i="4"/>
  <c r="AM56" i="4" s="1"/>
  <c r="AJ55" i="4"/>
  <c r="AU55" i="4" s="1"/>
  <c r="AB55" i="4"/>
  <c r="AM55" i="4" s="1"/>
  <c r="AI54" i="4"/>
  <c r="AT54" i="4" s="1"/>
  <c r="AA54" i="4"/>
  <c r="AL54" i="4" s="1"/>
  <c r="AH53" i="4"/>
  <c r="AS53" i="4" s="1"/>
  <c r="AH52" i="4"/>
  <c r="AS52" i="4" s="1"/>
  <c r="AG51" i="4"/>
  <c r="AR51" i="4" s="1"/>
  <c r="AE50" i="4"/>
  <c r="AP50" i="4" s="1"/>
  <c r="AJ49" i="4"/>
  <c r="AU49" i="4" s="1"/>
  <c r="AE49" i="4"/>
  <c r="AP49" i="4" s="1"/>
  <c r="AI48" i="4"/>
  <c r="AT48" i="4" s="1"/>
  <c r="AD48" i="4"/>
  <c r="AO48" i="4" s="1"/>
  <c r="AI47" i="4"/>
  <c r="AT47" i="4" s="1"/>
  <c r="AC47" i="4"/>
  <c r="AN47" i="4" s="1"/>
  <c r="AH46" i="4"/>
  <c r="AS46" i="4" s="1"/>
  <c r="AC46" i="4"/>
  <c r="AN46" i="4" s="1"/>
  <c r="AG45" i="4"/>
  <c r="AR45" i="4" s="1"/>
  <c r="AB45" i="4"/>
  <c r="AM45" i="4" s="1"/>
  <c r="AG44" i="4"/>
  <c r="AR44" i="4" s="1"/>
  <c r="AA44" i="4"/>
  <c r="AL44" i="4" s="1"/>
  <c r="AF43" i="4"/>
  <c r="AQ43" i="4" s="1"/>
  <c r="AA43" i="4"/>
  <c r="AL43" i="4" s="1"/>
  <c r="AE42" i="4"/>
  <c r="AP42" i="4" s="1"/>
  <c r="AJ41" i="4"/>
  <c r="AU41" i="4" s="1"/>
  <c r="AE41" i="4"/>
  <c r="AP41" i="4" s="1"/>
  <c r="AI40" i="4"/>
  <c r="AT40" i="4" s="1"/>
  <c r="AD40" i="4"/>
  <c r="AO40" i="4" s="1"/>
  <c r="AI39" i="4"/>
  <c r="AT39" i="4" s="1"/>
  <c r="AC39" i="4"/>
  <c r="AN39" i="4" s="1"/>
  <c r="AH38" i="4"/>
  <c r="AS38" i="4" s="1"/>
  <c r="AC38" i="4"/>
  <c r="AN38" i="4" s="1"/>
  <c r="AG37" i="4"/>
  <c r="AR37" i="4" s="1"/>
  <c r="AB37" i="4"/>
  <c r="AM37" i="4" s="1"/>
  <c r="AG36" i="4"/>
  <c r="AR36" i="4" s="1"/>
  <c r="AA36" i="4"/>
  <c r="AL36" i="4" s="1"/>
  <c r="AF35" i="4"/>
  <c r="AQ35" i="4" s="1"/>
  <c r="AA35" i="4"/>
  <c r="AL35" i="4" s="1"/>
  <c r="AE34" i="4"/>
  <c r="AP34" i="4" s="1"/>
  <c r="AJ33" i="4"/>
  <c r="AU33" i="4" s="1"/>
  <c r="AE33" i="4"/>
  <c r="AP33" i="4" s="1"/>
  <c r="AI32" i="4"/>
  <c r="AT32" i="4" s="1"/>
  <c r="AD32" i="4"/>
  <c r="AO32" i="4" s="1"/>
  <c r="AI31" i="4"/>
  <c r="AT31" i="4" s="1"/>
  <c r="AC31" i="4"/>
  <c r="AN31" i="4" s="1"/>
  <c r="AH30" i="4"/>
  <c r="AS30" i="4" s="1"/>
  <c r="AC30" i="4"/>
  <c r="AN30" i="4" s="1"/>
  <c r="AG29" i="4"/>
  <c r="AR29" i="4" s="1"/>
  <c r="AB29" i="4"/>
  <c r="AM29" i="4" s="1"/>
  <c r="AG28" i="4"/>
  <c r="AR28" i="4" s="1"/>
  <c r="AA28" i="4"/>
  <c r="AL28" i="4" s="1"/>
  <c r="AF27" i="4"/>
  <c r="AQ27" i="4" s="1"/>
  <c r="AA27" i="4"/>
  <c r="AL27" i="4" s="1"/>
  <c r="AE26" i="4"/>
  <c r="AP26" i="4" s="1"/>
  <c r="AJ25" i="4"/>
  <c r="AU25" i="4" s="1"/>
  <c r="AE25" i="4"/>
  <c r="AP25" i="4" s="1"/>
  <c r="AI24" i="4"/>
  <c r="AT24" i="4" s="1"/>
  <c r="AD24" i="4"/>
  <c r="AO24" i="4" s="1"/>
  <c r="AI23" i="4"/>
  <c r="AT23" i="4" s="1"/>
  <c r="AC23" i="4"/>
  <c r="AN23" i="4" s="1"/>
  <c r="AI22" i="4"/>
  <c r="AT22" i="4" s="1"/>
  <c r="AD22" i="4"/>
  <c r="AO22" i="4" s="1"/>
  <c r="AA93" i="4"/>
  <c r="AL93" i="4" s="1"/>
  <c r="AH90" i="4"/>
  <c r="AS90" i="4" s="1"/>
  <c r="AB89" i="4"/>
  <c r="AM89" i="4" s="1"/>
  <c r="AB88" i="4"/>
  <c r="AM88" i="4" s="1"/>
  <c r="AC84" i="4"/>
  <c r="AN84" i="4" s="1"/>
  <c r="AF83" i="4"/>
  <c r="AQ83" i="4" s="1"/>
  <c r="AE81" i="4"/>
  <c r="AP81" i="4" s="1"/>
  <c r="AJ80" i="4"/>
  <c r="AU80" i="4" s="1"/>
  <c r="AD79" i="4"/>
  <c r="AO79" i="4" s="1"/>
  <c r="AH78" i="4"/>
  <c r="AS78" i="4" s="1"/>
  <c r="AB77" i="4"/>
  <c r="AM77" i="4" s="1"/>
  <c r="AG76" i="4"/>
  <c r="AR76" i="4" s="1"/>
  <c r="AJ75" i="4"/>
  <c r="AU75" i="4" s="1"/>
  <c r="AA75" i="4"/>
  <c r="AL75" i="4" s="1"/>
  <c r="AF74" i="4"/>
  <c r="AQ74" i="4" s="1"/>
  <c r="AI73" i="4"/>
  <c r="AT73" i="4" s="1"/>
  <c r="AE72" i="4"/>
  <c r="AP72" i="4" s="1"/>
  <c r="AD71" i="4"/>
  <c r="AO71" i="4" s="1"/>
  <c r="AJ70" i="4"/>
  <c r="AU70" i="4" s="1"/>
  <c r="AD70" i="4"/>
  <c r="AO70" i="4" s="1"/>
  <c r="AJ69" i="4"/>
  <c r="AU69" i="4" s="1"/>
  <c r="AC69" i="4"/>
  <c r="AN69" i="4" s="1"/>
  <c r="AI68" i="4"/>
  <c r="AT68" i="4" s="1"/>
  <c r="AB68" i="4"/>
  <c r="AM68" i="4" s="1"/>
  <c r="AH67" i="4"/>
  <c r="AS67" i="4" s="1"/>
  <c r="AB67" i="4"/>
  <c r="AM67" i="4" s="1"/>
  <c r="AH66" i="4"/>
  <c r="AS66" i="4" s="1"/>
  <c r="AA66" i="4"/>
  <c r="AL66" i="4" s="1"/>
  <c r="AG65" i="4"/>
  <c r="AR65" i="4" s="1"/>
  <c r="AF64" i="4"/>
  <c r="AQ64" i="4" s="1"/>
  <c r="AF63" i="4"/>
  <c r="AQ63" i="4" s="1"/>
  <c r="AE62" i="4"/>
  <c r="AP62" i="4" s="1"/>
  <c r="AD61" i="4"/>
  <c r="AO61" i="4" s="1"/>
  <c r="AJ60" i="4"/>
  <c r="AU60" i="4" s="1"/>
  <c r="AD60" i="4"/>
  <c r="AO60" i="4" s="1"/>
  <c r="AJ59" i="4"/>
  <c r="AU59" i="4" s="1"/>
  <c r="AC59" i="4"/>
  <c r="AN59" i="4" s="1"/>
  <c r="AI58" i="4"/>
  <c r="AT58" i="4" s="1"/>
  <c r="AB58" i="4"/>
  <c r="AM58" i="4" s="1"/>
  <c r="AH57" i="4"/>
  <c r="AS57" i="4" s="1"/>
  <c r="AH56" i="4"/>
  <c r="AS56" i="4" s="1"/>
  <c r="AA56" i="4"/>
  <c r="AL56" i="4" s="1"/>
  <c r="AG55" i="4"/>
  <c r="AR55" i="4" s="1"/>
  <c r="AH85" i="4"/>
  <c r="AS85" i="4" s="1"/>
  <c r="AB84" i="4"/>
  <c r="AM84" i="4" s="1"/>
  <c r="AE83" i="4"/>
  <c r="AP83" i="4" s="1"/>
  <c r="AG82" i="4"/>
  <c r="AR82" i="4" s="1"/>
  <c r="AB79" i="4"/>
  <c r="AM79" i="4" s="1"/>
  <c r="AD78" i="4"/>
  <c r="AO78" i="4" s="1"/>
  <c r="AI77" i="4"/>
  <c r="AT77" i="4" s="1"/>
  <c r="AB74" i="4"/>
  <c r="AM74" i="4" s="1"/>
  <c r="AF73" i="4"/>
  <c r="AQ73" i="4" s="1"/>
  <c r="AJ71" i="4"/>
  <c r="AU71" i="4" s="1"/>
  <c r="AI70" i="4"/>
  <c r="AT70" i="4" s="1"/>
  <c r="AH69" i="4"/>
  <c r="AS69" i="4" s="1"/>
  <c r="AH68" i="4"/>
  <c r="AS68" i="4" s="1"/>
  <c r="AG67" i="4"/>
  <c r="AR67" i="4" s="1"/>
  <c r="AF66" i="4"/>
  <c r="AQ66" i="4" s="1"/>
  <c r="AF65" i="4"/>
  <c r="AQ65" i="4" s="1"/>
  <c r="AE64" i="4"/>
  <c r="AP64" i="4" s="1"/>
  <c r="AD63" i="4"/>
  <c r="AO63" i="4" s="1"/>
  <c r="AD62" i="4"/>
  <c r="AO62" i="4" s="1"/>
  <c r="AC61" i="4"/>
  <c r="AN61" i="4" s="1"/>
  <c r="AB60" i="4"/>
  <c r="AM60" i="4" s="1"/>
  <c r="AB59" i="4"/>
  <c r="AM59" i="4" s="1"/>
  <c r="AA58" i="4"/>
  <c r="AL58" i="4" s="1"/>
  <c r="AB57" i="4"/>
  <c r="AM57" i="4" s="1"/>
  <c r="AE56" i="4"/>
  <c r="AP56" i="4" s="1"/>
  <c r="AD55" i="4"/>
  <c r="AO55" i="4" s="1"/>
  <c r="AF54" i="4"/>
  <c r="AQ54" i="4" s="1"/>
  <c r="AC53" i="4"/>
  <c r="AN53" i="4" s="1"/>
  <c r="AE52" i="4"/>
  <c r="AP52" i="4" s="1"/>
  <c r="AJ51" i="4"/>
  <c r="AU51" i="4" s="1"/>
  <c r="AB51" i="4"/>
  <c r="AM51" i="4" s="1"/>
  <c r="AI50" i="4"/>
  <c r="AT50" i="4" s="1"/>
  <c r="AC50" i="4"/>
  <c r="AN50" i="4" s="1"/>
  <c r="AI49" i="4"/>
  <c r="AT49" i="4" s="1"/>
  <c r="AB49" i="4"/>
  <c r="AM49" i="4" s="1"/>
  <c r="AH48" i="4"/>
  <c r="AS48" i="4" s="1"/>
  <c r="AA48" i="4"/>
  <c r="AL48" i="4" s="1"/>
  <c r="AG47" i="4"/>
  <c r="AR47" i="4" s="1"/>
  <c r="AA47" i="4"/>
  <c r="AL47" i="4" s="1"/>
  <c r="AG46" i="4"/>
  <c r="AR46" i="4" s="1"/>
  <c r="AF45" i="4"/>
  <c r="AQ45" i="4" s="1"/>
  <c r="AE44" i="4"/>
  <c r="AP44" i="4" s="1"/>
  <c r="AE43" i="4"/>
  <c r="AP43" i="4" s="1"/>
  <c r="AD42" i="4"/>
  <c r="AO42" i="4" s="1"/>
  <c r="AC41" i="4"/>
  <c r="AN41" i="4" s="1"/>
  <c r="AC40" i="4"/>
  <c r="AN40" i="4" s="1"/>
  <c r="AJ39" i="4"/>
  <c r="AU39" i="4" s="1"/>
  <c r="AB39" i="4"/>
  <c r="AM39" i="4" s="1"/>
  <c r="AI38" i="4"/>
  <c r="AT38" i="4" s="1"/>
  <c r="AA38" i="4"/>
  <c r="AL38" i="4" s="1"/>
  <c r="AI37" i="4"/>
  <c r="AT37" i="4" s="1"/>
  <c r="AA37" i="4"/>
  <c r="AL37" i="4" s="1"/>
  <c r="AH36" i="4"/>
  <c r="AS36" i="4" s="1"/>
  <c r="AG35" i="4"/>
  <c r="AR35" i="4" s="1"/>
  <c r="AG34" i="4"/>
  <c r="AR34" i="4" s="1"/>
  <c r="AF33" i="4"/>
  <c r="AQ33" i="4" s="1"/>
  <c r="AE32" i="4"/>
  <c r="AP32" i="4" s="1"/>
  <c r="AE31" i="4"/>
  <c r="AP31" i="4" s="1"/>
  <c r="AD30" i="4"/>
  <c r="AO30" i="4" s="1"/>
  <c r="AJ29" i="4"/>
  <c r="AU29" i="4" s="1"/>
  <c r="AC29" i="4"/>
  <c r="AN29" i="4" s="1"/>
  <c r="AI28" i="4"/>
  <c r="AT28" i="4" s="1"/>
  <c r="AC28" i="4"/>
  <c r="AN28" i="4" s="1"/>
  <c r="AI27" i="4"/>
  <c r="AT27" i="4" s="1"/>
  <c r="AB27" i="4"/>
  <c r="AM27" i="4" s="1"/>
  <c r="AH26" i="4"/>
  <c r="AS26" i="4" s="1"/>
  <c r="AA26" i="4"/>
  <c r="AL26" i="4" s="1"/>
  <c r="AG25" i="4"/>
  <c r="AR25" i="4" s="1"/>
  <c r="AA25" i="4"/>
  <c r="AL25" i="4" s="1"/>
  <c r="AA83" i="4"/>
  <c r="AL83" i="4" s="1"/>
  <c r="AF82" i="4"/>
  <c r="AQ82" i="4" s="1"/>
  <c r="AJ81" i="4"/>
  <c r="AU81" i="4" s="1"/>
  <c r="AC78" i="4"/>
  <c r="AN78" i="4" s="1"/>
  <c r="AH77" i="4"/>
  <c r="AS77" i="4" s="1"/>
  <c r="AE73" i="4"/>
  <c r="AP73" i="4" s="1"/>
  <c r="AH72" i="4"/>
  <c r="AS72" i="4" s="1"/>
  <c r="AG71" i="4"/>
  <c r="AR71" i="4" s="1"/>
  <c r="AF70" i="4"/>
  <c r="AQ70" i="4" s="1"/>
  <c r="AF69" i="4"/>
  <c r="AQ69" i="4" s="1"/>
  <c r="AE68" i="4"/>
  <c r="AP68" i="4" s="1"/>
  <c r="AD67" i="4"/>
  <c r="AO67" i="4" s="1"/>
  <c r="AD66" i="4"/>
  <c r="AO66" i="4" s="1"/>
  <c r="AC65" i="4"/>
  <c r="AN65" i="4" s="1"/>
  <c r="AB64" i="4"/>
  <c r="AM64" i="4" s="1"/>
  <c r="AB63" i="4"/>
  <c r="AM63" i="4" s="1"/>
  <c r="AA62" i="4"/>
  <c r="AL62" i="4" s="1"/>
  <c r="AE54" i="4"/>
  <c r="AP54" i="4" s="1"/>
  <c r="AJ53" i="4"/>
  <c r="AU53" i="4" s="1"/>
  <c r="AD52" i="4"/>
  <c r="AO52" i="4" s="1"/>
  <c r="AH51" i="4"/>
  <c r="AS51" i="4" s="1"/>
  <c r="AH50" i="4"/>
  <c r="AS50" i="4" s="1"/>
  <c r="AA50" i="4"/>
  <c r="AL50" i="4" s="1"/>
  <c r="AG49" i="4"/>
  <c r="AR49" i="4" s="1"/>
  <c r="AA49" i="4"/>
  <c r="AL49" i="4" s="1"/>
  <c r="AG48" i="4"/>
  <c r="AR48" i="4" s="1"/>
  <c r="AF47" i="4"/>
  <c r="AQ47" i="4" s="1"/>
  <c r="AE46" i="4"/>
  <c r="AP46" i="4" s="1"/>
  <c r="AE45" i="4"/>
  <c r="AP45" i="4" s="1"/>
  <c r="AD44" i="4"/>
  <c r="AO44" i="4" s="1"/>
  <c r="AJ43" i="4"/>
  <c r="AU43" i="4" s="1"/>
  <c r="AC43" i="4"/>
  <c r="AN43" i="4" s="1"/>
  <c r="AI42" i="4"/>
  <c r="AT42" i="4" s="1"/>
  <c r="AC42" i="4"/>
  <c r="AN42" i="4" s="1"/>
  <c r="AI41" i="4"/>
  <c r="AT41" i="4" s="1"/>
  <c r="AB41" i="4"/>
  <c r="AM41" i="4" s="1"/>
  <c r="AH40" i="4"/>
  <c r="AS40" i="4" s="1"/>
  <c r="AA40" i="4"/>
  <c r="AL40" i="4" s="1"/>
  <c r="AG39" i="4"/>
  <c r="AR39" i="4" s="1"/>
  <c r="AA39" i="4"/>
  <c r="AL39" i="4" s="1"/>
  <c r="AG38" i="4"/>
  <c r="AR38" i="4" s="1"/>
  <c r="AF37" i="4"/>
  <c r="AQ37" i="4" s="1"/>
  <c r="AE36" i="4"/>
  <c r="AP36" i="4" s="1"/>
  <c r="AE35" i="4"/>
  <c r="AP35" i="4" s="1"/>
  <c r="AD34" i="4"/>
  <c r="AO34" i="4" s="1"/>
  <c r="AC33" i="4"/>
  <c r="AN33" i="4" s="1"/>
  <c r="AC32" i="4"/>
  <c r="AN32" i="4" s="1"/>
  <c r="AD81" i="4"/>
  <c r="AO81" i="4" s="1"/>
  <c r="AF80" i="4"/>
  <c r="AQ80" i="4" s="1"/>
  <c r="AJ79" i="4"/>
  <c r="AU79" i="4" s="1"/>
  <c r="AA77" i="4"/>
  <c r="AL77" i="4" s="1"/>
  <c r="AC76" i="4"/>
  <c r="AN76" i="4" s="1"/>
  <c r="AH75" i="4"/>
  <c r="AS75" i="4" s="1"/>
  <c r="AB72" i="4"/>
  <c r="AM72" i="4" s="1"/>
  <c r="AB71" i="4"/>
  <c r="AM71" i="4" s="1"/>
  <c r="AA70" i="4"/>
  <c r="AL70" i="4" s="1"/>
  <c r="AJ62" i="4"/>
  <c r="AU62" i="4" s="1"/>
  <c r="AJ61" i="4"/>
  <c r="AU61" i="4" s="1"/>
  <c r="AI60" i="4"/>
  <c r="AT60" i="4" s="1"/>
  <c r="AH59" i="4"/>
  <c r="AS59" i="4" s="1"/>
  <c r="AH58" i="4"/>
  <c r="AS58" i="4" s="1"/>
  <c r="AG57" i="4"/>
  <c r="AR57" i="4" s="1"/>
  <c r="AI79" i="4"/>
  <c r="AT79" i="4" s="1"/>
  <c r="AA72" i="4"/>
  <c r="AL72" i="4" s="1"/>
  <c r="AH61" i="4"/>
  <c r="AS61" i="4" s="1"/>
  <c r="AF57" i="4"/>
  <c r="AQ57" i="4" s="1"/>
  <c r="AD53" i="4"/>
  <c r="AO53" i="4" s="1"/>
  <c r="AI52" i="4"/>
  <c r="AT52" i="4" s="1"/>
  <c r="AD50" i="4"/>
  <c r="AO50" i="4" s="1"/>
  <c r="AC49" i="4"/>
  <c r="AN49" i="4" s="1"/>
  <c r="AC48" i="4"/>
  <c r="AN48" i="4" s="1"/>
  <c r="AB47" i="4"/>
  <c r="AM47" i="4" s="1"/>
  <c r="AA46" i="4"/>
  <c r="AL46" i="4" s="1"/>
  <c r="AA45" i="4"/>
  <c r="AL45" i="4" s="1"/>
  <c r="AF75" i="4"/>
  <c r="AQ75" i="4" s="1"/>
  <c r="AI62" i="4"/>
  <c r="AT62" i="4" s="1"/>
  <c r="AF58" i="4"/>
  <c r="AQ58" i="4" s="1"/>
  <c r="AB52" i="4"/>
  <c r="AM52" i="4" s="1"/>
  <c r="AD51" i="4"/>
  <c r="AO51" i="4" s="1"/>
  <c r="AJ45" i="4"/>
  <c r="AU45" i="4" s="1"/>
  <c r="AI44" i="4"/>
  <c r="AT44" i="4" s="1"/>
  <c r="AD80" i="4"/>
  <c r="AO80" i="4" s="1"/>
  <c r="AJ63" i="4"/>
  <c r="AU63" i="4" s="1"/>
  <c r="AG59" i="4"/>
  <c r="AR59" i="4" s="1"/>
  <c r="AF55" i="4"/>
  <c r="AQ55" i="4" s="1"/>
  <c r="AJ54" i="4"/>
  <c r="AU54" i="4" s="1"/>
  <c r="AC51" i="4"/>
  <c r="AN51" i="4" s="1"/>
  <c r="AJ47" i="4"/>
  <c r="AU47" i="4" s="1"/>
  <c r="AI46" i="4"/>
  <c r="AT46" i="4" s="1"/>
  <c r="AI45" i="4"/>
  <c r="AT45" i="4" s="1"/>
  <c r="AH44" i="4"/>
  <c r="AS44" i="4" s="1"/>
  <c r="AG43" i="4"/>
  <c r="AR43" i="4" s="1"/>
  <c r="AG42" i="4"/>
  <c r="AR42" i="4" s="1"/>
  <c r="AF41" i="4"/>
  <c r="AQ41" i="4" s="1"/>
  <c r="AE40" i="4"/>
  <c r="AP40" i="4" s="1"/>
  <c r="AE39" i="4"/>
  <c r="AP39" i="4" s="1"/>
  <c r="AD38" i="4"/>
  <c r="AO38" i="4" s="1"/>
  <c r="AC37" i="4"/>
  <c r="AN37" i="4" s="1"/>
  <c r="AC36" i="4"/>
  <c r="AN36" i="4" s="1"/>
  <c r="AB35" i="4"/>
  <c r="AM35" i="4" s="1"/>
  <c r="AA34" i="4"/>
  <c r="AL34" i="4" s="1"/>
  <c r="AA33" i="4"/>
  <c r="AL33" i="4" s="1"/>
  <c r="AB76" i="4"/>
  <c r="AM76" i="4" s="1"/>
  <c r="AJ74" i="4"/>
  <c r="AU74" i="4" s="1"/>
  <c r="AJ64" i="4"/>
  <c r="AU64" i="4" s="1"/>
  <c r="AH60" i="4"/>
  <c r="AS60" i="4" s="1"/>
  <c r="AF56" i="4"/>
  <c r="AQ56" i="4" s="1"/>
  <c r="AD54" i="4"/>
  <c r="AO54" i="4" s="1"/>
  <c r="AF53" i="4"/>
  <c r="AQ53" i="4" s="1"/>
  <c r="AJ52" i="4"/>
  <c r="AU52" i="4" s="1"/>
  <c r="AG50" i="4"/>
  <c r="AR50" i="4" s="1"/>
  <c r="AF49" i="4"/>
  <c r="AQ49" i="4" s="1"/>
  <c r="AE48" i="4"/>
  <c r="AP48" i="4" s="1"/>
  <c r="AE47" i="4"/>
  <c r="AP47" i="4" s="1"/>
  <c r="AD46" i="4"/>
  <c r="AO46" i="4" s="1"/>
  <c r="AC45" i="4"/>
  <c r="AN45" i="4" s="1"/>
  <c r="AC44" i="4"/>
  <c r="AN44" i="4" s="1"/>
  <c r="AB43" i="4"/>
  <c r="AM43" i="4" s="1"/>
  <c r="AA42" i="4"/>
  <c r="AL42" i="4" s="1"/>
  <c r="AA41" i="4"/>
  <c r="AL41" i="4" s="1"/>
  <c r="AJ35" i="4"/>
  <c r="AU35" i="4" s="1"/>
  <c r="AI34" i="4"/>
  <c r="AT34" i="4" s="1"/>
  <c r="AI33" i="4"/>
  <c r="AT33" i="4" s="1"/>
  <c r="AH32" i="4"/>
  <c r="AS32" i="4" s="1"/>
  <c r="AH42" i="4"/>
  <c r="AS42" i="4" s="1"/>
  <c r="AG40" i="4"/>
  <c r="AR40" i="4" s="1"/>
  <c r="AE38" i="4"/>
  <c r="AP38" i="4" s="1"/>
  <c r="AD36" i="4"/>
  <c r="AO36" i="4" s="1"/>
  <c r="AC34" i="4"/>
  <c r="AN34" i="4" s="1"/>
  <c r="AA32" i="4"/>
  <c r="AL32" i="4" s="1"/>
  <c r="AB31" i="4"/>
  <c r="AM31" i="4" s="1"/>
  <c r="AG30" i="4"/>
  <c r="AR30" i="4" s="1"/>
  <c r="AA29" i="4"/>
  <c r="AL29" i="4" s="1"/>
  <c r="AE28" i="4"/>
  <c r="AP28" i="4" s="1"/>
  <c r="AJ27" i="4"/>
  <c r="AU27" i="4" s="1"/>
  <c r="AD26" i="4"/>
  <c r="AO26" i="4" s="1"/>
  <c r="AI25" i="4"/>
  <c r="AT25" i="4" s="1"/>
  <c r="AC24" i="4"/>
  <c r="AN24" i="4" s="1"/>
  <c r="AJ23" i="4"/>
  <c r="AU23" i="4" s="1"/>
  <c r="AB23" i="4"/>
  <c r="AM23" i="4" s="1"/>
  <c r="AJ22" i="4"/>
  <c r="AU22" i="4" s="1"/>
  <c r="AB22" i="4"/>
  <c r="AM22" i="4" s="1"/>
  <c r="AJ37" i="4"/>
  <c r="AU37" i="4" s="1"/>
  <c r="AI35" i="4"/>
  <c r="AT35" i="4" s="1"/>
  <c r="AG33" i="4"/>
  <c r="AR33" i="4" s="1"/>
  <c r="AJ31" i="4"/>
  <c r="AU31" i="4" s="1"/>
  <c r="AA31" i="4"/>
  <c r="AL31" i="4" s="1"/>
  <c r="AE30" i="4"/>
  <c r="AP30" i="4" s="1"/>
  <c r="AI29" i="4"/>
  <c r="AT29" i="4" s="1"/>
  <c r="AD28" i="4"/>
  <c r="AO28" i="4" s="1"/>
  <c r="AG27" i="4"/>
  <c r="AR27" i="4" s="1"/>
  <c r="AC26" i="4"/>
  <c r="AN26" i="4" s="1"/>
  <c r="AF25" i="4"/>
  <c r="AQ25" i="4" s="1"/>
  <c r="AH24" i="4"/>
  <c r="AS24" i="4" s="1"/>
  <c r="AA24" i="4"/>
  <c r="AL24" i="4" s="1"/>
  <c r="AG23" i="4"/>
  <c r="AR23" i="4" s="1"/>
  <c r="AA23" i="4"/>
  <c r="AL23" i="4" s="1"/>
  <c r="AH22" i="4"/>
  <c r="AS22" i="4" s="1"/>
  <c r="AA22" i="4"/>
  <c r="AL22" i="4" s="1"/>
  <c r="AI43" i="4"/>
  <c r="AT43" i="4" s="1"/>
  <c r="AG41" i="4"/>
  <c r="AR41" i="4" s="1"/>
  <c r="AF39" i="4"/>
  <c r="AQ39" i="4" s="1"/>
  <c r="AE37" i="4"/>
  <c r="AP37" i="4" s="1"/>
  <c r="AC35" i="4"/>
  <c r="AN35" i="4" s="1"/>
  <c r="AB33" i="4"/>
  <c r="AM33" i="4" s="1"/>
  <c r="AG31" i="4"/>
  <c r="AR31" i="4" s="1"/>
  <c r="AA30" i="4"/>
  <c r="AL30" i="4" s="1"/>
  <c r="AF29" i="4"/>
  <c r="AQ29" i="4" s="1"/>
  <c r="AE27" i="4"/>
  <c r="AP27" i="4" s="1"/>
  <c r="AI26" i="4"/>
  <c r="AT26" i="4" s="1"/>
  <c r="AC25" i="4"/>
  <c r="AN25" i="4" s="1"/>
  <c r="AG24" i="4"/>
  <c r="AR24" i="4" s="1"/>
  <c r="AF23" i="4"/>
  <c r="AQ23" i="4" s="1"/>
  <c r="AF22" i="4"/>
  <c r="AQ22" i="4" s="1"/>
  <c r="AI36" i="4"/>
  <c r="AT36" i="4" s="1"/>
  <c r="AH34" i="4"/>
  <c r="AS34" i="4" s="1"/>
  <c r="AG32" i="4"/>
  <c r="AR32" i="4" s="1"/>
  <c r="AF31" i="4"/>
  <c r="AQ31" i="4" s="1"/>
  <c r="AI30" i="4"/>
  <c r="AT30" i="4" s="1"/>
  <c r="AE29" i="4"/>
  <c r="AP29" i="4" s="1"/>
  <c r="AH28" i="4"/>
  <c r="AS28" i="4" s="1"/>
  <c r="AC27" i="4"/>
  <c r="AN27" i="4" s="1"/>
  <c r="AG26" i="4"/>
  <c r="AR26" i="4" s="1"/>
  <c r="AB25" i="4"/>
  <c r="AM25" i="4" s="1"/>
  <c r="AE24" i="4"/>
  <c r="AP24" i="4" s="1"/>
  <c r="AE23" i="4"/>
  <c r="AP23" i="4" s="1"/>
  <c r="AE22" i="4"/>
  <c r="AP22" i="4" s="1"/>
  <c r="G28" i="5"/>
  <c r="H18" i="5"/>
  <c r="G27" i="5"/>
  <c r="AW83" i="4" l="1"/>
  <c r="AW93" i="4"/>
  <c r="AW70" i="4"/>
  <c r="AW77" i="4"/>
  <c r="AW42" i="4"/>
  <c r="AW72" i="4"/>
  <c r="H23" i="5"/>
  <c r="H24" i="5"/>
  <c r="H26" i="5"/>
  <c r="AW23" i="4"/>
  <c r="AW29" i="4"/>
  <c r="AW34" i="4"/>
  <c r="AW46" i="4"/>
  <c r="AW49" i="4"/>
  <c r="AW62" i="4"/>
  <c r="AW38" i="4"/>
  <c r="AW28" i="4"/>
  <c r="AW43" i="4"/>
  <c r="AW81" i="4"/>
  <c r="AW53" i="4"/>
  <c r="AW61" i="4"/>
  <c r="AW69" i="4"/>
  <c r="AW86" i="4"/>
  <c r="AW74" i="4"/>
  <c r="AW82" i="4"/>
  <c r="AW89" i="4"/>
  <c r="AW85" i="4"/>
  <c r="AW91" i="4"/>
  <c r="AW90" i="4"/>
  <c r="AW41" i="4"/>
  <c r="AW39" i="4"/>
  <c r="AW25" i="4"/>
  <c r="AW48" i="4"/>
  <c r="AW66" i="4"/>
  <c r="AW35" i="4"/>
  <c r="AW73" i="4"/>
  <c r="AW68" i="4"/>
  <c r="AW55" i="4"/>
  <c r="AW63" i="4"/>
  <c r="AW71" i="4"/>
  <c r="AW79" i="4"/>
  <c r="AW76" i="4"/>
  <c r="AW84" i="4"/>
  <c r="AW87" i="4"/>
  <c r="AW92" i="4"/>
  <c r="AW30" i="4"/>
  <c r="AW24" i="4"/>
  <c r="AW31" i="4"/>
  <c r="AW50" i="4"/>
  <c r="AW37" i="4"/>
  <c r="AW27" i="4"/>
  <c r="AW44" i="4"/>
  <c r="AW54" i="4"/>
  <c r="AW60" i="4"/>
  <c r="AW57" i="4"/>
  <c r="AW65" i="4"/>
  <c r="AW78" i="4"/>
  <c r="AW88" i="4"/>
  <c r="AW22" i="4"/>
  <c r="AW32" i="4"/>
  <c r="AW33" i="4"/>
  <c r="AW45" i="4"/>
  <c r="AW40" i="4"/>
  <c r="AW26" i="4"/>
  <c r="AW47" i="4"/>
  <c r="AW58" i="4"/>
  <c r="AW56" i="4"/>
  <c r="AW75" i="4"/>
  <c r="AW36" i="4"/>
  <c r="AW64" i="4"/>
  <c r="AW52" i="4"/>
  <c r="AW51" i="4"/>
  <c r="AW59" i="4"/>
  <c r="AW67" i="4"/>
  <c r="AW80" i="4"/>
  <c r="B19" i="6"/>
  <c r="B20" i="6"/>
  <c r="H27" i="5" l="1"/>
  <c r="H28" i="5"/>
  <c r="I18" i="5"/>
  <c r="AY22" i="4"/>
  <c r="E15" i="4" s="1"/>
  <c r="E19" i="4" l="1"/>
  <c r="B23" i="6" s="1"/>
  <c r="E17" i="4"/>
  <c r="E16" i="4" s="1"/>
  <c r="I23" i="5"/>
  <c r="I24" i="5"/>
  <c r="I26" i="5"/>
  <c r="I27" i="5" l="1"/>
  <c r="J18" i="5"/>
  <c r="I28" i="5"/>
  <c r="B25" i="6"/>
  <c r="B24" i="6"/>
  <c r="J26" i="5" l="1"/>
  <c r="J24" i="5"/>
  <c r="J23" i="5"/>
  <c r="K18" i="5" l="1"/>
  <c r="J28" i="5"/>
  <c r="J27" i="5"/>
  <c r="K26" i="5" l="1"/>
  <c r="K24" i="5"/>
  <c r="K23" i="5"/>
  <c r="K28" i="5" l="1"/>
  <c r="K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100-000001000000}">
      <text>
        <r>
          <rPr>
            <sz val="10"/>
            <rFont val="Arial"/>
            <family val="2"/>
          </rPr>
          <t>Administrative costs includes amounts to be spent on employees, insurance, utilities, repairs and maintenance, etc..</t>
        </r>
      </text>
    </comment>
    <comment ref="B15" authorId="0" shapeId="0" xr:uid="{00000000-0006-0000-0100-000002000000}">
      <text>
        <r>
          <rPr>
            <sz val="10"/>
            <rFont val="Arial"/>
            <family val="2"/>
          </rPr>
          <t>The total administrative costs includes amounts to be spent on employees, insurance, utilities, repairs and maintenance, etc..</t>
        </r>
      </text>
    </comment>
    <comment ref="B16" authorId="0" shapeId="0" xr:uid="{00000000-0006-0000-0100-000003000000}">
      <text>
        <r>
          <rPr>
            <sz val="10"/>
            <rFont val="Arial"/>
            <family val="2"/>
          </rPr>
          <t>The repairs and maintenance costs from the administrative budget are needed to determine the minimum amount that needs to be contributed to the reserve fund.</t>
        </r>
      </text>
    </comment>
    <comment ref="B18" authorId="0" shapeId="0" xr:uid="{00000000-0006-0000-0100-000004000000}">
      <text>
        <r>
          <rPr>
            <sz val="10"/>
            <rFont val="Arial"/>
            <family val="2"/>
          </rPr>
          <t>This spreadsheet assumes that inflation will be constant over the next ten years.</t>
        </r>
      </text>
    </comment>
  </commentList>
</comments>
</file>

<file path=xl/sharedStrings.xml><?xml version="1.0" encoding="utf-8"?>
<sst xmlns="http://schemas.openxmlformats.org/spreadsheetml/2006/main" count="146" uniqueCount="143">
  <si>
    <t>ReserveFundBudget</t>
  </si>
  <si>
    <t>Version: 1.4.1</t>
  </si>
  <si>
    <t>This spreadsheet was created by the Trustees of the Brittany, Tokai Villas Body Corporate in</t>
  </si>
  <si>
    <t>consultation with Property Principals CC. It is intended to assist in drawing up a reserve fund</t>
  </si>
  <si>
    <t>budget as required by the Sectional Title Schemes Management Regulations  and to ensure</t>
  </si>
  <si>
    <t>that a Sectional Title scheme has sufficient reserves to fund its maintenance plan.</t>
  </si>
  <si>
    <t>This program is free software: you can redistribute it and/or modify</t>
  </si>
  <si>
    <t>it under the terms of the GNU General Public License version 3 as published by</t>
  </si>
  <si>
    <t>the Free Software Foundation.</t>
  </si>
  <si>
    <t>This program is distributed in the hope that it will be useful,</t>
  </si>
  <si>
    <t>but WITHOUT ANY WARRANTY; without even the implied warranty of</t>
  </si>
  <si>
    <t>MERCHANTABILITY or FITNESS FOR A PARTICULAR PURPOSE.  See the</t>
  </si>
  <si>
    <t>GNU General Public License for more details.</t>
  </si>
  <si>
    <t>You should have received a copy of the GNU General Public License</t>
  </si>
  <si>
    <t>along with this program.  If not, see &lt;http://www.gnu.org/licenses/&gt;.</t>
  </si>
  <si>
    <t>© 2017 The Trustees of the Brittany, Tokai Villas Body Corporate</t>
  </si>
  <si>
    <r>
      <rPr>
        <sz val="10"/>
        <rFont val="Arial"/>
        <family val="2"/>
      </rPr>
      <t>Contact:</t>
    </r>
    <r>
      <rPr>
        <sz val="10"/>
        <color rgb="FF0000FF"/>
        <rFont val="Arial"/>
        <family val="2"/>
      </rPr>
      <t>trustees@brittanytokaivillas.com</t>
    </r>
  </si>
  <si>
    <t>Previous and Current Year Financials</t>
  </si>
  <si>
    <t>This worksheet contains:</t>
  </si>
  <si>
    <t>- Assumptions about inflation and the interest rate applicable to the reserve fund</t>
  </si>
  <si>
    <t>- Financial data for the previous financial year</t>
  </si>
  <si>
    <t>- The total administrative budget for the current year</t>
  </si>
  <si>
    <t>- The projected repairs and maintenance costs for the current year</t>
  </si>
  <si>
    <t>In this and other worksheets, grey cells are editable and need to be populated.</t>
  </si>
  <si>
    <t>Body Corporate Name</t>
  </si>
  <si>
    <t>Brittany</t>
  </si>
  <si>
    <t>Current Financial Year</t>
  </si>
  <si>
    <t>Previous year administrative costs</t>
  </si>
  <si>
    <t>Previous year total budget</t>
  </si>
  <si>
    <t>Current year projected administrative costs</t>
  </si>
  <si>
    <t>Current year projected repairs and maintenance costs</t>
  </si>
  <si>
    <t>Current year initial reserve fund amount</t>
  </si>
  <si>
    <t>Assumed inflation rate</t>
  </si>
  <si>
    <t>Bank deposit interest rate</t>
  </si>
  <si>
    <t>Ten Year Plan</t>
  </si>
  <si>
    <t>This spreadsheet contains items that need to be budgeted for over the next 10 years.</t>
  </si>
  <si>
    <t>Budgeted items would include:</t>
  </si>
  <si>
    <t>- Repainting</t>
  </si>
  <si>
    <t>- Security enhancements</t>
  </si>
  <si>
    <t>- Wall and fence repairs and replacement</t>
  </si>
  <si>
    <t>- Gutter and drainpipe repairs and replacement</t>
  </si>
  <si>
    <t>It is possible to specify a range of years over which maintenance work must be done.</t>
  </si>
  <si>
    <t>For example, it might be that gutters will be replaced over two years. It is also possible to</t>
  </si>
  <si>
    <t>specify that some maintenance work must be done every N years; e.g. that woodwork</t>
  </si>
  <si>
    <t>repainting happens every 4 years.</t>
  </si>
  <si>
    <t>Item</t>
  </si>
  <si>
    <t>Start Year</t>
  </si>
  <si>
    <t>End Year</t>
  </si>
  <si>
    <t>Step (years)</t>
  </si>
  <si>
    <t>Annual amount (real)</t>
  </si>
  <si>
    <t>Wiring, lighting &amp; electrical</t>
  </si>
  <si>
    <t>Improved vlei lighting</t>
  </si>
  <si>
    <t>Gate motor</t>
  </si>
  <si>
    <t>Plumbing, drainage &amp; storm-water system</t>
  </si>
  <si>
    <t>Irrigation system</t>
  </si>
  <si>
    <t>Painting &amp; waterproofing</t>
  </si>
  <si>
    <t>Woodwork and metalwork</t>
  </si>
  <si>
    <t>Walls</t>
  </si>
  <si>
    <t>Aluminium fittings</t>
  </si>
  <si>
    <t>Security</t>
  </si>
  <si>
    <t>Cut-resistant fence</t>
  </si>
  <si>
    <t>Replace electric fence</t>
  </si>
  <si>
    <t>Replace electric fence (pool area)</t>
  </si>
  <si>
    <t>CCTV cameras</t>
  </si>
  <si>
    <t>Recreational facilities</t>
  </si>
  <si>
    <t>Replace outdoor furniture</t>
  </si>
  <si>
    <t>Pool backwash system</t>
  </si>
  <si>
    <t>Communication systems</t>
  </si>
  <si>
    <t>TV upgrade</t>
  </si>
  <si>
    <t>Parking, roadways &amp; paving</t>
  </si>
  <si>
    <t>Roofing</t>
  </si>
  <si>
    <t>Lifts</t>
  </si>
  <si>
    <t>Carpeting &amp; Furnishings</t>
  </si>
  <si>
    <t>Heating &amp; cooling facilities</t>
  </si>
  <si>
    <t>Other</t>
  </si>
  <si>
    <t>Tree removal</t>
  </si>
  <si>
    <t>Tree pruning</t>
  </si>
  <si>
    <t>Naive Current Financial Year Planner</t>
  </si>
  <si>
    <t>This worksheet generates a naive recommendation for the budget</t>
  </si>
  <si>
    <t>change for the current financial year over the previous year.</t>
  </si>
  <si>
    <t>The recommendation is based on a formula in Section 22 of the</t>
  </si>
  <si>
    <t>Management Rules of the STSMA Regulations. The recommendation</t>
  </si>
  <si>
    <t>is aggressive since it gets a BC into compliance in one year meaning</t>
  </si>
  <si>
    <t>that levies may need to be reduced in real terms in subsequent</t>
  </si>
  <si>
    <t>years.</t>
  </si>
  <si>
    <t>Actual initial reserve fund amount</t>
  </si>
  <si>
    <t>Recommended initial reserve fund amount</t>
  </si>
  <si>
    <t>Difference between actual and recommended</t>
  </si>
  <si>
    <t>Recommended reserve fund contribution</t>
  </si>
  <si>
    <t>Recommended real budget change</t>
  </si>
  <si>
    <t>Recommended nominal budget change</t>
  </si>
  <si>
    <t>Recommended final reserve fund amount</t>
  </si>
  <si>
    <t>Ideal res.</t>
  </si>
  <si>
    <t>Sum ideal</t>
  </si>
  <si>
    <t>actual/ideal</t>
  </si>
  <si>
    <t>Res. Con.</t>
  </si>
  <si>
    <t>Total res. c.</t>
  </si>
  <si>
    <t>Planning and Projections</t>
  </si>
  <si>
    <t>This worksheet is used to determine what year on year increases</t>
  </si>
  <si>
    <t>should be considered over the next ten years. The changes are</t>
  </si>
  <si>
    <t>expressed in real terms, i.e. constant currency ignoring inflation.</t>
  </si>
  <si>
    <t>If the annual changes are close to zero, a Sectional Title scheme</t>
  </si>
  <si>
    <t>would be appear to be in sound financial health and residents</t>
  </si>
  <si>
    <t>should not be unpleasantly surprised by large levy fluctuations.</t>
  </si>
  <si>
    <t>If either of the “Reserve fund budget OK?” or “Final reserve OK?”</t>
  </si>
  <si>
    <t>entries shows “NOT OK”, it should be taken as a warning that</t>
  </si>
  <si>
    <t>the financial planning may be inadequate for the long-term</t>
  </si>
  <si>
    <t>maintenance of a scheme.</t>
  </si>
  <si>
    <t>Year</t>
  </si>
  <si>
    <t>Proposed budget change real (%)</t>
  </si>
  <si>
    <t>Proposed budget change nominal (%)</t>
  </si>
  <si>
    <t>Initial reserve (nominal)</t>
  </si>
  <si>
    <t>Administrative budget (nominal)</t>
  </si>
  <si>
    <t>Repairs &amp; Maintenance (nominal)</t>
  </si>
  <si>
    <t>Total budget (nominal)</t>
  </si>
  <si>
    <t>Reserve fund budget (nominal)</t>
  </si>
  <si>
    <t>Additional months of fund contributions needed for current year</t>
  </si>
  <si>
    <t>Reserve fund budget OK?</t>
  </si>
  <si>
    <t>Reserve fund spending (nominal)</t>
  </si>
  <si>
    <t>Final reserve (nominal)</t>
  </si>
  <si>
    <t>Final reserve (months)</t>
  </si>
  <si>
    <t>Final reserve OK?</t>
  </si>
  <si>
    <t>Budget Summary</t>
  </si>
  <si>
    <t>This worksheet summarizes the changes in the budget and</t>
  </si>
  <si>
    <t>reserves for the current year over the previous financial</t>
  </si>
  <si>
    <t>year.</t>
  </si>
  <si>
    <t>Administrative budget</t>
  </si>
  <si>
    <t>Reserve fund budget</t>
  </si>
  <si>
    <t>Total budget</t>
  </si>
  <si>
    <t>Reserve fund budget / Total budget</t>
  </si>
  <si>
    <t>Previous year's total budget</t>
  </si>
  <si>
    <t>Total budget change from previous year (%)</t>
  </si>
  <si>
    <t>Reserve Fund Summary</t>
  </si>
  <si>
    <t>Initial reserves</t>
  </si>
  <si>
    <t>Recommended initial reserves</t>
  </si>
  <si>
    <t>Actual versus recommended difference</t>
  </si>
  <si>
    <t>Actual versus recommended difference (%)</t>
  </si>
  <si>
    <t>Projected final reserves at year end</t>
  </si>
  <si>
    <t>Recommended final reserves</t>
  </si>
  <si>
    <t>Percentage change in reserves</t>
  </si>
  <si>
    <t>Reserves in months</t>
  </si>
  <si>
    <t>Water Meters</t>
  </si>
  <si>
    <t xml:space="preserve">Parking,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</si>
</sst>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R-1C09]\ #,##0;[Red][$R-1C09]\-#,##0"/>
    <numFmt numFmtId="165" formatCode="[$R-1C09]\ #,##0;[Red][$R-1C09]\-#,##0;&quot;&quot;"/>
    <numFmt numFmtId="166" formatCode="0.0%;[Red]\-0.0%"/>
    <numFmt numFmtId="167" formatCode="[$R-1C09]\ #,##0;[$R-1C09]\-#,##0"/>
    <numFmt numFmtId="168" formatCode="0.0%"/>
    <numFmt numFmtId="169" formatCode="0.0"/>
    <numFmt numFmtId="170" formatCode="0.0;[Red]\-0.0"/>
  </numFmts>
  <fonts count="10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rgb="FF0000FF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0" borderId="0" xfId="0" applyAlignment="1"/>
    <xf numFmtId="0" fontId="5" fillId="0" borderId="0" xfId="0" applyFont="1" applyAlignment="1">
      <alignment horizontal="left"/>
    </xf>
    <xf numFmtId="0" fontId="0" fillId="3" borderId="0" xfId="0" applyFont="1" applyFill="1" applyAlignment="1" applyProtection="1">
      <alignment horizontal="center"/>
      <protection locked="0"/>
    </xf>
    <xf numFmtId="0" fontId="6" fillId="0" borderId="0" xfId="0" applyFont="1"/>
    <xf numFmtId="0" fontId="0" fillId="3" borderId="0" xfId="0" applyFont="1" applyFill="1" applyAlignment="1" applyProtection="1">
      <alignment horizontal="right"/>
      <protection locked="0"/>
    </xf>
    <xf numFmtId="164" fontId="0" fillId="3" borderId="0" xfId="0" applyNumberFormat="1" applyFont="1" applyFill="1" applyAlignment="1" applyProtection="1">
      <alignment horizontal="right"/>
      <protection locked="0"/>
    </xf>
    <xf numFmtId="10" fontId="0" fillId="3" borderId="0" xfId="0" applyNumberFormat="1" applyFont="1" applyFill="1" applyAlignment="1" applyProtection="1">
      <alignment horizontal="right"/>
      <protection locked="0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3" borderId="0" xfId="0" applyFont="1" applyFill="1" applyProtection="1"/>
    <xf numFmtId="0" fontId="7" fillId="3" borderId="0" xfId="0" applyFont="1" applyFill="1" applyProtection="1"/>
    <xf numFmtId="164" fontId="7" fillId="3" borderId="0" xfId="0" applyNumberFormat="1" applyFont="1" applyFill="1" applyProtection="1"/>
    <xf numFmtId="165" fontId="0" fillId="0" borderId="0" xfId="0" applyNumberFormat="1"/>
    <xf numFmtId="0" fontId="7" fillId="3" borderId="0" xfId="0" applyFont="1" applyFill="1" applyProtection="1">
      <protection locked="0"/>
    </xf>
    <xf numFmtId="164" fontId="7" fillId="3" borderId="0" xfId="0" applyNumberFormat="1" applyFont="1" applyFill="1" applyProtection="1">
      <protection locked="0"/>
    </xf>
    <xf numFmtId="0" fontId="0" fillId="0" borderId="0" xfId="0" applyFon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168" fontId="8" fillId="0" borderId="0" xfId="0" applyNumberFormat="1" applyFont="1"/>
    <xf numFmtId="168" fontId="0" fillId="0" borderId="0" xfId="0" applyNumberFormat="1"/>
    <xf numFmtId="0" fontId="1" fillId="0" borderId="0" xfId="0" applyFont="1"/>
    <xf numFmtId="0" fontId="7" fillId="0" borderId="0" xfId="0" applyFont="1"/>
    <xf numFmtId="10" fontId="0" fillId="3" borderId="0" xfId="0" applyNumberFormat="1" applyFill="1" applyProtection="1">
      <protection locked="0"/>
    </xf>
    <xf numFmtId="10" fontId="0" fillId="0" borderId="0" xfId="0" applyNumberFormat="1"/>
    <xf numFmtId="164" fontId="5" fillId="0" borderId="0" xfId="0" applyNumberFormat="1" applyFont="1"/>
    <xf numFmtId="169" fontId="0" fillId="0" borderId="0" xfId="0" applyNumberFormat="1"/>
    <xf numFmtId="0" fontId="9" fillId="0" borderId="0" xfId="0" applyFont="1" applyAlignment="1">
      <alignment horizontal="center"/>
    </xf>
    <xf numFmtId="170" fontId="0" fillId="0" borderId="0" xfId="0" applyNumberFormat="1" applyFont="1"/>
    <xf numFmtId="0" fontId="8" fillId="0" borderId="0" xfId="0" applyFont="1"/>
    <xf numFmtId="0" fontId="0" fillId="0" borderId="0" xfId="0"/>
    <xf numFmtId="0" fontId="0" fillId="0" borderId="0" xfId="0" applyFont="1"/>
    <xf numFmtId="164" fontId="0" fillId="0" borderId="0" xfId="0" applyNumberFormat="1"/>
    <xf numFmtId="168" fontId="0" fillId="0" borderId="0" xfId="0" applyNumberFormat="1"/>
    <xf numFmtId="0" fontId="8" fillId="0" borderId="0" xfId="0" applyFont="1"/>
    <xf numFmtId="170" fontId="0" fillId="0" borderId="0" xfId="0" applyNumberFormat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ont="1" applyFill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</xdr:colOff>
      <xdr:row>58</xdr:row>
      <xdr:rowOff>47625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DA9F6B63-035E-4220-8178-784C03715A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161925</xdr:colOff>
      <xdr:row>58</xdr:row>
      <xdr:rowOff>47625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F96FCD8B-A94C-4E90-B649-524C2AB3F66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161925</xdr:colOff>
      <xdr:row>58</xdr:row>
      <xdr:rowOff>47625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FA470009-BC9A-40C7-9698-3061436FEE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161925</xdr:colOff>
      <xdr:row>58</xdr:row>
      <xdr:rowOff>47625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D6FB0B52-D44A-4323-8E29-D7C2F4C72F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stees@brittanytokaivilla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"/>
  <sheetViews>
    <sheetView zoomScaleNormal="100" workbookViewId="0"/>
  </sheetViews>
  <sheetFormatPr defaultRowHeight="12.75" x14ac:dyDescent="0.2"/>
  <cols>
    <col min="1" max="1" width="80"/>
    <col min="2" max="1025" width="11.5703125"/>
  </cols>
  <sheetData>
    <row r="1" spans="1:1" ht="15.75" x14ac:dyDescent="0.25">
      <c r="A1" s="1" t="s">
        <v>0</v>
      </c>
    </row>
    <row r="2" spans="1:1" ht="14.25" x14ac:dyDescent="0.2">
      <c r="A2" s="2" t="s">
        <v>1</v>
      </c>
    </row>
    <row r="3" spans="1:1" x14ac:dyDescent="0.2">
      <c r="A3" s="3"/>
    </row>
    <row r="4" spans="1:1" x14ac:dyDescent="0.2">
      <c r="A4" s="3" t="s">
        <v>2</v>
      </c>
    </row>
    <row r="5" spans="1:1" x14ac:dyDescent="0.2">
      <c r="A5" s="3" t="s">
        <v>3</v>
      </c>
    </row>
    <row r="6" spans="1:1" x14ac:dyDescent="0.2">
      <c r="A6" s="3" t="s">
        <v>4</v>
      </c>
    </row>
    <row r="7" spans="1:1" x14ac:dyDescent="0.2">
      <c r="A7" s="3" t="s">
        <v>5</v>
      </c>
    </row>
    <row r="8" spans="1:1" x14ac:dyDescent="0.2">
      <c r="A8" s="3"/>
    </row>
    <row r="9" spans="1:1" x14ac:dyDescent="0.2">
      <c r="A9" s="3" t="s">
        <v>6</v>
      </c>
    </row>
    <row r="10" spans="1:1" x14ac:dyDescent="0.2">
      <c r="A10" s="3" t="s">
        <v>7</v>
      </c>
    </row>
    <row r="11" spans="1:1" x14ac:dyDescent="0.2">
      <c r="A11" s="3" t="s">
        <v>8</v>
      </c>
    </row>
    <row r="12" spans="1:1" x14ac:dyDescent="0.2">
      <c r="A12" s="3"/>
    </row>
    <row r="13" spans="1:1" x14ac:dyDescent="0.2">
      <c r="A13" s="3"/>
    </row>
    <row r="14" spans="1:1" x14ac:dyDescent="0.2">
      <c r="A14" s="3" t="s">
        <v>9</v>
      </c>
    </row>
    <row r="15" spans="1:1" x14ac:dyDescent="0.2">
      <c r="A15" s="4" t="s">
        <v>10</v>
      </c>
    </row>
    <row r="16" spans="1:1" x14ac:dyDescent="0.2">
      <c r="A16" s="3" t="s">
        <v>11</v>
      </c>
    </row>
    <row r="17" spans="1:1" x14ac:dyDescent="0.2">
      <c r="A17" s="3" t="s">
        <v>12</v>
      </c>
    </row>
    <row r="18" spans="1:1" x14ac:dyDescent="0.2">
      <c r="A18" s="3"/>
    </row>
    <row r="19" spans="1:1" x14ac:dyDescent="0.2">
      <c r="A19" s="3" t="s">
        <v>13</v>
      </c>
    </row>
    <row r="20" spans="1:1" x14ac:dyDescent="0.2">
      <c r="A20" s="3" t="s">
        <v>14</v>
      </c>
    </row>
    <row r="21" spans="1:1" x14ac:dyDescent="0.2">
      <c r="A21" s="3"/>
    </row>
    <row r="22" spans="1:1" x14ac:dyDescent="0.2">
      <c r="A22" s="5" t="s">
        <v>15</v>
      </c>
    </row>
    <row r="23" spans="1:1" x14ac:dyDescent="0.2">
      <c r="A23" s="3" t="s">
        <v>16</v>
      </c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</sheetData>
  <sheetProtection sheet="1" objects="1" scenarios="1" selectLockedCells="1"/>
  <hyperlinks>
    <hyperlink ref="A23" r:id="rId1" display="trustees@brittanytokaivillas.com" xr:uid="{00000000-0004-0000-0000-000000000000}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zoomScaleNormal="100" workbookViewId="0">
      <selection activeCell="B17" sqref="B17"/>
    </sheetView>
  </sheetViews>
  <sheetFormatPr defaultRowHeight="12.75" x14ac:dyDescent="0.2"/>
  <cols>
    <col min="1" max="1" width="51.28515625"/>
    <col min="2" max="2" width="19.7109375"/>
    <col min="3" max="1025" width="11.5703125"/>
  </cols>
  <sheetData>
    <row r="1" spans="1:4" ht="19.5" x14ac:dyDescent="0.3">
      <c r="A1" s="47" t="s">
        <v>17</v>
      </c>
      <c r="B1" s="47"/>
    </row>
    <row r="2" spans="1:4" x14ac:dyDescent="0.2">
      <c r="A2" s="45" t="s">
        <v>18</v>
      </c>
      <c r="B2" s="45"/>
    </row>
    <row r="3" spans="1:4" x14ac:dyDescent="0.2">
      <c r="A3" s="45" t="s">
        <v>19</v>
      </c>
      <c r="B3" s="45"/>
    </row>
    <row r="4" spans="1:4" x14ac:dyDescent="0.2">
      <c r="A4" s="45" t="s">
        <v>20</v>
      </c>
      <c r="B4" s="45"/>
    </row>
    <row r="5" spans="1:4" x14ac:dyDescent="0.2">
      <c r="A5" s="45" t="s">
        <v>21</v>
      </c>
      <c r="B5" s="45"/>
    </row>
    <row r="6" spans="1:4" x14ac:dyDescent="0.2">
      <c r="A6" s="45" t="s">
        <v>22</v>
      </c>
      <c r="B6" s="45"/>
    </row>
    <row r="7" spans="1:4" x14ac:dyDescent="0.2">
      <c r="A7" s="46"/>
      <c r="B7" s="46"/>
      <c r="D7" s="6"/>
    </row>
    <row r="8" spans="1:4" x14ac:dyDescent="0.2">
      <c r="A8" s="4" t="s">
        <v>23</v>
      </c>
      <c r="B8" s="3"/>
      <c r="D8" s="6"/>
    </row>
    <row r="9" spans="1:4" x14ac:dyDescent="0.2">
      <c r="A9" s="4"/>
      <c r="B9" s="3"/>
      <c r="D9" s="6"/>
    </row>
    <row r="10" spans="1:4" x14ac:dyDescent="0.2">
      <c r="A10" s="46"/>
      <c r="B10" s="46"/>
    </row>
    <row r="11" spans="1:4" x14ac:dyDescent="0.2">
      <c r="A11" s="7" t="s">
        <v>24</v>
      </c>
      <c r="B11" s="8" t="s">
        <v>25</v>
      </c>
    </row>
    <row r="12" spans="1:4" x14ac:dyDescent="0.2">
      <c r="A12" s="9" t="s">
        <v>26</v>
      </c>
      <c r="B12" s="10">
        <v>2020</v>
      </c>
    </row>
    <row r="13" spans="1:4" x14ac:dyDescent="0.2">
      <c r="A13" s="9" t="s">
        <v>27</v>
      </c>
      <c r="B13" s="11">
        <v>934945</v>
      </c>
    </row>
    <row r="14" spans="1:4" x14ac:dyDescent="0.2">
      <c r="A14" s="9" t="s">
        <v>28</v>
      </c>
      <c r="B14" s="11">
        <f>93004*12</f>
        <v>1116048</v>
      </c>
    </row>
    <row r="15" spans="1:4" x14ac:dyDescent="0.2">
      <c r="A15" s="9" t="s">
        <v>29</v>
      </c>
      <c r="B15" s="11">
        <v>945458</v>
      </c>
    </row>
    <row r="16" spans="1:4" x14ac:dyDescent="0.2">
      <c r="A16" s="9" t="s">
        <v>30</v>
      </c>
      <c r="B16" s="11">
        <v>134100</v>
      </c>
    </row>
    <row r="17" spans="1:2" x14ac:dyDescent="0.2">
      <c r="A17" s="9" t="s">
        <v>31</v>
      </c>
      <c r="B17" s="11">
        <v>994559</v>
      </c>
    </row>
    <row r="18" spans="1:2" x14ac:dyDescent="0.2">
      <c r="A18" s="9" t="s">
        <v>32</v>
      </c>
      <c r="B18" s="12">
        <v>7.0000000000000007E-2</v>
      </c>
    </row>
    <row r="19" spans="1:2" x14ac:dyDescent="0.2">
      <c r="A19" s="9" t="s">
        <v>33</v>
      </c>
      <c r="B19" s="12">
        <v>5.5E-2</v>
      </c>
    </row>
  </sheetData>
  <sheetProtection sheet="1" objects="1" scenarios="1" selectLockedCells="1"/>
  <mergeCells count="8">
    <mergeCell ref="A6:B6"/>
    <mergeCell ref="A7:B7"/>
    <mergeCell ref="A10:B10"/>
    <mergeCell ref="A1:B1"/>
    <mergeCell ref="A2:B2"/>
    <mergeCell ref="A3:B3"/>
    <mergeCell ref="A4:B4"/>
    <mergeCell ref="A5:B5"/>
  </mergeCells>
  <dataValidations count="1">
    <dataValidation type="whole" operator="greaterThanOrEqual" allowBlank="1" showErrorMessage="1" sqref="B12" xr:uid="{00000000-0002-0000-0100-000000000000}">
      <formula1>2017</formula1>
      <formula2>0</formula2>
    </dataValidation>
  </dataValidation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"/>
  <sheetViews>
    <sheetView topLeftCell="A24" zoomScaleNormal="100" workbookViewId="0">
      <selection activeCell="C85" sqref="C85"/>
    </sheetView>
  </sheetViews>
  <sheetFormatPr defaultRowHeight="12.75" x14ac:dyDescent="0.2"/>
  <cols>
    <col min="1" max="1" width="30.28515625"/>
    <col min="2" max="2" width="14.5703125"/>
    <col min="3" max="3" width="17.28515625"/>
    <col min="4" max="4" width="17"/>
    <col min="5" max="5" width="27.42578125"/>
    <col min="6" max="1025" width="11.5703125"/>
  </cols>
  <sheetData>
    <row r="1" spans="1:16" ht="19.5" x14ac:dyDescent="0.3">
      <c r="A1" s="48" t="s">
        <v>34</v>
      </c>
      <c r="B1" s="48"/>
      <c r="C1" s="48"/>
      <c r="D1" s="48"/>
    </row>
    <row r="2" spans="1:16" x14ac:dyDescent="0.2">
      <c r="A2" s="49" t="s">
        <v>35</v>
      </c>
      <c r="B2" s="49"/>
      <c r="C2" s="49"/>
      <c r="D2" s="49"/>
    </row>
    <row r="3" spans="1:16" x14ac:dyDescent="0.2">
      <c r="A3" s="49" t="s">
        <v>36</v>
      </c>
      <c r="B3" s="49"/>
      <c r="C3" s="49"/>
      <c r="D3" s="49"/>
    </row>
    <row r="4" spans="1:16" x14ac:dyDescent="0.2">
      <c r="A4" s="49" t="s">
        <v>37</v>
      </c>
      <c r="B4" s="49"/>
      <c r="C4" s="49"/>
      <c r="D4" s="49"/>
    </row>
    <row r="5" spans="1:16" x14ac:dyDescent="0.2">
      <c r="A5" s="49" t="s">
        <v>38</v>
      </c>
      <c r="B5" s="49"/>
      <c r="C5" s="49"/>
      <c r="D5" s="49"/>
    </row>
    <row r="6" spans="1:16" x14ac:dyDescent="0.2">
      <c r="A6" s="49" t="s">
        <v>39</v>
      </c>
      <c r="B6" s="49"/>
      <c r="C6" s="49"/>
      <c r="D6" s="49"/>
    </row>
    <row r="7" spans="1:16" x14ac:dyDescent="0.2">
      <c r="A7" s="49" t="s">
        <v>40</v>
      </c>
      <c r="B7" s="49"/>
      <c r="C7" s="49"/>
      <c r="D7" s="49"/>
    </row>
    <row r="8" spans="1:16" x14ac:dyDescent="0.2">
      <c r="A8" s="49"/>
      <c r="B8" s="49"/>
      <c r="C8" s="49"/>
      <c r="D8" s="49"/>
    </row>
    <row r="9" spans="1:16" x14ac:dyDescent="0.2">
      <c r="A9" s="49" t="s">
        <v>41</v>
      </c>
      <c r="B9" s="49"/>
      <c r="C9" s="49"/>
      <c r="D9" s="49"/>
    </row>
    <row r="10" spans="1:16" x14ac:dyDescent="0.2">
      <c r="A10" s="49" t="s">
        <v>42</v>
      </c>
      <c r="B10" s="49"/>
      <c r="C10" s="49"/>
      <c r="D10" s="49"/>
    </row>
    <row r="11" spans="1:16" x14ac:dyDescent="0.2">
      <c r="A11" s="49" t="s">
        <v>43</v>
      </c>
      <c r="B11" s="49"/>
      <c r="C11" s="49"/>
      <c r="D11" s="49"/>
    </row>
    <row r="12" spans="1:16" x14ac:dyDescent="0.2">
      <c r="A12" s="49" t="s">
        <v>44</v>
      </c>
      <c r="B12" s="49"/>
      <c r="C12" s="49"/>
      <c r="D12" s="49"/>
    </row>
    <row r="13" spans="1:16" x14ac:dyDescent="0.2">
      <c r="A13" s="50"/>
      <c r="B13" s="50"/>
      <c r="C13" s="50"/>
      <c r="D13" s="50"/>
    </row>
    <row r="14" spans="1:16" x14ac:dyDescent="0.2">
      <c r="A14" s="50"/>
      <c r="B14" s="50"/>
      <c r="C14" s="50"/>
      <c r="D14" s="50"/>
      <c r="E14" s="50"/>
    </row>
    <row r="15" spans="1:16" ht="15.75" x14ac:dyDescent="0.25">
      <c r="A15" s="14" t="s">
        <v>45</v>
      </c>
      <c r="B15" s="15" t="s">
        <v>46</v>
      </c>
      <c r="C15" s="15" t="s">
        <v>47</v>
      </c>
      <c r="D15" s="15" t="s">
        <v>48</v>
      </c>
      <c r="E15" s="15" t="s">
        <v>49</v>
      </c>
      <c r="G15" s="16">
        <f>'Current Financials'!B12</f>
        <v>2020</v>
      </c>
      <c r="H15" s="16">
        <f t="shared" ref="H15:P15" si="0">G15+1</f>
        <v>2021</v>
      </c>
      <c r="I15" s="16">
        <f t="shared" si="0"/>
        <v>2022</v>
      </c>
      <c r="J15" s="16">
        <f t="shared" si="0"/>
        <v>2023</v>
      </c>
      <c r="K15" s="16">
        <f t="shared" si="0"/>
        <v>2024</v>
      </c>
      <c r="L15" s="16">
        <f t="shared" si="0"/>
        <v>2025</v>
      </c>
      <c r="M15" s="16">
        <f t="shared" si="0"/>
        <v>2026</v>
      </c>
      <c r="N15" s="16">
        <f t="shared" si="0"/>
        <v>2027</v>
      </c>
      <c r="O15" s="16">
        <f t="shared" si="0"/>
        <v>2028</v>
      </c>
      <c r="P15" s="16">
        <f t="shared" si="0"/>
        <v>2029</v>
      </c>
    </row>
    <row r="16" spans="1:16" x14ac:dyDescent="0.2">
      <c r="A16" s="17" t="s">
        <v>50</v>
      </c>
      <c r="B16" s="18"/>
      <c r="C16" s="18"/>
      <c r="D16" s="18"/>
      <c r="E16" s="19"/>
      <c r="G16" s="20">
        <f>(IF(OR(G$15&lt;$B16,G$15&gt;$C16),0,IF(MOD(G$15-$B16, $D16) = 0, $E16, 0)))*(1+'Current Financials'!$B$18)^(G$15-'Current Financials'!$B$12)</f>
        <v>0</v>
      </c>
      <c r="H16" s="20">
        <f>(IF(OR(H$15&lt;$B16,H$15&gt;$C16),0,IF(MOD(H$15-$B16, $D16) = 0, $E16, 0)))*(1+'Current Financials'!$B$18)^(H$15-'Current Financials'!$B$12)</f>
        <v>0</v>
      </c>
      <c r="I16" s="20">
        <f>(IF(OR(I$15&lt;$B16,I$15&gt;$C16),0,IF(MOD(I$15-$B16, $D16) = 0, $E16, 0)))*(1+'Current Financials'!$B$18)^(I$15-'Current Financials'!$B$12)</f>
        <v>0</v>
      </c>
      <c r="J16" s="20">
        <f>(IF(OR(J$15&lt;$B16,J$15&gt;$C16),0,IF(MOD(J$15-$B16, $D16) = 0, $E16, 0)))*(1+'Current Financials'!$B$18)^(J$15-'Current Financials'!$B$12)</f>
        <v>0</v>
      </c>
      <c r="K16" s="20">
        <f>(IF(OR(K$15&lt;$B16,K$15&gt;$C16),0,IF(MOD(K$15-$B16, $D16) = 0, $E16, 0)))*(1+'Current Financials'!$B$18)^(K$15-'Current Financials'!$B$12)</f>
        <v>0</v>
      </c>
      <c r="L16" s="20">
        <f>(IF(OR(L$15&lt;$B16,L$15&gt;$C16),0,IF(MOD(L$15-$B16, $D16) = 0, $E16, 0)))*(1+'Current Financials'!$B$18)^(L$15-'Current Financials'!$B$12)</f>
        <v>0</v>
      </c>
      <c r="M16" s="20">
        <f>(IF(OR(M$15&lt;$B16,M$15&gt;$C16),0,IF(MOD(M$15-$B16, $D16) = 0, $E16, 0)))*(1+'Current Financials'!$B$18)^(M$15-'Current Financials'!$B$12)</f>
        <v>0</v>
      </c>
      <c r="N16" s="20">
        <f>(IF(OR(N$15&lt;$B16,N$15&gt;$C16),0,IF(MOD(N$15-$B16, $D16) = 0, $E16, 0)))*(1+'Current Financials'!$B$18)^(N$15-'Current Financials'!$B$12)</f>
        <v>0</v>
      </c>
      <c r="O16" s="20">
        <f>(IF(OR(O$15&lt;$B16,O$15&gt;$C16),0,IF(MOD(O$15-$B16, $D16) = 0, $E16, 0)))*(1+'Current Financials'!$B$18)^(O$15-'Current Financials'!$B$12)</f>
        <v>0</v>
      </c>
      <c r="P16" s="20">
        <f>(IF(OR(P$15&lt;$B16,P$15&gt;$C16),0,IF(MOD(P$15-$B16, $D16) = 0, $E16, 0)))*(1+'Current Financials'!$B$18)^(P$15-'Current Financials'!$B$12)</f>
        <v>0</v>
      </c>
    </row>
    <row r="17" spans="1:16" x14ac:dyDescent="0.2">
      <c r="A17" s="21" t="s">
        <v>51</v>
      </c>
      <c r="B17" s="21">
        <v>2020</v>
      </c>
      <c r="C17" s="21">
        <v>2020</v>
      </c>
      <c r="D17" s="21">
        <v>1</v>
      </c>
      <c r="E17" s="22">
        <v>24000</v>
      </c>
      <c r="G17" s="20">
        <f>(IF(OR(G$15&lt;$B17,G$15&gt;$C17),0,IF(MOD(G$15-$B17, $D17) = 0, $E17, 0)))*(1+'Current Financials'!$B$18)^(G$15-'Current Financials'!$B$12)</f>
        <v>24000</v>
      </c>
      <c r="H17" s="20">
        <f>(IF(OR(H$15&lt;$B17,H$15&gt;$C17),0,IF(MOD(H$15-$B17, $D17) = 0, $E17, 0)))*(1+'Current Financials'!$B$18)^(H$15-'Current Financials'!$B$12)</f>
        <v>0</v>
      </c>
      <c r="I17" s="20">
        <f>(IF(OR(I$15&lt;$B17,I$15&gt;$C17),0,IF(MOD(I$15-$B17, $D17) = 0, $E17, 0)))*(1+'Current Financials'!$B$18)^(I$15-'Current Financials'!$B$12)</f>
        <v>0</v>
      </c>
      <c r="J17" s="20">
        <f>(IF(OR(J$15&lt;$B17,J$15&gt;$C17),0,IF(MOD(J$15-$B17, $D17) = 0, $E17, 0)))*(1+'Current Financials'!$B$18)^(J$15-'Current Financials'!$B$12)</f>
        <v>0</v>
      </c>
      <c r="K17" s="20">
        <f>(IF(OR(K$15&lt;$B17,K$15&gt;$C17),0,IF(MOD(K$15-$B17, $D17) = 0, $E17, 0)))*(1+'Current Financials'!$B$18)^(K$15-'Current Financials'!$B$12)</f>
        <v>0</v>
      </c>
      <c r="L17" s="20">
        <f>(IF(OR(L$15&lt;$B17,L$15&gt;$C17),0,IF(MOD(L$15-$B17, $D17) = 0, $E17, 0)))*(1+'Current Financials'!$B$18)^(L$15-'Current Financials'!$B$12)</f>
        <v>0</v>
      </c>
      <c r="M17" s="20">
        <f>(IF(OR(M$15&lt;$B17,M$15&gt;$C17),0,IF(MOD(M$15-$B17, $D17) = 0, $E17, 0)))*(1+'Current Financials'!$B$18)^(M$15-'Current Financials'!$B$12)</f>
        <v>0</v>
      </c>
      <c r="N17" s="20">
        <f>(IF(OR(N$15&lt;$B17,N$15&gt;$C17),0,IF(MOD(N$15-$B17, $D17) = 0, $E17, 0)))*(1+'Current Financials'!$B$18)^(N$15-'Current Financials'!$B$12)</f>
        <v>0</v>
      </c>
      <c r="O17" s="20">
        <f>(IF(OR(O$15&lt;$B17,O$15&gt;$C17),0,IF(MOD(O$15-$B17, $D17) = 0, $E17, 0)))*(1+'Current Financials'!$B$18)^(O$15-'Current Financials'!$B$12)</f>
        <v>0</v>
      </c>
      <c r="P17" s="20">
        <f>(IF(OR(P$15&lt;$B17,P$15&gt;$C17),0,IF(MOD(P$15-$B17, $D17) = 0, $E17, 0)))*(1+'Current Financials'!$B$18)^(P$15-'Current Financials'!$B$12)</f>
        <v>0</v>
      </c>
    </row>
    <row r="18" spans="1:16" x14ac:dyDescent="0.2">
      <c r="A18" s="21"/>
      <c r="B18" s="21"/>
      <c r="C18" s="21"/>
      <c r="D18" s="21"/>
      <c r="E18" s="22"/>
      <c r="G18" s="20">
        <f>(IF(OR(G$15&lt;$B18,G$15&gt;$C18),0,IF(MOD(G$15-$B18, $D18) = 0, $E18, 0)))*(1+'Current Financials'!$B$18)^(G$15-'Current Financials'!$B$12)</f>
        <v>0</v>
      </c>
      <c r="H18" s="20">
        <f>(IF(OR(H$15&lt;$B18,H$15&gt;$C18),0,IF(MOD(H$15-$B18, $D18) = 0, $E18, 0)))*(1+'Current Financials'!$B$18)^(H$15-'Current Financials'!$B$12)</f>
        <v>0</v>
      </c>
      <c r="I18" s="20">
        <f>(IF(OR(I$15&lt;$B18,I$15&gt;$C18),0,IF(MOD(I$15-$B18, $D18) = 0, $E18, 0)))*(1+'Current Financials'!$B$18)^(I$15-'Current Financials'!$B$12)</f>
        <v>0</v>
      </c>
      <c r="J18" s="20">
        <f>(IF(OR(J$15&lt;$B18,J$15&gt;$C18),0,IF(MOD(J$15-$B18, $D18) = 0, $E18, 0)))*(1+'Current Financials'!$B$18)^(J$15-'Current Financials'!$B$12)</f>
        <v>0</v>
      </c>
      <c r="K18" s="20">
        <f>(IF(OR(K$15&lt;$B18,K$15&gt;$C18),0,IF(MOD(K$15-$B18, $D18) = 0, $E18, 0)))*(1+'Current Financials'!$B$18)^(K$15-'Current Financials'!$B$12)</f>
        <v>0</v>
      </c>
      <c r="L18" s="20">
        <f>(IF(OR(L$15&lt;$B18,L$15&gt;$C18),0,IF(MOD(L$15-$B18, $D18) = 0, $E18, 0)))*(1+'Current Financials'!$B$18)^(L$15-'Current Financials'!$B$12)</f>
        <v>0</v>
      </c>
      <c r="M18" s="20">
        <f>(IF(OR(M$15&lt;$B18,M$15&gt;$C18),0,IF(MOD(M$15-$B18, $D18) = 0, $E18, 0)))*(1+'Current Financials'!$B$18)^(M$15-'Current Financials'!$B$12)</f>
        <v>0</v>
      </c>
      <c r="N18" s="20">
        <f>(IF(OR(N$15&lt;$B18,N$15&gt;$C18),0,IF(MOD(N$15-$B18, $D18) = 0, $E18, 0)))*(1+'Current Financials'!$B$18)^(N$15-'Current Financials'!$B$12)</f>
        <v>0</v>
      </c>
      <c r="O18" s="20">
        <f>(IF(OR(O$15&lt;$B18,O$15&gt;$C18),0,IF(MOD(O$15-$B18, $D18) = 0, $E18, 0)))*(1+'Current Financials'!$B$18)^(O$15-'Current Financials'!$B$12)</f>
        <v>0</v>
      </c>
      <c r="P18" s="20">
        <f>(IF(OR(P$15&lt;$B18,P$15&gt;$C18),0,IF(MOD(P$15-$B18, $D18) = 0, $E18, 0)))*(1+'Current Financials'!$B$18)^(P$15-'Current Financials'!$B$12)</f>
        <v>0</v>
      </c>
    </row>
    <row r="19" spans="1:16" x14ac:dyDescent="0.2">
      <c r="A19" s="21" t="s">
        <v>52</v>
      </c>
      <c r="B19" s="21">
        <v>2023</v>
      </c>
      <c r="C19" s="21">
        <v>2023</v>
      </c>
      <c r="D19" s="21">
        <v>1</v>
      </c>
      <c r="E19" s="22">
        <v>10000</v>
      </c>
      <c r="G19" s="20">
        <f>(IF(OR(G$15&lt;$B19,G$15&gt;$C19),0,IF(MOD(G$15-$B19, $D19) = 0, $E19, 0)))*(1+'Current Financials'!$B$18)^(G$15-'Current Financials'!$B$12)</f>
        <v>0</v>
      </c>
      <c r="H19" s="20">
        <f>(IF(OR(H$15&lt;$B19,H$15&gt;$C19),0,IF(MOD(H$15-$B19, $D19) = 0, $E19, 0)))*(1+'Current Financials'!$B$18)^(H$15-'Current Financials'!$B$12)</f>
        <v>0</v>
      </c>
      <c r="I19" s="20">
        <f>(IF(OR(I$15&lt;$B19,I$15&gt;$C19),0,IF(MOD(I$15-$B19, $D19) = 0, $E19, 0)))*(1+'Current Financials'!$B$18)^(I$15-'Current Financials'!$B$12)</f>
        <v>0</v>
      </c>
      <c r="J19" s="20">
        <f>(IF(OR(J$15&lt;$B19,J$15&gt;$C19),0,IF(MOD(J$15-$B19, $D19) = 0, $E19, 0)))*(1+'Current Financials'!$B$18)^(J$15-'Current Financials'!$B$12)</f>
        <v>12250.43</v>
      </c>
      <c r="K19" s="20">
        <f>(IF(OR(K$15&lt;$B19,K$15&gt;$C19),0,IF(MOD(K$15-$B19, $D19) = 0, $E19, 0)))*(1+'Current Financials'!$B$18)^(K$15-'Current Financials'!$B$12)</f>
        <v>0</v>
      </c>
      <c r="L19" s="20">
        <f>(IF(OR(L$15&lt;$B19,L$15&gt;$C19),0,IF(MOD(L$15-$B19, $D19) = 0, $E19, 0)))*(1+'Current Financials'!$B$18)^(L$15-'Current Financials'!$B$12)</f>
        <v>0</v>
      </c>
      <c r="M19" s="20">
        <f>(IF(OR(M$15&lt;$B19,M$15&gt;$C19),0,IF(MOD(M$15-$B19, $D19) = 0, $E19, 0)))*(1+'Current Financials'!$B$18)^(M$15-'Current Financials'!$B$12)</f>
        <v>0</v>
      </c>
      <c r="N19" s="20">
        <f>(IF(OR(N$15&lt;$B19,N$15&gt;$C19),0,IF(MOD(N$15-$B19, $D19) = 0, $E19, 0)))*(1+'Current Financials'!$B$18)^(N$15-'Current Financials'!$B$12)</f>
        <v>0</v>
      </c>
      <c r="O19" s="20">
        <f>(IF(OR(O$15&lt;$B19,O$15&gt;$C19),0,IF(MOD(O$15-$B19, $D19) = 0, $E19, 0)))*(1+'Current Financials'!$B$18)^(O$15-'Current Financials'!$B$12)</f>
        <v>0</v>
      </c>
      <c r="P19" s="20">
        <f>(IF(OR(P$15&lt;$B19,P$15&gt;$C19),0,IF(MOD(P$15-$B19, $D19) = 0, $E19, 0)))*(1+'Current Financials'!$B$18)^(P$15-'Current Financials'!$B$12)</f>
        <v>0</v>
      </c>
    </row>
    <row r="20" spans="1:16" x14ac:dyDescent="0.2">
      <c r="A20" s="21"/>
      <c r="B20" s="21"/>
      <c r="C20" s="21"/>
      <c r="D20" s="21"/>
      <c r="E20" s="22"/>
      <c r="G20" s="20">
        <f>(IF(OR(G$15&lt;$B20,G$15&gt;$C20),0,IF(MOD(G$15-$B20, $D20) = 0, $E20, 0)))*(1+'Current Financials'!$B$18)^(G$15-'Current Financials'!$B$12)</f>
        <v>0</v>
      </c>
      <c r="H20" s="20">
        <f>(IF(OR(H$15&lt;$B20,H$15&gt;$C20),0,IF(MOD(H$15-$B20, $D20) = 0, $E20, 0)))*(1+'Current Financials'!$B$18)^(H$15-'Current Financials'!$B$12)</f>
        <v>0</v>
      </c>
      <c r="I20" s="20">
        <f>(IF(OR(I$15&lt;$B20,I$15&gt;$C20),0,IF(MOD(I$15-$B20, $D20) = 0, $E20, 0)))*(1+'Current Financials'!$B$18)^(I$15-'Current Financials'!$B$12)</f>
        <v>0</v>
      </c>
      <c r="J20" s="20">
        <f>(IF(OR(J$15&lt;$B20,J$15&gt;$C20),0,IF(MOD(J$15-$B20, $D20) = 0, $E20, 0)))*(1+'Current Financials'!$B$18)^(J$15-'Current Financials'!$B$12)</f>
        <v>0</v>
      </c>
      <c r="K20" s="20">
        <f>(IF(OR(K$15&lt;$B20,K$15&gt;$C20),0,IF(MOD(K$15-$B20, $D20) = 0, $E20, 0)))*(1+'Current Financials'!$B$18)^(K$15-'Current Financials'!$B$12)</f>
        <v>0</v>
      </c>
      <c r="L20" s="20">
        <f>(IF(OR(L$15&lt;$B20,L$15&gt;$C20),0,IF(MOD(L$15-$B20, $D20) = 0, $E20, 0)))*(1+'Current Financials'!$B$18)^(L$15-'Current Financials'!$B$12)</f>
        <v>0</v>
      </c>
      <c r="M20" s="20">
        <f>(IF(OR(M$15&lt;$B20,M$15&gt;$C20),0,IF(MOD(M$15-$B20, $D20) = 0, $E20, 0)))*(1+'Current Financials'!$B$18)^(M$15-'Current Financials'!$B$12)</f>
        <v>0</v>
      </c>
      <c r="N20" s="20">
        <f>(IF(OR(N$15&lt;$B20,N$15&gt;$C20),0,IF(MOD(N$15-$B20, $D20) = 0, $E20, 0)))*(1+'Current Financials'!$B$18)^(N$15-'Current Financials'!$B$12)</f>
        <v>0</v>
      </c>
      <c r="O20" s="20">
        <f>(IF(OR(O$15&lt;$B20,O$15&gt;$C20),0,IF(MOD(O$15-$B20, $D20) = 0, $E20, 0)))*(1+'Current Financials'!$B$18)^(O$15-'Current Financials'!$B$12)</f>
        <v>0</v>
      </c>
      <c r="P20" s="20">
        <f>(IF(OR(P$15&lt;$B20,P$15&gt;$C20),0,IF(MOD(P$15-$B20, $D20) = 0, $E20, 0)))*(1+'Current Financials'!$B$18)^(P$15-'Current Financials'!$B$12)</f>
        <v>0</v>
      </c>
    </row>
    <row r="21" spans="1:16" x14ac:dyDescent="0.2">
      <c r="A21" s="21"/>
      <c r="B21" s="21"/>
      <c r="C21" s="21"/>
      <c r="D21" s="21"/>
      <c r="E21" s="22"/>
      <c r="G21" s="20">
        <f>(IF(OR(G$15&lt;$B21,G$15&gt;$C21),0,IF(MOD(G$15-$B21, $D21) = 0, $E21, 0)))*(1+'Current Financials'!$B$18)^(G$15-'Current Financials'!$B$12)</f>
        <v>0</v>
      </c>
      <c r="H21" s="20">
        <f>(IF(OR(H$15&lt;$B21,H$15&gt;$C21),0,IF(MOD(H$15-$B21, $D21) = 0, $E21, 0)))*(1+'Current Financials'!$B$18)^(H$15-'Current Financials'!$B$12)</f>
        <v>0</v>
      </c>
      <c r="I21" s="20">
        <f>(IF(OR(I$15&lt;$B21,I$15&gt;$C21),0,IF(MOD(I$15-$B21, $D21) = 0, $E21, 0)))*(1+'Current Financials'!$B$18)^(I$15-'Current Financials'!$B$12)</f>
        <v>0</v>
      </c>
      <c r="J21" s="20">
        <f>(IF(OR(J$15&lt;$B21,J$15&gt;$C21),0,IF(MOD(J$15-$B21, $D21) = 0, $E21, 0)))*(1+'Current Financials'!$B$18)^(J$15-'Current Financials'!$B$12)</f>
        <v>0</v>
      </c>
      <c r="K21" s="20">
        <f>(IF(OR(K$15&lt;$B21,K$15&gt;$C21),0,IF(MOD(K$15-$B21, $D21) = 0, $E21, 0)))*(1+'Current Financials'!$B$18)^(K$15-'Current Financials'!$B$12)</f>
        <v>0</v>
      </c>
      <c r="L21" s="20">
        <f>(IF(OR(L$15&lt;$B21,L$15&gt;$C21),0,IF(MOD(L$15-$B21, $D21) = 0, $E21, 0)))*(1+'Current Financials'!$B$18)^(L$15-'Current Financials'!$B$12)</f>
        <v>0</v>
      </c>
      <c r="M21" s="20">
        <f>(IF(OR(M$15&lt;$B21,M$15&gt;$C21),0,IF(MOD(M$15-$B21, $D21) = 0, $E21, 0)))*(1+'Current Financials'!$B$18)^(M$15-'Current Financials'!$B$12)</f>
        <v>0</v>
      </c>
      <c r="N21" s="20">
        <f>(IF(OR(N$15&lt;$B21,N$15&gt;$C21),0,IF(MOD(N$15-$B21, $D21) = 0, $E21, 0)))*(1+'Current Financials'!$B$18)^(N$15-'Current Financials'!$B$12)</f>
        <v>0</v>
      </c>
      <c r="O21" s="20">
        <f>(IF(OR(O$15&lt;$B21,O$15&gt;$C21),0,IF(MOD(O$15-$B21, $D21) = 0, $E21, 0)))*(1+'Current Financials'!$B$18)^(O$15-'Current Financials'!$B$12)</f>
        <v>0</v>
      </c>
      <c r="P21" s="20">
        <f>(IF(OR(P$15&lt;$B21,P$15&gt;$C21),0,IF(MOD(P$15-$B21, $D21) = 0, $E21, 0)))*(1+'Current Financials'!$B$18)^(P$15-'Current Financials'!$B$12)</f>
        <v>0</v>
      </c>
    </row>
    <row r="22" spans="1:16" x14ac:dyDescent="0.2">
      <c r="A22" s="17" t="s">
        <v>53</v>
      </c>
      <c r="B22" s="18"/>
      <c r="C22" s="18"/>
      <c r="D22" s="18"/>
      <c r="E22" s="19"/>
      <c r="G22" s="20">
        <f>(IF(OR(G$15&lt;$B22,G$15&gt;$C22),0,IF(MOD(G$15-$B22, $D22) = 0, $E22, 0)))*(1+'Current Financials'!$B$18)^(G$15-'Current Financials'!$B$12)</f>
        <v>0</v>
      </c>
      <c r="H22" s="20">
        <f>(IF(OR(H$15&lt;$B22,H$15&gt;$C22),0,IF(MOD(H$15-$B22, $D22) = 0, $E22, 0)))*(1+'Current Financials'!$B$18)^(H$15-'Current Financials'!$B$12)</f>
        <v>0</v>
      </c>
      <c r="I22" s="20">
        <f>(IF(OR(I$15&lt;$B22,I$15&gt;$C22),0,IF(MOD(I$15-$B22, $D22) = 0, $E22, 0)))*(1+'Current Financials'!$B$18)^(I$15-'Current Financials'!$B$12)</f>
        <v>0</v>
      </c>
      <c r="J22" s="20">
        <f>(IF(OR(J$15&lt;$B22,J$15&gt;$C22),0,IF(MOD(J$15-$B22, $D22) = 0, $E22, 0)))*(1+'Current Financials'!$B$18)^(J$15-'Current Financials'!$B$12)</f>
        <v>0</v>
      </c>
      <c r="K22" s="20">
        <f>(IF(OR(K$15&lt;$B22,K$15&gt;$C22),0,IF(MOD(K$15-$B22, $D22) = 0, $E22, 0)))*(1+'Current Financials'!$B$18)^(K$15-'Current Financials'!$B$12)</f>
        <v>0</v>
      </c>
      <c r="L22" s="20">
        <f>(IF(OR(L$15&lt;$B22,L$15&gt;$C22),0,IF(MOD(L$15-$B22, $D22) = 0, $E22, 0)))*(1+'Current Financials'!$B$18)^(L$15-'Current Financials'!$B$12)</f>
        <v>0</v>
      </c>
      <c r="M22" s="20">
        <f>(IF(OR(M$15&lt;$B22,M$15&gt;$C22),0,IF(MOD(M$15-$B22, $D22) = 0, $E22, 0)))*(1+'Current Financials'!$B$18)^(M$15-'Current Financials'!$B$12)</f>
        <v>0</v>
      </c>
      <c r="N22" s="20">
        <f>(IF(OR(N$15&lt;$B22,N$15&gt;$C22),0,IF(MOD(N$15-$B22, $D22) = 0, $E22, 0)))*(1+'Current Financials'!$B$18)^(N$15-'Current Financials'!$B$12)</f>
        <v>0</v>
      </c>
      <c r="O22" s="20">
        <f>(IF(OR(O$15&lt;$B22,O$15&gt;$C22),0,IF(MOD(O$15-$B22, $D22) = 0, $E22, 0)))*(1+'Current Financials'!$B$18)^(O$15-'Current Financials'!$B$12)</f>
        <v>0</v>
      </c>
      <c r="P22" s="20">
        <f>(IF(OR(P$15&lt;$B22,P$15&gt;$C22),0,IF(MOD(P$15-$B22, $D22) = 0, $E22, 0)))*(1+'Current Financials'!$B$18)^(P$15-'Current Financials'!$B$12)</f>
        <v>0</v>
      </c>
    </row>
    <row r="23" spans="1:16" x14ac:dyDescent="0.2">
      <c r="A23" s="21" t="s">
        <v>54</v>
      </c>
      <c r="B23" s="21">
        <v>2025</v>
      </c>
      <c r="C23" s="21">
        <v>2025</v>
      </c>
      <c r="D23" s="21">
        <v>1</v>
      </c>
      <c r="E23" s="22">
        <v>82000</v>
      </c>
      <c r="G23" s="20">
        <f>(IF(OR(G$15&lt;$B23,G$15&gt;$C23),0,IF(MOD(G$15-$B23, $D23) = 0, $E23, 0)))*(1+'Current Financials'!$B$18)^(G$15-'Current Financials'!$B$12)</f>
        <v>0</v>
      </c>
      <c r="H23" s="20">
        <f>(IF(OR(H$15&lt;$B23,H$15&gt;$C23),0,IF(MOD(H$15-$B23, $D23) = 0, $E23, 0)))*(1+'Current Financials'!$B$18)^(H$15-'Current Financials'!$B$12)</f>
        <v>0</v>
      </c>
      <c r="I23" s="20">
        <f>(IF(OR(I$15&lt;$B23,I$15&gt;$C23),0,IF(MOD(I$15-$B23, $D23) = 0, $E23, 0)))*(1+'Current Financials'!$B$18)^(I$15-'Current Financials'!$B$12)</f>
        <v>0</v>
      </c>
      <c r="J23" s="20">
        <f>(IF(OR(J$15&lt;$B23,J$15&gt;$C23),0,IF(MOD(J$15-$B23, $D23) = 0, $E23, 0)))*(1+'Current Financials'!$B$18)^(J$15-'Current Financials'!$B$12)</f>
        <v>0</v>
      </c>
      <c r="K23" s="20">
        <f>(IF(OR(K$15&lt;$B23,K$15&gt;$C23),0,IF(MOD(K$15-$B23, $D23) = 0, $E23, 0)))*(1+'Current Financials'!$B$18)^(K$15-'Current Financials'!$B$12)</f>
        <v>0</v>
      </c>
      <c r="L23" s="20">
        <f>(IF(OR(L$15&lt;$B23,L$15&gt;$C23),0,IF(MOD(L$15-$B23, $D23) = 0, $E23, 0)))*(1+'Current Financials'!$B$18)^(L$15-'Current Financials'!$B$12)</f>
        <v>115009.24191740001</v>
      </c>
      <c r="M23" s="20">
        <f>(IF(OR(M$15&lt;$B23,M$15&gt;$C23),0,IF(MOD(M$15-$B23, $D23) = 0, $E23, 0)))*(1+'Current Financials'!$B$18)^(M$15-'Current Financials'!$B$12)</f>
        <v>0</v>
      </c>
      <c r="N23" s="20">
        <f>(IF(OR(N$15&lt;$B23,N$15&gt;$C23),0,IF(MOD(N$15-$B23, $D23) = 0, $E23, 0)))*(1+'Current Financials'!$B$18)^(N$15-'Current Financials'!$B$12)</f>
        <v>0</v>
      </c>
      <c r="O23" s="20">
        <f>(IF(OR(O$15&lt;$B23,O$15&gt;$C23),0,IF(MOD(O$15-$B23, $D23) = 0, $E23, 0)))*(1+'Current Financials'!$B$18)^(O$15-'Current Financials'!$B$12)</f>
        <v>0</v>
      </c>
      <c r="P23" s="20">
        <f>(IF(OR(P$15&lt;$B23,P$15&gt;$C23),0,IF(MOD(P$15-$B23, $D23) = 0, $E23, 0)))*(1+'Current Financials'!$B$18)^(P$15-'Current Financials'!$B$12)</f>
        <v>0</v>
      </c>
    </row>
    <row r="24" spans="1:16" x14ac:dyDescent="0.2">
      <c r="A24" s="21" t="s">
        <v>141</v>
      </c>
      <c r="B24" s="21">
        <v>2020</v>
      </c>
      <c r="C24" s="21">
        <v>2020</v>
      </c>
      <c r="D24" s="21">
        <v>1</v>
      </c>
      <c r="E24" s="22">
        <v>140110</v>
      </c>
      <c r="G24" s="20">
        <f>(IF(OR(G$15&lt;$B24,G$15&gt;$C24),0,IF(MOD(G$15-$B24, $D24) = 0, $E24, 0)))*(1+'Current Financials'!$B$18)^(G$15-'Current Financials'!$B$12)</f>
        <v>140110</v>
      </c>
      <c r="H24" s="20">
        <f>(IF(OR(H$15&lt;$B24,H$15&gt;$C24),0,IF(MOD(H$15-$B24, $D24) = 0, $E24, 0)))*(1+'Current Financials'!$B$18)^(H$15-'Current Financials'!$B$12)</f>
        <v>0</v>
      </c>
      <c r="I24" s="20">
        <f>(IF(OR(I$15&lt;$B24,I$15&gt;$C24),0,IF(MOD(I$15-$B24, $D24) = 0, $E24, 0)))*(1+'Current Financials'!$B$18)^(I$15-'Current Financials'!$B$12)</f>
        <v>0</v>
      </c>
      <c r="J24" s="20">
        <f>(IF(OR(J$15&lt;$B24,J$15&gt;$C24),0,IF(MOD(J$15-$B24, $D24) = 0, $E24, 0)))*(1+'Current Financials'!$B$18)^(J$15-'Current Financials'!$B$12)</f>
        <v>0</v>
      </c>
      <c r="K24" s="20">
        <f>(IF(OR(K$15&lt;$B24,K$15&gt;$C24),0,IF(MOD(K$15-$B24, $D24) = 0, $E24, 0)))*(1+'Current Financials'!$B$18)^(K$15-'Current Financials'!$B$12)</f>
        <v>0</v>
      </c>
      <c r="L24" s="20">
        <f>(IF(OR(L$15&lt;$B24,L$15&gt;$C24),0,IF(MOD(L$15-$B24, $D24) = 0, $E24, 0)))*(1+'Current Financials'!$B$18)^(L$15-'Current Financials'!$B$12)</f>
        <v>0</v>
      </c>
      <c r="M24" s="20">
        <f>(IF(OR(M$15&lt;$B24,M$15&gt;$C24),0,IF(MOD(M$15-$B24, $D24) = 0, $E24, 0)))*(1+'Current Financials'!$B$18)^(M$15-'Current Financials'!$B$12)</f>
        <v>0</v>
      </c>
      <c r="N24" s="20">
        <f>(IF(OR(N$15&lt;$B24,N$15&gt;$C24),0,IF(MOD(N$15-$B24, $D24) = 0, $E24, 0)))*(1+'Current Financials'!$B$18)^(N$15-'Current Financials'!$B$12)</f>
        <v>0</v>
      </c>
      <c r="O24" s="20">
        <f>(IF(OR(O$15&lt;$B24,O$15&gt;$C24),0,IF(MOD(O$15-$B24, $D24) = 0, $E24, 0)))*(1+'Current Financials'!$B$18)^(O$15-'Current Financials'!$B$12)</f>
        <v>0</v>
      </c>
      <c r="P24" s="20">
        <f>(IF(OR(P$15&lt;$B24,P$15&gt;$C24),0,IF(MOD(P$15-$B24, $D24) = 0, $E24, 0)))*(1+'Current Financials'!$B$18)^(P$15-'Current Financials'!$B$12)</f>
        <v>0</v>
      </c>
    </row>
    <row r="25" spans="1:16" x14ac:dyDescent="0.2">
      <c r="A25" s="21"/>
      <c r="B25" s="21"/>
      <c r="C25" s="21"/>
      <c r="D25" s="21"/>
      <c r="E25" s="22"/>
      <c r="G25" s="20">
        <f>(IF(OR(G$15&lt;$B25,G$15&gt;$C25),0,IF(MOD(G$15-$B25, $D25) = 0, $E25, 0)))*(1+'Current Financials'!$B$18)^(G$15-'Current Financials'!$B$12)</f>
        <v>0</v>
      </c>
      <c r="H25" s="20">
        <f>(IF(OR(H$15&lt;$B25,H$15&gt;$C25),0,IF(MOD(H$15-$B25, $D25) = 0, $E25, 0)))*(1+'Current Financials'!$B$18)^(H$15-'Current Financials'!$B$12)</f>
        <v>0</v>
      </c>
      <c r="I25" s="20">
        <f>(IF(OR(I$15&lt;$B25,I$15&gt;$C25),0,IF(MOD(I$15-$B25, $D25) = 0, $E25, 0)))*(1+'Current Financials'!$B$18)^(I$15-'Current Financials'!$B$12)</f>
        <v>0</v>
      </c>
      <c r="J25" s="20">
        <f>(IF(OR(J$15&lt;$B25,J$15&gt;$C25),0,IF(MOD(J$15-$B25, $D25) = 0, $E25, 0)))*(1+'Current Financials'!$B$18)^(J$15-'Current Financials'!$B$12)</f>
        <v>0</v>
      </c>
      <c r="K25" s="20">
        <f>(IF(OR(K$15&lt;$B25,K$15&gt;$C25),0,IF(MOD(K$15-$B25, $D25) = 0, $E25, 0)))*(1+'Current Financials'!$B$18)^(K$15-'Current Financials'!$B$12)</f>
        <v>0</v>
      </c>
      <c r="L25" s="20">
        <f>(IF(OR(L$15&lt;$B25,L$15&gt;$C25),0,IF(MOD(L$15-$B25, $D25) = 0, $E25, 0)))*(1+'Current Financials'!$B$18)^(L$15-'Current Financials'!$B$12)</f>
        <v>0</v>
      </c>
      <c r="M25" s="20">
        <f>(IF(OR(M$15&lt;$B25,M$15&gt;$C25),0,IF(MOD(M$15-$B25, $D25) = 0, $E25, 0)))*(1+'Current Financials'!$B$18)^(M$15-'Current Financials'!$B$12)</f>
        <v>0</v>
      </c>
      <c r="N25" s="20">
        <f>(IF(OR(N$15&lt;$B25,N$15&gt;$C25),0,IF(MOD(N$15-$B25, $D25) = 0, $E25, 0)))*(1+'Current Financials'!$B$18)^(N$15-'Current Financials'!$B$12)</f>
        <v>0</v>
      </c>
      <c r="O25" s="20">
        <f>(IF(OR(O$15&lt;$B25,O$15&gt;$C25),0,IF(MOD(O$15-$B25, $D25) = 0, $E25, 0)))*(1+'Current Financials'!$B$18)^(O$15-'Current Financials'!$B$12)</f>
        <v>0</v>
      </c>
      <c r="P25" s="20">
        <f>(IF(OR(P$15&lt;$B25,P$15&gt;$C25),0,IF(MOD(P$15-$B25, $D25) = 0, $E25, 0)))*(1+'Current Financials'!$B$18)^(P$15-'Current Financials'!$B$12)</f>
        <v>0</v>
      </c>
    </row>
    <row r="26" spans="1:16" x14ac:dyDescent="0.2">
      <c r="A26" s="21"/>
      <c r="B26" s="21"/>
      <c r="C26" s="21"/>
      <c r="D26" s="21"/>
      <c r="E26" s="22"/>
      <c r="G26" s="20">
        <f>(IF(OR(G$15&lt;$B26,G$15&gt;$C26),0,IF(MOD(G$15-$B26, $D26) = 0, $E26, 0)))*(1+'Current Financials'!$B$18)^(G$15-'Current Financials'!$B$12)</f>
        <v>0</v>
      </c>
      <c r="H26" s="20">
        <f>(IF(OR(H$15&lt;$B26,H$15&gt;$C26),0,IF(MOD(H$15-$B26, $D26) = 0, $E26, 0)))*(1+'Current Financials'!$B$18)^(H$15-'Current Financials'!$B$12)</f>
        <v>0</v>
      </c>
      <c r="I26" s="20">
        <f>(IF(OR(I$15&lt;$B26,I$15&gt;$C26),0,IF(MOD(I$15-$B26, $D26) = 0, $E26, 0)))*(1+'Current Financials'!$B$18)^(I$15-'Current Financials'!$B$12)</f>
        <v>0</v>
      </c>
      <c r="J26" s="20">
        <f>(IF(OR(J$15&lt;$B26,J$15&gt;$C26),0,IF(MOD(J$15-$B26, $D26) = 0, $E26, 0)))*(1+'Current Financials'!$B$18)^(J$15-'Current Financials'!$B$12)</f>
        <v>0</v>
      </c>
      <c r="K26" s="20">
        <f>(IF(OR(K$15&lt;$B26,K$15&gt;$C26),0,IF(MOD(K$15-$B26, $D26) = 0, $E26, 0)))*(1+'Current Financials'!$B$18)^(K$15-'Current Financials'!$B$12)</f>
        <v>0</v>
      </c>
      <c r="L26" s="20">
        <f>(IF(OR(L$15&lt;$B26,L$15&gt;$C26),0,IF(MOD(L$15-$B26, $D26) = 0, $E26, 0)))*(1+'Current Financials'!$B$18)^(L$15-'Current Financials'!$B$12)</f>
        <v>0</v>
      </c>
      <c r="M26" s="20">
        <f>(IF(OR(M$15&lt;$B26,M$15&gt;$C26),0,IF(MOD(M$15-$B26, $D26) = 0, $E26, 0)))*(1+'Current Financials'!$B$18)^(M$15-'Current Financials'!$B$12)</f>
        <v>0</v>
      </c>
      <c r="N26" s="20">
        <f>(IF(OR(N$15&lt;$B26,N$15&gt;$C26),0,IF(MOD(N$15-$B26, $D26) = 0, $E26, 0)))*(1+'Current Financials'!$B$18)^(N$15-'Current Financials'!$B$12)</f>
        <v>0</v>
      </c>
      <c r="O26" s="20">
        <f>(IF(OR(O$15&lt;$B26,O$15&gt;$C26),0,IF(MOD(O$15-$B26, $D26) = 0, $E26, 0)))*(1+'Current Financials'!$B$18)^(O$15-'Current Financials'!$B$12)</f>
        <v>0</v>
      </c>
      <c r="P26" s="20">
        <f>(IF(OR(P$15&lt;$B26,P$15&gt;$C26),0,IF(MOD(P$15-$B26, $D26) = 0, $E26, 0)))*(1+'Current Financials'!$B$18)^(P$15-'Current Financials'!$B$12)</f>
        <v>0</v>
      </c>
    </row>
    <row r="27" spans="1:16" x14ac:dyDescent="0.2">
      <c r="A27" s="21"/>
      <c r="B27" s="21"/>
      <c r="C27" s="21"/>
      <c r="D27" s="21"/>
      <c r="E27" s="22"/>
      <c r="G27" s="20">
        <f>(IF(OR(G$15&lt;$B27,G$15&gt;$C27),0,IF(MOD(G$15-$B27, $D27) = 0, $E27, 0)))*(1+'Current Financials'!$B$18)^(G$15-'Current Financials'!$B$12)</f>
        <v>0</v>
      </c>
      <c r="H27" s="20">
        <f>(IF(OR(H$15&lt;$B27,H$15&gt;$C27),0,IF(MOD(H$15-$B27, $D27) = 0, $E27, 0)))*(1+'Current Financials'!$B$18)^(H$15-'Current Financials'!$B$12)</f>
        <v>0</v>
      </c>
      <c r="I27" s="20">
        <f>(IF(OR(I$15&lt;$B27,I$15&gt;$C27),0,IF(MOD(I$15-$B27, $D27) = 0, $E27, 0)))*(1+'Current Financials'!$B$18)^(I$15-'Current Financials'!$B$12)</f>
        <v>0</v>
      </c>
      <c r="J27" s="20">
        <f>(IF(OR(J$15&lt;$B27,J$15&gt;$C27),0,IF(MOD(J$15-$B27, $D27) = 0, $E27, 0)))*(1+'Current Financials'!$B$18)^(J$15-'Current Financials'!$B$12)</f>
        <v>0</v>
      </c>
      <c r="K27" s="20">
        <f>(IF(OR(K$15&lt;$B27,K$15&gt;$C27),0,IF(MOD(K$15-$B27, $D27) = 0, $E27, 0)))*(1+'Current Financials'!$B$18)^(K$15-'Current Financials'!$B$12)</f>
        <v>0</v>
      </c>
      <c r="L27" s="20">
        <f>(IF(OR(L$15&lt;$B27,L$15&gt;$C27),0,IF(MOD(L$15-$B27, $D27) = 0, $E27, 0)))*(1+'Current Financials'!$B$18)^(L$15-'Current Financials'!$B$12)</f>
        <v>0</v>
      </c>
      <c r="M27" s="20">
        <f>(IF(OR(M$15&lt;$B27,M$15&gt;$C27),0,IF(MOD(M$15-$B27, $D27) = 0, $E27, 0)))*(1+'Current Financials'!$B$18)^(M$15-'Current Financials'!$B$12)</f>
        <v>0</v>
      </c>
      <c r="N27" s="20">
        <f>(IF(OR(N$15&lt;$B27,N$15&gt;$C27),0,IF(MOD(N$15-$B27, $D27) = 0, $E27, 0)))*(1+'Current Financials'!$B$18)^(N$15-'Current Financials'!$B$12)</f>
        <v>0</v>
      </c>
      <c r="O27" s="20">
        <f>(IF(OR(O$15&lt;$B27,O$15&gt;$C27),0,IF(MOD(O$15-$B27, $D27) = 0, $E27, 0)))*(1+'Current Financials'!$B$18)^(O$15-'Current Financials'!$B$12)</f>
        <v>0</v>
      </c>
      <c r="P27" s="20">
        <f>(IF(OR(P$15&lt;$B27,P$15&gt;$C27),0,IF(MOD(P$15-$B27, $D27) = 0, $E27, 0)))*(1+'Current Financials'!$B$18)^(P$15-'Current Financials'!$B$12)</f>
        <v>0</v>
      </c>
    </row>
    <row r="28" spans="1:16" x14ac:dyDescent="0.2">
      <c r="A28" s="17" t="s">
        <v>55</v>
      </c>
      <c r="B28" s="18"/>
      <c r="C28" s="18"/>
      <c r="D28" s="18"/>
      <c r="E28" s="19"/>
      <c r="G28" s="20">
        <f>(IF(OR(G$15&lt;$B28,G$15&gt;$C28),0,IF(MOD(G$15-$B28, $D28) = 0, $E28, 0)))*(1+'Current Financials'!$B$18)^(G$15-'Current Financials'!$B$12)</f>
        <v>0</v>
      </c>
      <c r="H28" s="20">
        <f>(IF(OR(H$15&lt;$B28,H$15&gt;$C28),0,IF(MOD(H$15-$B28, $D28) = 0, $E28, 0)))*(1+'Current Financials'!$B$18)^(H$15-'Current Financials'!$B$12)</f>
        <v>0</v>
      </c>
      <c r="I28" s="20">
        <f>(IF(OR(I$15&lt;$B28,I$15&gt;$C28),0,IF(MOD(I$15-$B28, $D28) = 0, $E28, 0)))*(1+'Current Financials'!$B$18)^(I$15-'Current Financials'!$B$12)</f>
        <v>0</v>
      </c>
      <c r="J28" s="20">
        <f>(IF(OR(J$15&lt;$B28,J$15&gt;$C28),0,IF(MOD(J$15-$B28, $D28) = 0, $E28, 0)))*(1+'Current Financials'!$B$18)^(J$15-'Current Financials'!$B$12)</f>
        <v>0</v>
      </c>
      <c r="K28" s="20">
        <f>(IF(OR(K$15&lt;$B28,K$15&gt;$C28),0,IF(MOD(K$15-$B28, $D28) = 0, $E28, 0)))*(1+'Current Financials'!$B$18)^(K$15-'Current Financials'!$B$12)</f>
        <v>0</v>
      </c>
      <c r="L28" s="20">
        <f>(IF(OR(L$15&lt;$B28,L$15&gt;$C28),0,IF(MOD(L$15-$B28, $D28) = 0, $E28, 0)))*(1+'Current Financials'!$B$18)^(L$15-'Current Financials'!$B$12)</f>
        <v>0</v>
      </c>
      <c r="M28" s="20">
        <f>(IF(OR(M$15&lt;$B28,M$15&gt;$C28),0,IF(MOD(M$15-$B28, $D28) = 0, $E28, 0)))*(1+'Current Financials'!$B$18)^(M$15-'Current Financials'!$B$12)</f>
        <v>0</v>
      </c>
      <c r="N28" s="20">
        <f>(IF(OR(N$15&lt;$B28,N$15&gt;$C28),0,IF(MOD(N$15-$B28, $D28) = 0, $E28, 0)))*(1+'Current Financials'!$B$18)^(N$15-'Current Financials'!$B$12)</f>
        <v>0</v>
      </c>
      <c r="O28" s="20">
        <f>(IF(OR(O$15&lt;$B28,O$15&gt;$C28),0,IF(MOD(O$15-$B28, $D28) = 0, $E28, 0)))*(1+'Current Financials'!$B$18)^(O$15-'Current Financials'!$B$12)</f>
        <v>0</v>
      </c>
      <c r="P28" s="20">
        <f>(IF(OR(P$15&lt;$B28,P$15&gt;$C28),0,IF(MOD(P$15-$B28, $D28) = 0, $E28, 0)))*(1+'Current Financials'!$B$18)^(P$15-'Current Financials'!$B$12)</f>
        <v>0</v>
      </c>
    </row>
    <row r="29" spans="1:16" x14ac:dyDescent="0.2">
      <c r="A29" s="21"/>
      <c r="B29" s="21"/>
      <c r="C29" s="21"/>
      <c r="D29" s="21"/>
      <c r="E29" s="22"/>
      <c r="G29" s="20">
        <f>(IF(OR(G$15&lt;$B29,G$15&gt;$C29),0,IF(MOD(G$15-$B29, $D29) = 0, $E29, 0)))*(1+'Current Financials'!$B$18)^(G$15-'Current Financials'!$B$12)</f>
        <v>0</v>
      </c>
      <c r="H29" s="20">
        <f>(IF(OR(H$15&lt;$B29,H$15&gt;$C29),0,IF(MOD(H$15-$B29, $D29) = 0, $E29, 0)))*(1+'Current Financials'!$B$18)^(H$15-'Current Financials'!$B$12)</f>
        <v>0</v>
      </c>
      <c r="I29" s="20">
        <f>(IF(OR(I$15&lt;$B29,I$15&gt;$C29),0,IF(MOD(I$15-$B29, $D29) = 0, $E29, 0)))*(1+'Current Financials'!$B$18)^(I$15-'Current Financials'!$B$12)</f>
        <v>0</v>
      </c>
      <c r="J29" s="20">
        <f>(IF(OR(J$15&lt;$B29,J$15&gt;$C29),0,IF(MOD(J$15-$B29, $D29) = 0, $E29, 0)))*(1+'Current Financials'!$B$18)^(J$15-'Current Financials'!$B$12)</f>
        <v>0</v>
      </c>
      <c r="K29" s="20">
        <f>(IF(OR(K$15&lt;$B29,K$15&gt;$C29),0,IF(MOD(K$15-$B29, $D29) = 0, $E29, 0)))*(1+'Current Financials'!$B$18)^(K$15-'Current Financials'!$B$12)</f>
        <v>0</v>
      </c>
      <c r="L29" s="20">
        <f>(IF(OR(L$15&lt;$B29,L$15&gt;$C29),0,IF(MOD(L$15-$B29, $D29) = 0, $E29, 0)))*(1+'Current Financials'!$B$18)^(L$15-'Current Financials'!$B$12)</f>
        <v>0</v>
      </c>
      <c r="M29" s="20">
        <f>(IF(OR(M$15&lt;$B29,M$15&gt;$C29),0,IF(MOD(M$15-$B29, $D29) = 0, $E29, 0)))*(1+'Current Financials'!$B$18)^(M$15-'Current Financials'!$B$12)</f>
        <v>0</v>
      </c>
      <c r="N29" s="20">
        <f>(IF(OR(N$15&lt;$B29,N$15&gt;$C29),0,IF(MOD(N$15-$B29, $D29) = 0, $E29, 0)))*(1+'Current Financials'!$B$18)^(N$15-'Current Financials'!$B$12)</f>
        <v>0</v>
      </c>
      <c r="O29" s="20">
        <f>(IF(OR(O$15&lt;$B29,O$15&gt;$C29),0,IF(MOD(O$15-$B29, $D29) = 0, $E29, 0)))*(1+'Current Financials'!$B$18)^(O$15-'Current Financials'!$B$12)</f>
        <v>0</v>
      </c>
      <c r="P29" s="20">
        <f>(IF(OR(P$15&lt;$B29,P$15&gt;$C29),0,IF(MOD(P$15-$B29, $D29) = 0, $E29, 0)))*(1+'Current Financials'!$B$18)^(P$15-'Current Financials'!$B$12)</f>
        <v>0</v>
      </c>
    </row>
    <row r="30" spans="1:16" x14ac:dyDescent="0.2">
      <c r="A30" s="21" t="s">
        <v>57</v>
      </c>
      <c r="B30" s="21">
        <v>2021</v>
      </c>
      <c r="C30" s="21">
        <v>2027</v>
      </c>
      <c r="D30" s="21">
        <v>6</v>
      </c>
      <c r="E30" s="22">
        <v>980000</v>
      </c>
      <c r="G30" s="20">
        <f>(IF(OR(G$15&lt;$B30,G$15&gt;$C30),0,IF(MOD(G$15-$B30, $D30) = 0, $E30, 0)))*(1+'Current Financials'!$B$18)^(G$15-'Current Financials'!$B$12)</f>
        <v>0</v>
      </c>
      <c r="H30" s="20">
        <f>(IF(OR(H$15&lt;$B30,H$15&gt;$C30),0,IF(MOD(H$15-$B30, $D30) = 0, $E30, 0)))*(1+'Current Financials'!$B$18)^(H$15-'Current Financials'!$B$12)</f>
        <v>1048600</v>
      </c>
      <c r="I30" s="20">
        <f>(IF(OR(I$15&lt;$B30,I$15&gt;$C30),0,IF(MOD(I$15-$B30, $D30) = 0, $E30, 0)))*(1+'Current Financials'!$B$18)^(I$15-'Current Financials'!$B$12)</f>
        <v>0</v>
      </c>
      <c r="J30" s="20">
        <f>(IF(OR(J$15&lt;$B30,J$15&gt;$C30),0,IF(MOD(J$15-$B30, $D30) = 0, $E30, 0)))*(1+'Current Financials'!$B$18)^(J$15-'Current Financials'!$B$12)</f>
        <v>0</v>
      </c>
      <c r="K30" s="20">
        <f>(IF(OR(K$15&lt;$B30,K$15&gt;$C30),0,IF(MOD(K$15-$B30, $D30) = 0, $E30, 0)))*(1+'Current Financials'!$B$18)^(K$15-'Current Financials'!$B$12)</f>
        <v>0</v>
      </c>
      <c r="L30" s="20">
        <f>(IF(OR(L$15&lt;$B30,L$15&gt;$C30),0,IF(MOD(L$15-$B30, $D30) = 0, $E30, 0)))*(1+'Current Financials'!$B$18)^(L$15-'Current Financials'!$B$12)</f>
        <v>0</v>
      </c>
      <c r="M30" s="20">
        <f>(IF(OR(M$15&lt;$B30,M$15&gt;$C30),0,IF(MOD(M$15-$B30, $D30) = 0, $E30, 0)))*(1+'Current Financials'!$B$18)^(M$15-'Current Financials'!$B$12)</f>
        <v>0</v>
      </c>
      <c r="N30" s="20">
        <f>(IF(OR(N$15&lt;$B30,N$15&gt;$C30),0,IF(MOD(N$15-$B30, $D30) = 0, $E30, 0)))*(1+'Current Financials'!$B$18)^(N$15-'Current Financials'!$B$12)</f>
        <v>1573665.8469488616</v>
      </c>
      <c r="O30" s="20">
        <f>(IF(OR(O$15&lt;$B30,O$15&gt;$C30),0,IF(MOD(O$15-$B30, $D30) = 0, $E30, 0)))*(1+'Current Financials'!$B$18)^(O$15-'Current Financials'!$B$12)</f>
        <v>0</v>
      </c>
      <c r="P30" s="20">
        <f>(IF(OR(P$15&lt;$B30,P$15&gt;$C30),0,IF(MOD(P$15-$B30, $D30) = 0, $E30, 0)))*(1+'Current Financials'!$B$18)^(P$15-'Current Financials'!$B$12)</f>
        <v>0</v>
      </c>
    </row>
    <row r="31" spans="1:16" x14ac:dyDescent="0.2">
      <c r="A31" s="21" t="s">
        <v>56</v>
      </c>
      <c r="B31" s="21">
        <v>2022</v>
      </c>
      <c r="C31" s="21">
        <v>2027</v>
      </c>
      <c r="D31" s="21">
        <v>4</v>
      </c>
      <c r="E31" s="22">
        <v>280000</v>
      </c>
      <c r="G31" s="20">
        <f>(IF(OR(G$15&lt;$B31,G$15&gt;$C31),0,IF(MOD(G$15-$B31, $D31) = 0, $E31, 0)))*(1+'Current Financials'!$B$18)^(G$15-'Current Financials'!$B$12)</f>
        <v>0</v>
      </c>
      <c r="H31" s="20">
        <f>(IF(OR(H$15&lt;$B31,H$15&gt;$C31),0,IF(MOD(H$15-$B31, $D31) = 0, $E31, 0)))*(1+'Current Financials'!$B$18)^(H$15-'Current Financials'!$B$12)</f>
        <v>0</v>
      </c>
      <c r="I31" s="20">
        <f>(IF(OR(I$15&lt;$B31,I$15&gt;$C31),0,IF(MOD(I$15-$B31, $D31) = 0, $E31, 0)))*(1+'Current Financials'!$B$18)^(I$15-'Current Financials'!$B$12)</f>
        <v>320572</v>
      </c>
      <c r="J31" s="20">
        <f>(IF(OR(J$15&lt;$B31,J$15&gt;$C31),0,IF(MOD(J$15-$B31, $D31) = 0, $E31, 0)))*(1+'Current Financials'!$B$18)^(J$15-'Current Financials'!$B$12)</f>
        <v>0</v>
      </c>
      <c r="K31" s="20">
        <f>(IF(OR(K$15&lt;$B31,K$15&gt;$C31),0,IF(MOD(K$15-$B31, $D31) = 0, $E31, 0)))*(1+'Current Financials'!$B$18)^(K$15-'Current Financials'!$B$12)</f>
        <v>0</v>
      </c>
      <c r="L31" s="20">
        <f>(IF(OR(L$15&lt;$B31,L$15&gt;$C31),0,IF(MOD(L$15-$B31, $D31) = 0, $E31, 0)))*(1+'Current Financials'!$B$18)^(L$15-'Current Financials'!$B$12)</f>
        <v>0</v>
      </c>
      <c r="M31" s="20">
        <f>(IF(OR(M$15&lt;$B31,M$15&gt;$C31),0,IF(MOD(M$15-$B31, $D31) = 0, $E31, 0)))*(1+'Current Financials'!$B$18)^(M$15-'Current Financials'!$B$12)</f>
        <v>420204.49851772003</v>
      </c>
      <c r="N31" s="20">
        <f>(IF(OR(N$15&lt;$B31,N$15&gt;$C31),0,IF(MOD(N$15-$B31, $D31) = 0, $E31, 0)))*(1+'Current Financials'!$B$18)^(N$15-'Current Financials'!$B$12)</f>
        <v>0</v>
      </c>
      <c r="O31" s="20">
        <f>(IF(OR(O$15&lt;$B31,O$15&gt;$C31),0,IF(MOD(O$15-$B31, $D31) = 0, $E31, 0)))*(1+'Current Financials'!$B$18)^(O$15-'Current Financials'!$B$12)</f>
        <v>0</v>
      </c>
      <c r="P31" s="20">
        <f>(IF(OR(P$15&lt;$B31,P$15&gt;$C31),0,IF(MOD(P$15-$B31, $D31) = 0, $E31, 0)))*(1+'Current Financials'!$B$18)^(P$15-'Current Financials'!$B$12)</f>
        <v>0</v>
      </c>
    </row>
    <row r="32" spans="1:16" x14ac:dyDescent="0.2">
      <c r="A32" s="21" t="s">
        <v>58</v>
      </c>
      <c r="B32" s="21">
        <v>2020</v>
      </c>
      <c r="C32" s="21">
        <v>2022</v>
      </c>
      <c r="D32" s="21">
        <v>1</v>
      </c>
      <c r="E32" s="22">
        <v>38000</v>
      </c>
      <c r="G32" s="20">
        <f>(IF(OR(G$15&lt;$B32,G$15&gt;$C32),0,IF(MOD(G$15-$B32, $D32) = 0, $E32, 0)))*(1+'Current Financials'!$B$18)^(G$15-'Current Financials'!$B$12)</f>
        <v>38000</v>
      </c>
      <c r="H32" s="20">
        <f>(IF(OR(H$15&lt;$B32,H$15&gt;$C32),0,IF(MOD(H$15-$B32, $D32) = 0, $E32, 0)))*(1+'Current Financials'!$B$18)^(H$15-'Current Financials'!$B$12)</f>
        <v>40660</v>
      </c>
      <c r="I32" s="20">
        <f>(IF(OR(I$15&lt;$B32,I$15&gt;$C32),0,IF(MOD(I$15-$B32, $D32) = 0, $E32, 0)))*(1+'Current Financials'!$B$18)^(I$15-'Current Financials'!$B$12)</f>
        <v>43506.200000000004</v>
      </c>
      <c r="J32" s="20">
        <f>(IF(OR(J$15&lt;$B32,J$15&gt;$C32),0,IF(MOD(J$15-$B32, $D32) = 0, $E32, 0)))*(1+'Current Financials'!$B$18)^(J$15-'Current Financials'!$B$12)</f>
        <v>0</v>
      </c>
      <c r="K32" s="20">
        <f>(IF(OR(K$15&lt;$B32,K$15&gt;$C32),0,IF(MOD(K$15-$B32, $D32) = 0, $E32, 0)))*(1+'Current Financials'!$B$18)^(K$15-'Current Financials'!$B$12)</f>
        <v>0</v>
      </c>
      <c r="L32" s="20">
        <f>(IF(OR(L$15&lt;$B32,L$15&gt;$C32),0,IF(MOD(L$15-$B32, $D32) = 0, $E32, 0)))*(1+'Current Financials'!$B$18)^(L$15-'Current Financials'!$B$12)</f>
        <v>0</v>
      </c>
      <c r="M32" s="20">
        <f>(IF(OR(M$15&lt;$B32,M$15&gt;$C32),0,IF(MOD(M$15-$B32, $D32) = 0, $E32, 0)))*(1+'Current Financials'!$B$18)^(M$15-'Current Financials'!$B$12)</f>
        <v>0</v>
      </c>
      <c r="N32" s="20">
        <f>(IF(OR(N$15&lt;$B32,N$15&gt;$C32),0,IF(MOD(N$15-$B32, $D32) = 0, $E32, 0)))*(1+'Current Financials'!$B$18)^(N$15-'Current Financials'!$B$12)</f>
        <v>0</v>
      </c>
      <c r="O32" s="20">
        <f>(IF(OR(O$15&lt;$B32,O$15&gt;$C32),0,IF(MOD(O$15-$B32, $D32) = 0, $E32, 0)))*(1+'Current Financials'!$B$18)^(O$15-'Current Financials'!$B$12)</f>
        <v>0</v>
      </c>
      <c r="P32" s="20">
        <f>(IF(OR(P$15&lt;$B32,P$15&gt;$C32),0,IF(MOD(P$15-$B32, $D32) = 0, $E32, 0)))*(1+'Current Financials'!$B$18)^(P$15-'Current Financials'!$B$12)</f>
        <v>0</v>
      </c>
    </row>
    <row r="33" spans="1:16" x14ac:dyDescent="0.2">
      <c r="A33" s="21"/>
      <c r="B33" s="21"/>
      <c r="C33" s="21"/>
      <c r="D33" s="21"/>
      <c r="E33" s="22"/>
      <c r="G33" s="20">
        <f>(IF(OR(G$15&lt;$B33,G$15&gt;$C33),0,IF(MOD(G$15-$B33, $D33) = 0, $E33, 0)))*(1+'Current Financials'!$B$18)^(G$15-'Current Financials'!$B$12)</f>
        <v>0</v>
      </c>
      <c r="H33" s="20">
        <f>(IF(OR(H$15&lt;$B33,H$15&gt;$C33),0,IF(MOD(H$15-$B33, $D33) = 0, $E33, 0)))*(1+'Current Financials'!$B$18)^(H$15-'Current Financials'!$B$12)</f>
        <v>0</v>
      </c>
      <c r="I33" s="20">
        <f>(IF(OR(I$15&lt;$B33,I$15&gt;$C33),0,IF(MOD(I$15-$B33, $D33) = 0, $E33, 0)))*(1+'Current Financials'!$B$18)^(I$15-'Current Financials'!$B$12)</f>
        <v>0</v>
      </c>
      <c r="J33" s="20">
        <f>(IF(OR(J$15&lt;$B33,J$15&gt;$C33),0,IF(MOD(J$15-$B33, $D33) = 0, $E33, 0)))*(1+'Current Financials'!$B$18)^(J$15-'Current Financials'!$B$12)</f>
        <v>0</v>
      </c>
      <c r="K33" s="20">
        <f>(IF(OR(K$15&lt;$B33,K$15&gt;$C33),0,IF(MOD(K$15-$B33, $D33) = 0, $E33, 0)))*(1+'Current Financials'!$B$18)^(K$15-'Current Financials'!$B$12)</f>
        <v>0</v>
      </c>
      <c r="L33" s="20">
        <f>(IF(OR(L$15&lt;$B33,L$15&gt;$C33),0,IF(MOD(L$15-$B33, $D33) = 0, $E33, 0)))*(1+'Current Financials'!$B$18)^(L$15-'Current Financials'!$B$12)</f>
        <v>0</v>
      </c>
      <c r="M33" s="20">
        <f>(IF(OR(M$15&lt;$B33,M$15&gt;$C33),0,IF(MOD(M$15-$B33, $D33) = 0, $E33, 0)))*(1+'Current Financials'!$B$18)^(M$15-'Current Financials'!$B$12)</f>
        <v>0</v>
      </c>
      <c r="N33" s="20">
        <f>(IF(OR(N$15&lt;$B33,N$15&gt;$C33),0,IF(MOD(N$15-$B33, $D33) = 0, $E33, 0)))*(1+'Current Financials'!$B$18)^(N$15-'Current Financials'!$B$12)</f>
        <v>0</v>
      </c>
      <c r="O33" s="20">
        <f>(IF(OR(O$15&lt;$B33,O$15&gt;$C33),0,IF(MOD(O$15-$B33, $D33) = 0, $E33, 0)))*(1+'Current Financials'!$B$18)^(O$15-'Current Financials'!$B$12)</f>
        <v>0</v>
      </c>
      <c r="P33" s="20">
        <f>(IF(OR(P$15&lt;$B33,P$15&gt;$C33),0,IF(MOD(P$15-$B33, $D33) = 0, $E33, 0)))*(1+'Current Financials'!$B$18)^(P$15-'Current Financials'!$B$12)</f>
        <v>0</v>
      </c>
    </row>
    <row r="34" spans="1:16" x14ac:dyDescent="0.2">
      <c r="A34" s="17" t="s">
        <v>59</v>
      </c>
      <c r="B34" s="18"/>
      <c r="C34" s="18"/>
      <c r="D34" s="18"/>
      <c r="E34" s="19"/>
      <c r="G34" s="20">
        <f>(IF(OR(G$15&lt;$B34,G$15&gt;$C34),0,IF(MOD(G$15-$B34, $D34) = 0, $E34, 0)))*(1+'Current Financials'!$B$18)^(G$15-'Current Financials'!$B$12)</f>
        <v>0</v>
      </c>
      <c r="H34" s="20">
        <f>(IF(OR(H$15&lt;$B34,H$15&gt;$C34),0,IF(MOD(H$15-$B34, $D34) = 0, $E34, 0)))*(1+'Current Financials'!$B$18)^(H$15-'Current Financials'!$B$12)</f>
        <v>0</v>
      </c>
      <c r="I34" s="20">
        <f>(IF(OR(I$15&lt;$B34,I$15&gt;$C34),0,IF(MOD(I$15-$B34, $D34) = 0, $E34, 0)))*(1+'Current Financials'!$B$18)^(I$15-'Current Financials'!$B$12)</f>
        <v>0</v>
      </c>
      <c r="J34" s="20">
        <f>(IF(OR(J$15&lt;$B34,J$15&gt;$C34),0,IF(MOD(J$15-$B34, $D34) = 0, $E34, 0)))*(1+'Current Financials'!$B$18)^(J$15-'Current Financials'!$B$12)</f>
        <v>0</v>
      </c>
      <c r="K34" s="20">
        <f>(IF(OR(K$15&lt;$B34,K$15&gt;$C34),0,IF(MOD(K$15-$B34, $D34) = 0, $E34, 0)))*(1+'Current Financials'!$B$18)^(K$15-'Current Financials'!$B$12)</f>
        <v>0</v>
      </c>
      <c r="L34" s="20">
        <f>(IF(OR(L$15&lt;$B34,L$15&gt;$C34),0,IF(MOD(L$15-$B34, $D34) = 0, $E34, 0)))*(1+'Current Financials'!$B$18)^(L$15-'Current Financials'!$B$12)</f>
        <v>0</v>
      </c>
      <c r="M34" s="20">
        <f>(IF(OR(M$15&lt;$B34,M$15&gt;$C34),0,IF(MOD(M$15-$B34, $D34) = 0, $E34, 0)))*(1+'Current Financials'!$B$18)^(M$15-'Current Financials'!$B$12)</f>
        <v>0</v>
      </c>
      <c r="N34" s="20">
        <f>(IF(OR(N$15&lt;$B34,N$15&gt;$C34),0,IF(MOD(N$15-$B34, $D34) = 0, $E34, 0)))*(1+'Current Financials'!$B$18)^(N$15-'Current Financials'!$B$12)</f>
        <v>0</v>
      </c>
      <c r="O34" s="20">
        <f>(IF(OR(O$15&lt;$B34,O$15&gt;$C34),0,IF(MOD(O$15-$B34, $D34) = 0, $E34, 0)))*(1+'Current Financials'!$B$18)^(O$15-'Current Financials'!$B$12)</f>
        <v>0</v>
      </c>
      <c r="P34" s="20">
        <f>(IF(OR(P$15&lt;$B34,P$15&gt;$C34),0,IF(MOD(P$15-$B34, $D34) = 0, $E34, 0)))*(1+'Current Financials'!$B$18)^(P$15-'Current Financials'!$B$12)</f>
        <v>0</v>
      </c>
    </row>
    <row r="35" spans="1:16" x14ac:dyDescent="0.2">
      <c r="A35" s="21" t="s">
        <v>60</v>
      </c>
      <c r="B35" s="21">
        <v>2023</v>
      </c>
      <c r="C35" s="21">
        <v>2023</v>
      </c>
      <c r="D35" s="21">
        <v>1</v>
      </c>
      <c r="E35" s="22">
        <v>150000</v>
      </c>
      <c r="G35" s="20">
        <f>(IF(OR(G$15&lt;$B35,G$15&gt;$C35),0,IF(MOD(G$15-$B35, $D35) = 0, $E35, 0)))*(1+'Current Financials'!$B$18)^(G$15-'Current Financials'!$B$12)</f>
        <v>0</v>
      </c>
      <c r="H35" s="20">
        <f>(IF(OR(H$15&lt;$B35,H$15&gt;$C35),0,IF(MOD(H$15-$B35, $D35) = 0, $E35, 0)))*(1+'Current Financials'!$B$18)^(H$15-'Current Financials'!$B$12)</f>
        <v>0</v>
      </c>
      <c r="I35" s="20">
        <f>(IF(OR(I$15&lt;$B35,I$15&gt;$C35),0,IF(MOD(I$15-$B35, $D35) = 0, $E35, 0)))*(1+'Current Financials'!$B$18)^(I$15-'Current Financials'!$B$12)</f>
        <v>0</v>
      </c>
      <c r="J35" s="20">
        <f>(IF(OR(J$15&lt;$B35,J$15&gt;$C35),0,IF(MOD(J$15-$B35, $D35) = 0, $E35, 0)))*(1+'Current Financials'!$B$18)^(J$15-'Current Financials'!$B$12)</f>
        <v>183756.45</v>
      </c>
      <c r="K35" s="20">
        <f>(IF(OR(K$15&lt;$B35,K$15&gt;$C35),0,IF(MOD(K$15-$B35, $D35) = 0, $E35, 0)))*(1+'Current Financials'!$B$18)^(K$15-'Current Financials'!$B$12)</f>
        <v>0</v>
      </c>
      <c r="L35" s="20">
        <f>(IF(OR(L$15&lt;$B35,L$15&gt;$C35),0,IF(MOD(L$15-$B35, $D35) = 0, $E35, 0)))*(1+'Current Financials'!$B$18)^(L$15-'Current Financials'!$B$12)</f>
        <v>0</v>
      </c>
      <c r="M35" s="20">
        <f>(IF(OR(M$15&lt;$B35,M$15&gt;$C35),0,IF(MOD(M$15-$B35, $D35) = 0, $E35, 0)))*(1+'Current Financials'!$B$18)^(M$15-'Current Financials'!$B$12)</f>
        <v>0</v>
      </c>
      <c r="N35" s="20">
        <f>(IF(OR(N$15&lt;$B35,N$15&gt;$C35),0,IF(MOD(N$15-$B35, $D35) = 0, $E35, 0)))*(1+'Current Financials'!$B$18)^(N$15-'Current Financials'!$B$12)</f>
        <v>0</v>
      </c>
      <c r="O35" s="20">
        <f>(IF(OR(O$15&lt;$B35,O$15&gt;$C35),0,IF(MOD(O$15-$B35, $D35) = 0, $E35, 0)))*(1+'Current Financials'!$B$18)^(O$15-'Current Financials'!$B$12)</f>
        <v>0</v>
      </c>
      <c r="P35" s="20">
        <f>(IF(OR(P$15&lt;$B35,P$15&gt;$C35),0,IF(MOD(P$15-$B35, $D35) = 0, $E35, 0)))*(1+'Current Financials'!$B$18)^(P$15-'Current Financials'!$B$12)</f>
        <v>0</v>
      </c>
    </row>
    <row r="36" spans="1:16" x14ac:dyDescent="0.2">
      <c r="A36" s="21" t="s">
        <v>61</v>
      </c>
      <c r="B36" s="21">
        <v>2027</v>
      </c>
      <c r="C36" s="21">
        <v>2027</v>
      </c>
      <c r="D36" s="21">
        <v>1</v>
      </c>
      <c r="E36" s="22">
        <v>20000</v>
      </c>
      <c r="G36" s="20">
        <f>(IF(OR(G$15&lt;$B36,G$15&gt;$C36),0,IF(MOD(G$15-$B36, $D36) = 0, $E36, 0)))*(1+'Current Financials'!$B$18)^(G$15-'Current Financials'!$B$12)</f>
        <v>0</v>
      </c>
      <c r="H36" s="20">
        <f>(IF(OR(H$15&lt;$B36,H$15&gt;$C36),0,IF(MOD(H$15-$B36, $D36) = 0, $E36, 0)))*(1+'Current Financials'!$B$18)^(H$15-'Current Financials'!$B$12)</f>
        <v>0</v>
      </c>
      <c r="I36" s="20">
        <f>(IF(OR(I$15&lt;$B36,I$15&gt;$C36),0,IF(MOD(I$15-$B36, $D36) = 0, $E36, 0)))*(1+'Current Financials'!$B$18)^(I$15-'Current Financials'!$B$12)</f>
        <v>0</v>
      </c>
      <c r="J36" s="20">
        <f>(IF(OR(J$15&lt;$B36,J$15&gt;$C36),0,IF(MOD(J$15-$B36, $D36) = 0, $E36, 0)))*(1+'Current Financials'!$B$18)^(J$15-'Current Financials'!$B$12)</f>
        <v>0</v>
      </c>
      <c r="K36" s="20">
        <f>(IF(OR(K$15&lt;$B36,K$15&gt;$C36),0,IF(MOD(K$15-$B36, $D36) = 0, $E36, 0)))*(1+'Current Financials'!$B$18)^(K$15-'Current Financials'!$B$12)</f>
        <v>0</v>
      </c>
      <c r="L36" s="20">
        <f>(IF(OR(L$15&lt;$B36,L$15&gt;$C36),0,IF(MOD(L$15-$B36, $D36) = 0, $E36, 0)))*(1+'Current Financials'!$B$18)^(L$15-'Current Financials'!$B$12)</f>
        <v>0</v>
      </c>
      <c r="M36" s="20">
        <f>(IF(OR(M$15&lt;$B36,M$15&gt;$C36),0,IF(MOD(M$15-$B36, $D36) = 0, $E36, 0)))*(1+'Current Financials'!$B$18)^(M$15-'Current Financials'!$B$12)</f>
        <v>0</v>
      </c>
      <c r="N36" s="20">
        <f>(IF(OR(N$15&lt;$B36,N$15&gt;$C36),0,IF(MOD(N$15-$B36, $D36) = 0, $E36, 0)))*(1+'Current Financials'!$B$18)^(N$15-'Current Financials'!$B$12)</f>
        <v>32115.629529568603</v>
      </c>
      <c r="O36" s="20">
        <f>(IF(OR(O$15&lt;$B36,O$15&gt;$C36),0,IF(MOD(O$15-$B36, $D36) = 0, $E36, 0)))*(1+'Current Financials'!$B$18)^(O$15-'Current Financials'!$B$12)</f>
        <v>0</v>
      </c>
      <c r="P36" s="20">
        <f>(IF(OR(P$15&lt;$B36,P$15&gt;$C36),0,IF(MOD(P$15-$B36, $D36) = 0, $E36, 0)))*(1+'Current Financials'!$B$18)^(P$15-'Current Financials'!$B$12)</f>
        <v>0</v>
      </c>
    </row>
    <row r="37" spans="1:16" x14ac:dyDescent="0.2">
      <c r="A37" s="21" t="s">
        <v>62</v>
      </c>
      <c r="B37" s="21">
        <v>2020</v>
      </c>
      <c r="C37" s="21">
        <v>2020</v>
      </c>
      <c r="D37" s="21">
        <v>1</v>
      </c>
      <c r="E37" s="22">
        <v>10000</v>
      </c>
      <c r="G37" s="20">
        <f>(IF(OR(G$15&lt;$B37,G$15&gt;$C37),0,IF(MOD(G$15-$B37, $D37) = 0, $E37, 0)))*(1+'Current Financials'!$B$18)^(G$15-'Current Financials'!$B$12)</f>
        <v>10000</v>
      </c>
      <c r="H37" s="20">
        <f>(IF(OR(H$15&lt;$B37,H$15&gt;$C37),0,IF(MOD(H$15-$B37, $D37) = 0, $E37, 0)))*(1+'Current Financials'!$B$18)^(H$15-'Current Financials'!$B$12)</f>
        <v>0</v>
      </c>
      <c r="I37" s="20">
        <f>(IF(OR(I$15&lt;$B37,I$15&gt;$C37),0,IF(MOD(I$15-$B37, $D37) = 0, $E37, 0)))*(1+'Current Financials'!$B$18)^(I$15-'Current Financials'!$B$12)</f>
        <v>0</v>
      </c>
      <c r="J37" s="20">
        <f>(IF(OR(J$15&lt;$B37,J$15&gt;$C37),0,IF(MOD(J$15-$B37, $D37) = 0, $E37, 0)))*(1+'Current Financials'!$B$18)^(J$15-'Current Financials'!$B$12)</f>
        <v>0</v>
      </c>
      <c r="K37" s="20">
        <f>(IF(OR(K$15&lt;$B37,K$15&gt;$C37),0,IF(MOD(K$15-$B37, $D37) = 0, $E37, 0)))*(1+'Current Financials'!$B$18)^(K$15-'Current Financials'!$B$12)</f>
        <v>0</v>
      </c>
      <c r="L37" s="20">
        <f>(IF(OR(L$15&lt;$B37,L$15&gt;$C37),0,IF(MOD(L$15-$B37, $D37) = 0, $E37, 0)))*(1+'Current Financials'!$B$18)^(L$15-'Current Financials'!$B$12)</f>
        <v>0</v>
      </c>
      <c r="M37" s="20">
        <f>(IF(OR(M$15&lt;$B37,M$15&gt;$C37),0,IF(MOD(M$15-$B37, $D37) = 0, $E37, 0)))*(1+'Current Financials'!$B$18)^(M$15-'Current Financials'!$B$12)</f>
        <v>0</v>
      </c>
      <c r="N37" s="20">
        <f>(IF(OR(N$15&lt;$B37,N$15&gt;$C37),0,IF(MOD(N$15-$B37, $D37) = 0, $E37, 0)))*(1+'Current Financials'!$B$18)^(N$15-'Current Financials'!$B$12)</f>
        <v>0</v>
      </c>
      <c r="O37" s="20">
        <f>(IF(OR(O$15&lt;$B37,O$15&gt;$C37),0,IF(MOD(O$15-$B37, $D37) = 0, $E37, 0)))*(1+'Current Financials'!$B$18)^(O$15-'Current Financials'!$B$12)</f>
        <v>0</v>
      </c>
      <c r="P37" s="20">
        <f>(IF(OR(P$15&lt;$B37,P$15&gt;$C37),0,IF(MOD(P$15-$B37, $D37) = 0, $E37, 0)))*(1+'Current Financials'!$B$18)^(P$15-'Current Financials'!$B$12)</f>
        <v>0</v>
      </c>
    </row>
    <row r="38" spans="1:16" x14ac:dyDescent="0.2">
      <c r="A38" s="21" t="s">
        <v>63</v>
      </c>
      <c r="B38" s="21">
        <v>2020</v>
      </c>
      <c r="C38" s="21">
        <v>2024</v>
      </c>
      <c r="D38" s="21">
        <v>2</v>
      </c>
      <c r="E38" s="22">
        <v>10000</v>
      </c>
      <c r="G38" s="20">
        <f>(IF(OR(G$15&lt;$B38,G$15&gt;$C38),0,IF(MOD(G$15-$B38, $D38) = 0, $E38, 0)))*(1+'Current Financials'!$B$18)^(G$15-'Current Financials'!$B$12)</f>
        <v>10000</v>
      </c>
      <c r="H38" s="20">
        <f>(IF(OR(H$15&lt;$B38,H$15&gt;$C38),0,IF(MOD(H$15-$B38, $D38) = 0, $E38, 0)))*(1+'Current Financials'!$B$18)^(H$15-'Current Financials'!$B$12)</f>
        <v>0</v>
      </c>
      <c r="I38" s="20">
        <f>(IF(OR(I$15&lt;$B38,I$15&gt;$C38),0,IF(MOD(I$15-$B38, $D38) = 0, $E38, 0)))*(1+'Current Financials'!$B$18)^(I$15-'Current Financials'!$B$12)</f>
        <v>11449</v>
      </c>
      <c r="J38" s="20">
        <f>(IF(OR(J$15&lt;$B38,J$15&gt;$C38),0,IF(MOD(J$15-$B38, $D38) = 0, $E38, 0)))*(1+'Current Financials'!$B$18)^(J$15-'Current Financials'!$B$12)</f>
        <v>0</v>
      </c>
      <c r="K38" s="20">
        <f>(IF(OR(K$15&lt;$B38,K$15&gt;$C38),0,IF(MOD(K$15-$B38, $D38) = 0, $E38, 0)))*(1+'Current Financials'!$B$18)^(K$15-'Current Financials'!$B$12)</f>
        <v>13107.9601</v>
      </c>
      <c r="L38" s="20">
        <f>(IF(OR(L$15&lt;$B38,L$15&gt;$C38),0,IF(MOD(L$15-$B38, $D38) = 0, $E38, 0)))*(1+'Current Financials'!$B$18)^(L$15-'Current Financials'!$B$12)</f>
        <v>0</v>
      </c>
      <c r="M38" s="20">
        <f>(IF(OR(M$15&lt;$B38,M$15&gt;$C38),0,IF(MOD(M$15-$B38, $D38) = 0, $E38, 0)))*(1+'Current Financials'!$B$18)^(M$15-'Current Financials'!$B$12)</f>
        <v>0</v>
      </c>
      <c r="N38" s="20">
        <f>(IF(OR(N$15&lt;$B38,N$15&gt;$C38),0,IF(MOD(N$15-$B38, $D38) = 0, $E38, 0)))*(1+'Current Financials'!$B$18)^(N$15-'Current Financials'!$B$12)</f>
        <v>0</v>
      </c>
      <c r="O38" s="20">
        <f>(IF(OR(O$15&lt;$B38,O$15&gt;$C38),0,IF(MOD(O$15-$B38, $D38) = 0, $E38, 0)))*(1+'Current Financials'!$B$18)^(O$15-'Current Financials'!$B$12)</f>
        <v>0</v>
      </c>
      <c r="P38" s="20">
        <f>(IF(OR(P$15&lt;$B38,P$15&gt;$C38),0,IF(MOD(P$15-$B38, $D38) = 0, $E38, 0)))*(1+'Current Financials'!$B$18)^(P$15-'Current Financials'!$B$12)</f>
        <v>0</v>
      </c>
    </row>
    <row r="39" spans="1:16" x14ac:dyDescent="0.2">
      <c r="A39" s="21"/>
      <c r="B39" s="21"/>
      <c r="C39" s="21"/>
      <c r="D39" s="21"/>
      <c r="E39" s="22"/>
      <c r="G39" s="20">
        <f>(IF(OR(G$15&lt;$B39,G$15&gt;$C39),0,IF(MOD(G$15-$B39, $D39) = 0, $E39, 0)))*(1+'Current Financials'!$B$18)^(G$15-'Current Financials'!$B$12)</f>
        <v>0</v>
      </c>
      <c r="H39" s="20">
        <f>(IF(OR(H$15&lt;$B39,H$15&gt;$C39),0,IF(MOD(H$15-$B39, $D39) = 0, $E39, 0)))*(1+'Current Financials'!$B$18)^(H$15-'Current Financials'!$B$12)</f>
        <v>0</v>
      </c>
      <c r="I39" s="20">
        <f>(IF(OR(I$15&lt;$B39,I$15&gt;$C39),0,IF(MOD(I$15-$B39, $D39) = 0, $E39, 0)))*(1+'Current Financials'!$B$18)^(I$15-'Current Financials'!$B$12)</f>
        <v>0</v>
      </c>
      <c r="J39" s="20">
        <f>(IF(OR(J$15&lt;$B39,J$15&gt;$C39),0,IF(MOD(J$15-$B39, $D39) = 0, $E39, 0)))*(1+'Current Financials'!$B$18)^(J$15-'Current Financials'!$B$12)</f>
        <v>0</v>
      </c>
      <c r="K39" s="20">
        <f>(IF(OR(K$15&lt;$B39,K$15&gt;$C39),0,IF(MOD(K$15-$B39, $D39) = 0, $E39, 0)))*(1+'Current Financials'!$B$18)^(K$15-'Current Financials'!$B$12)</f>
        <v>0</v>
      </c>
      <c r="L39" s="20">
        <f>(IF(OR(L$15&lt;$B39,L$15&gt;$C39),0,IF(MOD(L$15-$B39, $D39) = 0, $E39, 0)))*(1+'Current Financials'!$B$18)^(L$15-'Current Financials'!$B$12)</f>
        <v>0</v>
      </c>
      <c r="M39" s="20">
        <f>(IF(OR(M$15&lt;$B39,M$15&gt;$C39),0,IF(MOD(M$15-$B39, $D39) = 0, $E39, 0)))*(1+'Current Financials'!$B$18)^(M$15-'Current Financials'!$B$12)</f>
        <v>0</v>
      </c>
      <c r="N39" s="20">
        <f>(IF(OR(N$15&lt;$B39,N$15&gt;$C39),0,IF(MOD(N$15-$B39, $D39) = 0, $E39, 0)))*(1+'Current Financials'!$B$18)^(N$15-'Current Financials'!$B$12)</f>
        <v>0</v>
      </c>
      <c r="O39" s="20">
        <f>(IF(OR(O$15&lt;$B39,O$15&gt;$C39),0,IF(MOD(O$15-$B39, $D39) = 0, $E39, 0)))*(1+'Current Financials'!$B$18)^(O$15-'Current Financials'!$B$12)</f>
        <v>0</v>
      </c>
      <c r="P39" s="20">
        <f>(IF(OR(P$15&lt;$B39,P$15&gt;$C39),0,IF(MOD(P$15-$B39, $D39) = 0, $E39, 0)))*(1+'Current Financials'!$B$18)^(P$15-'Current Financials'!$B$12)</f>
        <v>0</v>
      </c>
    </row>
    <row r="40" spans="1:16" x14ac:dyDescent="0.2">
      <c r="A40" s="17" t="s">
        <v>64</v>
      </c>
      <c r="B40" s="18"/>
      <c r="C40" s="18"/>
      <c r="D40" s="18"/>
      <c r="E40" s="19"/>
      <c r="G40" s="20">
        <f>(IF(OR(G$15&lt;$B40,G$15&gt;$C40),0,IF(MOD(G$15-$B40, $D40) = 0, $E40, 0)))*(1+'Current Financials'!$B$18)^(G$15-'Current Financials'!$B$12)</f>
        <v>0</v>
      </c>
      <c r="H40" s="20">
        <f>(IF(OR(H$15&lt;$B40,H$15&gt;$C40),0,IF(MOD(H$15-$B40, $D40) = 0, $E40, 0)))*(1+'Current Financials'!$B$18)^(H$15-'Current Financials'!$B$12)</f>
        <v>0</v>
      </c>
      <c r="I40" s="20">
        <f>(IF(OR(I$15&lt;$B40,I$15&gt;$C40),0,IF(MOD(I$15-$B40, $D40) = 0, $E40, 0)))*(1+'Current Financials'!$B$18)^(I$15-'Current Financials'!$B$12)</f>
        <v>0</v>
      </c>
      <c r="J40" s="20">
        <f>(IF(OR(J$15&lt;$B40,J$15&gt;$C40),0,IF(MOD(J$15-$B40, $D40) = 0, $E40, 0)))*(1+'Current Financials'!$B$18)^(J$15-'Current Financials'!$B$12)</f>
        <v>0</v>
      </c>
      <c r="K40" s="20">
        <f>(IF(OR(K$15&lt;$B40,K$15&gt;$C40),0,IF(MOD(K$15-$B40, $D40) = 0, $E40, 0)))*(1+'Current Financials'!$B$18)^(K$15-'Current Financials'!$B$12)</f>
        <v>0</v>
      </c>
      <c r="L40" s="20">
        <f>(IF(OR(L$15&lt;$B40,L$15&gt;$C40),0,IF(MOD(L$15-$B40, $D40) = 0, $E40, 0)))*(1+'Current Financials'!$B$18)^(L$15-'Current Financials'!$B$12)</f>
        <v>0</v>
      </c>
      <c r="M40" s="20">
        <f>(IF(OR(M$15&lt;$B40,M$15&gt;$C40),0,IF(MOD(M$15-$B40, $D40) = 0, $E40, 0)))*(1+'Current Financials'!$B$18)^(M$15-'Current Financials'!$B$12)</f>
        <v>0</v>
      </c>
      <c r="N40" s="20">
        <f>(IF(OR(N$15&lt;$B40,N$15&gt;$C40),0,IF(MOD(N$15-$B40, $D40) = 0, $E40, 0)))*(1+'Current Financials'!$B$18)^(N$15-'Current Financials'!$B$12)</f>
        <v>0</v>
      </c>
      <c r="O40" s="20">
        <f>(IF(OR(O$15&lt;$B40,O$15&gt;$C40),0,IF(MOD(O$15-$B40, $D40) = 0, $E40, 0)))*(1+'Current Financials'!$B$18)^(O$15-'Current Financials'!$B$12)</f>
        <v>0</v>
      </c>
      <c r="P40" s="20">
        <f>(IF(OR(P$15&lt;$B40,P$15&gt;$C40),0,IF(MOD(P$15-$B40, $D40) = 0, $E40, 0)))*(1+'Current Financials'!$B$18)^(P$15-'Current Financials'!$B$12)</f>
        <v>0</v>
      </c>
    </row>
    <row r="41" spans="1:16" x14ac:dyDescent="0.2">
      <c r="A41" s="21"/>
      <c r="B41" s="21"/>
      <c r="C41" s="21"/>
      <c r="D41" s="21"/>
      <c r="E41" s="22"/>
      <c r="G41" s="20">
        <f>(IF(OR(G$15&lt;$B41,G$15&gt;$C41),0,IF(MOD(G$15-$B41, $D41) = 0, $E41, 0)))*(1+'Current Financials'!$B$18)^(G$15-'Current Financials'!$B$12)</f>
        <v>0</v>
      </c>
      <c r="H41" s="20">
        <f>(IF(OR(H$15&lt;$B41,H$15&gt;$C41),0,IF(MOD(H$15-$B41, $D41) = 0, $E41, 0)))*(1+'Current Financials'!$B$18)^(H$15-'Current Financials'!$B$12)</f>
        <v>0</v>
      </c>
      <c r="I41" s="20">
        <f>(IF(OR(I$15&lt;$B41,I$15&gt;$C41),0,IF(MOD(I$15-$B41, $D41) = 0, $E41, 0)))*(1+'Current Financials'!$B$18)^(I$15-'Current Financials'!$B$12)</f>
        <v>0</v>
      </c>
      <c r="J41" s="20">
        <f>(IF(OR(J$15&lt;$B41,J$15&gt;$C41),0,IF(MOD(J$15-$B41, $D41) = 0, $E41, 0)))*(1+'Current Financials'!$B$18)^(J$15-'Current Financials'!$B$12)</f>
        <v>0</v>
      </c>
      <c r="K41" s="20">
        <f>(IF(OR(K$15&lt;$B41,K$15&gt;$C41),0,IF(MOD(K$15-$B41, $D41) = 0, $E41, 0)))*(1+'Current Financials'!$B$18)^(K$15-'Current Financials'!$B$12)</f>
        <v>0</v>
      </c>
      <c r="L41" s="20">
        <f>(IF(OR(L$15&lt;$B41,L$15&gt;$C41),0,IF(MOD(L$15-$B41, $D41) = 0, $E41, 0)))*(1+'Current Financials'!$B$18)^(L$15-'Current Financials'!$B$12)</f>
        <v>0</v>
      </c>
      <c r="M41" s="20">
        <f>(IF(OR(M$15&lt;$B41,M$15&gt;$C41),0,IF(MOD(M$15-$B41, $D41) = 0, $E41, 0)))*(1+'Current Financials'!$B$18)^(M$15-'Current Financials'!$B$12)</f>
        <v>0</v>
      </c>
      <c r="N41" s="20">
        <f>(IF(OR(N$15&lt;$B41,N$15&gt;$C41),0,IF(MOD(N$15-$B41, $D41) = 0, $E41, 0)))*(1+'Current Financials'!$B$18)^(N$15-'Current Financials'!$B$12)</f>
        <v>0</v>
      </c>
      <c r="O41" s="20">
        <f>(IF(OR(O$15&lt;$B41,O$15&gt;$C41),0,IF(MOD(O$15-$B41, $D41) = 0, $E41, 0)))*(1+'Current Financials'!$B$18)^(O$15-'Current Financials'!$B$12)</f>
        <v>0</v>
      </c>
      <c r="P41" s="20">
        <f>(IF(OR(P$15&lt;$B41,P$15&gt;$C41),0,IF(MOD(P$15-$B41, $D41) = 0, $E41, 0)))*(1+'Current Financials'!$B$18)^(P$15-'Current Financials'!$B$12)</f>
        <v>0</v>
      </c>
    </row>
    <row r="42" spans="1:16" x14ac:dyDescent="0.2">
      <c r="A42" s="21" t="s">
        <v>65</v>
      </c>
      <c r="B42" s="21">
        <v>2024</v>
      </c>
      <c r="C42" s="21">
        <v>2024</v>
      </c>
      <c r="D42" s="21">
        <v>1</v>
      </c>
      <c r="E42" s="22">
        <v>15000</v>
      </c>
      <c r="G42" s="20">
        <f>(IF(OR(G$15&lt;$B42,G$15&gt;$C42),0,IF(MOD(G$15-$B42, $D42) = 0, $E42, 0)))*(1+'Current Financials'!$B$18)^(G$15-'Current Financials'!$B$12)</f>
        <v>0</v>
      </c>
      <c r="H42" s="20">
        <f>(IF(OR(H$15&lt;$B42,H$15&gt;$C42),0,IF(MOD(H$15-$B42, $D42) = 0, $E42, 0)))*(1+'Current Financials'!$B$18)^(H$15-'Current Financials'!$B$12)</f>
        <v>0</v>
      </c>
      <c r="I42" s="20">
        <f>(IF(OR(I$15&lt;$B42,I$15&gt;$C42),0,IF(MOD(I$15-$B42, $D42) = 0, $E42, 0)))*(1+'Current Financials'!$B$18)^(I$15-'Current Financials'!$B$12)</f>
        <v>0</v>
      </c>
      <c r="J42" s="20">
        <f>(IF(OR(J$15&lt;$B42,J$15&gt;$C42),0,IF(MOD(J$15-$B42, $D42) = 0, $E42, 0)))*(1+'Current Financials'!$B$18)^(J$15-'Current Financials'!$B$12)</f>
        <v>0</v>
      </c>
      <c r="K42" s="20">
        <f>(IF(OR(K$15&lt;$B42,K$15&gt;$C42),0,IF(MOD(K$15-$B42, $D42) = 0, $E42, 0)))*(1+'Current Financials'!$B$18)^(K$15-'Current Financials'!$B$12)</f>
        <v>19661.940149999999</v>
      </c>
      <c r="L42" s="20">
        <f>(IF(OR(L$15&lt;$B42,L$15&gt;$C42),0,IF(MOD(L$15-$B42, $D42) = 0, $E42, 0)))*(1+'Current Financials'!$B$18)^(L$15-'Current Financials'!$B$12)</f>
        <v>0</v>
      </c>
      <c r="M42" s="20">
        <f>(IF(OR(M$15&lt;$B42,M$15&gt;$C42),0,IF(MOD(M$15-$B42, $D42) = 0, $E42, 0)))*(1+'Current Financials'!$B$18)^(M$15-'Current Financials'!$B$12)</f>
        <v>0</v>
      </c>
      <c r="N42" s="20">
        <f>(IF(OR(N$15&lt;$B42,N$15&gt;$C42),0,IF(MOD(N$15-$B42, $D42) = 0, $E42, 0)))*(1+'Current Financials'!$B$18)^(N$15-'Current Financials'!$B$12)</f>
        <v>0</v>
      </c>
      <c r="O42" s="20">
        <f>(IF(OR(O$15&lt;$B42,O$15&gt;$C42),0,IF(MOD(O$15-$B42, $D42) = 0, $E42, 0)))*(1+'Current Financials'!$B$18)^(O$15-'Current Financials'!$B$12)</f>
        <v>0</v>
      </c>
      <c r="P42" s="20">
        <f>(IF(OR(P$15&lt;$B42,P$15&gt;$C42),0,IF(MOD(P$15-$B42, $D42) = 0, $E42, 0)))*(1+'Current Financials'!$B$18)^(P$15-'Current Financials'!$B$12)</f>
        <v>0</v>
      </c>
    </row>
    <row r="43" spans="1:16" x14ac:dyDescent="0.2">
      <c r="A43" s="21" t="s">
        <v>66</v>
      </c>
      <c r="B43" s="21">
        <v>2020</v>
      </c>
      <c r="C43" s="21">
        <v>2020</v>
      </c>
      <c r="D43" s="21">
        <v>1</v>
      </c>
      <c r="E43" s="22">
        <v>7000</v>
      </c>
      <c r="G43" s="20">
        <f>(IF(OR(G$15&lt;$B43,G$15&gt;$C43),0,IF(MOD(G$15-$B43, $D43) = 0, $E43, 0)))*(1+'Current Financials'!$B$18)^(G$15-'Current Financials'!$B$12)</f>
        <v>7000</v>
      </c>
      <c r="H43" s="20">
        <f>(IF(OR(H$15&lt;$B43,H$15&gt;$C43),0,IF(MOD(H$15-$B43, $D43) = 0, $E43, 0)))*(1+'Current Financials'!$B$18)^(H$15-'Current Financials'!$B$12)</f>
        <v>0</v>
      </c>
      <c r="I43" s="20">
        <f>(IF(OR(I$15&lt;$B43,I$15&gt;$C43),0,IF(MOD(I$15-$B43, $D43) = 0, $E43, 0)))*(1+'Current Financials'!$B$18)^(I$15-'Current Financials'!$B$12)</f>
        <v>0</v>
      </c>
      <c r="J43" s="20">
        <f>(IF(OR(J$15&lt;$B43,J$15&gt;$C43),0,IF(MOD(J$15-$B43, $D43) = 0, $E43, 0)))*(1+'Current Financials'!$B$18)^(J$15-'Current Financials'!$B$12)</f>
        <v>0</v>
      </c>
      <c r="K43" s="20">
        <f>(IF(OR(K$15&lt;$B43,K$15&gt;$C43),0,IF(MOD(K$15-$B43, $D43) = 0, $E43, 0)))*(1+'Current Financials'!$B$18)^(K$15-'Current Financials'!$B$12)</f>
        <v>0</v>
      </c>
      <c r="L43" s="20">
        <f>(IF(OR(L$15&lt;$B43,L$15&gt;$C43),0,IF(MOD(L$15-$B43, $D43) = 0, $E43, 0)))*(1+'Current Financials'!$B$18)^(L$15-'Current Financials'!$B$12)</f>
        <v>0</v>
      </c>
      <c r="M43" s="20">
        <f>(IF(OR(M$15&lt;$B43,M$15&gt;$C43),0,IF(MOD(M$15-$B43, $D43) = 0, $E43, 0)))*(1+'Current Financials'!$B$18)^(M$15-'Current Financials'!$B$12)</f>
        <v>0</v>
      </c>
      <c r="N43" s="20">
        <f>(IF(OR(N$15&lt;$B43,N$15&gt;$C43),0,IF(MOD(N$15-$B43, $D43) = 0, $E43, 0)))*(1+'Current Financials'!$B$18)^(N$15-'Current Financials'!$B$12)</f>
        <v>0</v>
      </c>
      <c r="O43" s="20">
        <f>(IF(OR(O$15&lt;$B43,O$15&gt;$C43),0,IF(MOD(O$15-$B43, $D43) = 0, $E43, 0)))*(1+'Current Financials'!$B$18)^(O$15-'Current Financials'!$B$12)</f>
        <v>0</v>
      </c>
      <c r="P43" s="20">
        <f>(IF(OR(P$15&lt;$B43,P$15&gt;$C43),0,IF(MOD(P$15-$B43, $D43) = 0, $E43, 0)))*(1+'Current Financials'!$B$18)^(P$15-'Current Financials'!$B$12)</f>
        <v>0</v>
      </c>
    </row>
    <row r="44" spans="1:16" x14ac:dyDescent="0.2">
      <c r="A44" s="21"/>
      <c r="B44" s="21"/>
      <c r="C44" s="21"/>
      <c r="D44" s="21"/>
      <c r="E44" s="22"/>
      <c r="G44" s="20">
        <f>(IF(OR(G$15&lt;$B44,G$15&gt;$C44),0,IF(MOD(G$15-$B44, $D44) = 0, $E44, 0)))*(1+'Current Financials'!$B$18)^(G$15-'Current Financials'!$B$12)</f>
        <v>0</v>
      </c>
      <c r="H44" s="20">
        <f>(IF(OR(H$15&lt;$B44,H$15&gt;$C44),0,IF(MOD(H$15-$B44, $D44) = 0, $E44, 0)))*(1+'Current Financials'!$B$18)^(H$15-'Current Financials'!$B$12)</f>
        <v>0</v>
      </c>
      <c r="I44" s="20">
        <f>(IF(OR(I$15&lt;$B44,I$15&gt;$C44),0,IF(MOD(I$15-$B44, $D44) = 0, $E44, 0)))*(1+'Current Financials'!$B$18)^(I$15-'Current Financials'!$B$12)</f>
        <v>0</v>
      </c>
      <c r="J44" s="20">
        <f>(IF(OR(J$15&lt;$B44,J$15&gt;$C44),0,IF(MOD(J$15-$B44, $D44) = 0, $E44, 0)))*(1+'Current Financials'!$B$18)^(J$15-'Current Financials'!$B$12)</f>
        <v>0</v>
      </c>
      <c r="K44" s="20">
        <f>(IF(OR(K$15&lt;$B44,K$15&gt;$C44),0,IF(MOD(K$15-$B44, $D44) = 0, $E44, 0)))*(1+'Current Financials'!$B$18)^(K$15-'Current Financials'!$B$12)</f>
        <v>0</v>
      </c>
      <c r="L44" s="20">
        <f>(IF(OR(L$15&lt;$B44,L$15&gt;$C44),0,IF(MOD(L$15-$B44, $D44) = 0, $E44, 0)))*(1+'Current Financials'!$B$18)^(L$15-'Current Financials'!$B$12)</f>
        <v>0</v>
      </c>
      <c r="M44" s="20">
        <f>(IF(OR(M$15&lt;$B44,M$15&gt;$C44),0,IF(MOD(M$15-$B44, $D44) = 0, $E44, 0)))*(1+'Current Financials'!$B$18)^(M$15-'Current Financials'!$B$12)</f>
        <v>0</v>
      </c>
      <c r="N44" s="20">
        <f>(IF(OR(N$15&lt;$B44,N$15&gt;$C44),0,IF(MOD(N$15-$B44, $D44) = 0, $E44, 0)))*(1+'Current Financials'!$B$18)^(N$15-'Current Financials'!$B$12)</f>
        <v>0</v>
      </c>
      <c r="O44" s="20">
        <f>(IF(OR(O$15&lt;$B44,O$15&gt;$C44),0,IF(MOD(O$15-$B44, $D44) = 0, $E44, 0)))*(1+'Current Financials'!$B$18)^(O$15-'Current Financials'!$B$12)</f>
        <v>0</v>
      </c>
      <c r="P44" s="20">
        <f>(IF(OR(P$15&lt;$B44,P$15&gt;$C44),0,IF(MOD(P$15-$B44, $D44) = 0, $E44, 0)))*(1+'Current Financials'!$B$18)^(P$15-'Current Financials'!$B$12)</f>
        <v>0</v>
      </c>
    </row>
    <row r="45" spans="1:16" x14ac:dyDescent="0.2">
      <c r="A45" s="21"/>
      <c r="B45" s="21"/>
      <c r="C45" s="21"/>
      <c r="D45" s="21"/>
      <c r="E45" s="22"/>
      <c r="G45" s="20">
        <f>(IF(OR(G$15&lt;$B45,G$15&gt;$C45),0,IF(MOD(G$15-$B45, $D45) = 0, $E45, 0)))*(1+'Current Financials'!$B$18)^(G$15-'Current Financials'!$B$12)</f>
        <v>0</v>
      </c>
      <c r="H45" s="20">
        <f>(IF(OR(H$15&lt;$B45,H$15&gt;$C45),0,IF(MOD(H$15-$B45, $D45) = 0, $E45, 0)))*(1+'Current Financials'!$B$18)^(H$15-'Current Financials'!$B$12)</f>
        <v>0</v>
      </c>
      <c r="I45" s="20">
        <f>(IF(OR(I$15&lt;$B45,I$15&gt;$C45),0,IF(MOD(I$15-$B45, $D45) = 0, $E45, 0)))*(1+'Current Financials'!$B$18)^(I$15-'Current Financials'!$B$12)</f>
        <v>0</v>
      </c>
      <c r="J45" s="20">
        <f>(IF(OR(J$15&lt;$B45,J$15&gt;$C45),0,IF(MOD(J$15-$B45, $D45) = 0, $E45, 0)))*(1+'Current Financials'!$B$18)^(J$15-'Current Financials'!$B$12)</f>
        <v>0</v>
      </c>
      <c r="K45" s="20">
        <f>(IF(OR(K$15&lt;$B45,K$15&gt;$C45),0,IF(MOD(K$15-$B45, $D45) = 0, $E45, 0)))*(1+'Current Financials'!$B$18)^(K$15-'Current Financials'!$B$12)</f>
        <v>0</v>
      </c>
      <c r="L45" s="20">
        <f>(IF(OR(L$15&lt;$B45,L$15&gt;$C45),0,IF(MOD(L$15-$B45, $D45) = 0, $E45, 0)))*(1+'Current Financials'!$B$18)^(L$15-'Current Financials'!$B$12)</f>
        <v>0</v>
      </c>
      <c r="M45" s="20">
        <f>(IF(OR(M$15&lt;$B45,M$15&gt;$C45),0,IF(MOD(M$15-$B45, $D45) = 0, $E45, 0)))*(1+'Current Financials'!$B$18)^(M$15-'Current Financials'!$B$12)</f>
        <v>0</v>
      </c>
      <c r="N45" s="20">
        <f>(IF(OR(N$15&lt;$B45,N$15&gt;$C45),0,IF(MOD(N$15-$B45, $D45) = 0, $E45, 0)))*(1+'Current Financials'!$B$18)^(N$15-'Current Financials'!$B$12)</f>
        <v>0</v>
      </c>
      <c r="O45" s="20">
        <f>(IF(OR(O$15&lt;$B45,O$15&gt;$C45),0,IF(MOD(O$15-$B45, $D45) = 0, $E45, 0)))*(1+'Current Financials'!$B$18)^(O$15-'Current Financials'!$B$12)</f>
        <v>0</v>
      </c>
      <c r="P45" s="20">
        <f>(IF(OR(P$15&lt;$B45,P$15&gt;$C45),0,IF(MOD(P$15-$B45, $D45) = 0, $E45, 0)))*(1+'Current Financials'!$B$18)^(P$15-'Current Financials'!$B$12)</f>
        <v>0</v>
      </c>
    </row>
    <row r="46" spans="1:16" x14ac:dyDescent="0.2">
      <c r="A46" s="17" t="s">
        <v>67</v>
      </c>
      <c r="B46" s="18"/>
      <c r="C46" s="18"/>
      <c r="D46" s="18"/>
      <c r="E46" s="19"/>
      <c r="G46" s="20">
        <f>(IF(OR(G$15&lt;$B46,G$15&gt;$C46),0,IF(MOD(G$15-$B46, $D46) = 0, $E46, 0)))*(1+'Current Financials'!$B$18)^(G$15-'Current Financials'!$B$12)</f>
        <v>0</v>
      </c>
      <c r="H46" s="20">
        <f>(IF(OR(H$15&lt;$B46,H$15&gt;$C46),0,IF(MOD(H$15-$B46, $D46) = 0, $E46, 0)))*(1+'Current Financials'!$B$18)^(H$15-'Current Financials'!$B$12)</f>
        <v>0</v>
      </c>
      <c r="I46" s="20">
        <f>(IF(OR(I$15&lt;$B46,I$15&gt;$C46),0,IF(MOD(I$15-$B46, $D46) = 0, $E46, 0)))*(1+'Current Financials'!$B$18)^(I$15-'Current Financials'!$B$12)</f>
        <v>0</v>
      </c>
      <c r="J46" s="20">
        <f>(IF(OR(J$15&lt;$B46,J$15&gt;$C46),0,IF(MOD(J$15-$B46, $D46) = 0, $E46, 0)))*(1+'Current Financials'!$B$18)^(J$15-'Current Financials'!$B$12)</f>
        <v>0</v>
      </c>
      <c r="K46" s="20">
        <f>(IF(OR(K$15&lt;$B46,K$15&gt;$C46),0,IF(MOD(K$15-$B46, $D46) = 0, $E46, 0)))*(1+'Current Financials'!$B$18)^(K$15-'Current Financials'!$B$12)</f>
        <v>0</v>
      </c>
      <c r="L46" s="20">
        <f>(IF(OR(L$15&lt;$B46,L$15&gt;$C46),0,IF(MOD(L$15-$B46, $D46) = 0, $E46, 0)))*(1+'Current Financials'!$B$18)^(L$15-'Current Financials'!$B$12)</f>
        <v>0</v>
      </c>
      <c r="M46" s="20">
        <f>(IF(OR(M$15&lt;$B46,M$15&gt;$C46),0,IF(MOD(M$15-$B46, $D46) = 0, $E46, 0)))*(1+'Current Financials'!$B$18)^(M$15-'Current Financials'!$B$12)</f>
        <v>0</v>
      </c>
      <c r="N46" s="20">
        <f>(IF(OR(N$15&lt;$B46,N$15&gt;$C46),0,IF(MOD(N$15-$B46, $D46) = 0, $E46, 0)))*(1+'Current Financials'!$B$18)^(N$15-'Current Financials'!$B$12)</f>
        <v>0</v>
      </c>
      <c r="O46" s="20">
        <f>(IF(OR(O$15&lt;$B46,O$15&gt;$C46),0,IF(MOD(O$15-$B46, $D46) = 0, $E46, 0)))*(1+'Current Financials'!$B$18)^(O$15-'Current Financials'!$B$12)</f>
        <v>0</v>
      </c>
      <c r="P46" s="20">
        <f>(IF(OR(P$15&lt;$B46,P$15&gt;$C46),0,IF(MOD(P$15-$B46, $D46) = 0, $E46, 0)))*(1+'Current Financials'!$B$18)^(P$15-'Current Financials'!$B$12)</f>
        <v>0</v>
      </c>
    </row>
    <row r="47" spans="1:16" x14ac:dyDescent="0.2">
      <c r="A47" s="21" t="s">
        <v>68</v>
      </c>
      <c r="B47" s="21">
        <v>2020</v>
      </c>
      <c r="C47" s="21">
        <v>2020</v>
      </c>
      <c r="D47" s="21">
        <v>1</v>
      </c>
      <c r="E47" s="22">
        <v>180000</v>
      </c>
      <c r="G47" s="20">
        <f>(IF(OR(G$15&lt;$B47,G$15&gt;$C47),0,IF(MOD(G$15-$B47, $D47) = 0, $E47, 0)))*(1+'Current Financials'!$B$18)^(G$15-'Current Financials'!$B$12)</f>
        <v>180000</v>
      </c>
      <c r="H47" s="20">
        <f>(IF(OR(H$15&lt;$B47,H$15&gt;$C47),0,IF(MOD(H$15-$B47, $D47) = 0, $E47, 0)))*(1+'Current Financials'!$B$18)^(H$15-'Current Financials'!$B$12)</f>
        <v>0</v>
      </c>
      <c r="I47" s="20">
        <f>(IF(OR(I$15&lt;$B47,I$15&gt;$C47),0,IF(MOD(I$15-$B47, $D47) = 0, $E47, 0)))*(1+'Current Financials'!$B$18)^(I$15-'Current Financials'!$B$12)</f>
        <v>0</v>
      </c>
      <c r="J47" s="20">
        <f>(IF(OR(J$15&lt;$B47,J$15&gt;$C47),0,IF(MOD(J$15-$B47, $D47) = 0, $E47, 0)))*(1+'Current Financials'!$B$18)^(J$15-'Current Financials'!$B$12)</f>
        <v>0</v>
      </c>
      <c r="K47" s="20">
        <f>(IF(OR(K$15&lt;$B47,K$15&gt;$C47),0,IF(MOD(K$15-$B47, $D47) = 0, $E47, 0)))*(1+'Current Financials'!$B$18)^(K$15-'Current Financials'!$B$12)</f>
        <v>0</v>
      </c>
      <c r="L47" s="20">
        <f>(IF(OR(L$15&lt;$B47,L$15&gt;$C47),0,IF(MOD(L$15-$B47, $D47) = 0, $E47, 0)))*(1+'Current Financials'!$B$18)^(L$15-'Current Financials'!$B$12)</f>
        <v>0</v>
      </c>
      <c r="M47" s="20">
        <f>(IF(OR(M$15&lt;$B47,M$15&gt;$C47),0,IF(MOD(M$15-$B47, $D47) = 0, $E47, 0)))*(1+'Current Financials'!$B$18)^(M$15-'Current Financials'!$B$12)</f>
        <v>0</v>
      </c>
      <c r="N47" s="20">
        <f>(IF(OR(N$15&lt;$B47,N$15&gt;$C47),0,IF(MOD(N$15-$B47, $D47) = 0, $E47, 0)))*(1+'Current Financials'!$B$18)^(N$15-'Current Financials'!$B$12)</f>
        <v>0</v>
      </c>
      <c r="O47" s="20">
        <f>(IF(OR(O$15&lt;$B47,O$15&gt;$C47),0,IF(MOD(O$15-$B47, $D47) = 0, $E47, 0)))*(1+'Current Financials'!$B$18)^(O$15-'Current Financials'!$B$12)</f>
        <v>0</v>
      </c>
      <c r="P47" s="20">
        <f>(IF(OR(P$15&lt;$B47,P$15&gt;$C47),0,IF(MOD(P$15-$B47, $D47) = 0, $E47, 0)))*(1+'Current Financials'!$B$18)^(P$15-'Current Financials'!$B$12)</f>
        <v>0</v>
      </c>
    </row>
    <row r="48" spans="1:16" x14ac:dyDescent="0.2">
      <c r="A48" s="21"/>
      <c r="B48" s="21"/>
      <c r="C48" s="21"/>
      <c r="D48" s="21"/>
      <c r="E48" s="22"/>
      <c r="G48" s="20">
        <f>(IF(OR(G$15&lt;$B48,G$15&gt;$C48),0,IF(MOD(G$15-$B48, $D48) = 0, $E48, 0)))*(1+'Current Financials'!$B$18)^(G$15-'Current Financials'!$B$12)</f>
        <v>0</v>
      </c>
      <c r="H48" s="20">
        <f>(IF(OR(H$15&lt;$B48,H$15&gt;$C48),0,IF(MOD(H$15-$B48, $D48) = 0, $E48, 0)))*(1+'Current Financials'!$B$18)^(H$15-'Current Financials'!$B$12)</f>
        <v>0</v>
      </c>
      <c r="I48" s="20">
        <f>(IF(OR(I$15&lt;$B48,I$15&gt;$C48),0,IF(MOD(I$15-$B48, $D48) = 0, $E48, 0)))*(1+'Current Financials'!$B$18)^(I$15-'Current Financials'!$B$12)</f>
        <v>0</v>
      </c>
      <c r="J48" s="20">
        <f>(IF(OR(J$15&lt;$B48,J$15&gt;$C48),0,IF(MOD(J$15-$B48, $D48) = 0, $E48, 0)))*(1+'Current Financials'!$B$18)^(J$15-'Current Financials'!$B$12)</f>
        <v>0</v>
      </c>
      <c r="K48" s="20">
        <f>(IF(OR(K$15&lt;$B48,K$15&gt;$C48),0,IF(MOD(K$15-$B48, $D48) = 0, $E48, 0)))*(1+'Current Financials'!$B$18)^(K$15-'Current Financials'!$B$12)</f>
        <v>0</v>
      </c>
      <c r="L48" s="20">
        <f>(IF(OR(L$15&lt;$B48,L$15&gt;$C48),0,IF(MOD(L$15-$B48, $D48) = 0, $E48, 0)))*(1+'Current Financials'!$B$18)^(L$15-'Current Financials'!$B$12)</f>
        <v>0</v>
      </c>
      <c r="M48" s="20">
        <f>(IF(OR(M$15&lt;$B48,M$15&gt;$C48),0,IF(MOD(M$15-$B48, $D48) = 0, $E48, 0)))*(1+'Current Financials'!$B$18)^(M$15-'Current Financials'!$B$12)</f>
        <v>0</v>
      </c>
      <c r="N48" s="20">
        <f>(IF(OR(N$15&lt;$B48,N$15&gt;$C48),0,IF(MOD(N$15-$B48, $D48) = 0, $E48, 0)))*(1+'Current Financials'!$B$18)^(N$15-'Current Financials'!$B$12)</f>
        <v>0</v>
      </c>
      <c r="O48" s="20">
        <f>(IF(OR(O$15&lt;$B48,O$15&gt;$C48),0,IF(MOD(O$15-$B48, $D48) = 0, $E48, 0)))*(1+'Current Financials'!$B$18)^(O$15-'Current Financials'!$B$12)</f>
        <v>0</v>
      </c>
      <c r="P48" s="20">
        <f>(IF(OR(P$15&lt;$B48,P$15&gt;$C48),0,IF(MOD(P$15-$B48, $D48) = 0, $E48, 0)))*(1+'Current Financials'!$B$18)^(P$15-'Current Financials'!$B$12)</f>
        <v>0</v>
      </c>
    </row>
    <row r="49" spans="1:16" x14ac:dyDescent="0.2">
      <c r="A49" s="21"/>
      <c r="B49" s="21"/>
      <c r="C49" s="21"/>
      <c r="D49" s="21"/>
      <c r="E49" s="22"/>
      <c r="G49" s="20">
        <f>(IF(OR(G$15&lt;$B49,G$15&gt;$C49),0,IF(MOD(G$15-$B49, $D49) = 0, $E49, 0)))*(1+'Current Financials'!$B$18)^(G$15-'Current Financials'!$B$12)</f>
        <v>0</v>
      </c>
      <c r="H49" s="20">
        <f>(IF(OR(H$15&lt;$B49,H$15&gt;$C49),0,IF(MOD(H$15-$B49, $D49) = 0, $E49, 0)))*(1+'Current Financials'!$B$18)^(H$15-'Current Financials'!$B$12)</f>
        <v>0</v>
      </c>
      <c r="I49" s="20">
        <f>(IF(OR(I$15&lt;$B49,I$15&gt;$C49),0,IF(MOD(I$15-$B49, $D49) = 0, $E49, 0)))*(1+'Current Financials'!$B$18)^(I$15-'Current Financials'!$B$12)</f>
        <v>0</v>
      </c>
      <c r="J49" s="20">
        <f>(IF(OR(J$15&lt;$B49,J$15&gt;$C49),0,IF(MOD(J$15-$B49, $D49) = 0, $E49, 0)))*(1+'Current Financials'!$B$18)^(J$15-'Current Financials'!$B$12)</f>
        <v>0</v>
      </c>
      <c r="K49" s="20">
        <f>(IF(OR(K$15&lt;$B49,K$15&gt;$C49),0,IF(MOD(K$15-$B49, $D49) = 0, $E49, 0)))*(1+'Current Financials'!$B$18)^(K$15-'Current Financials'!$B$12)</f>
        <v>0</v>
      </c>
      <c r="L49" s="20">
        <f>(IF(OR(L$15&lt;$B49,L$15&gt;$C49),0,IF(MOD(L$15-$B49, $D49) = 0, $E49, 0)))*(1+'Current Financials'!$B$18)^(L$15-'Current Financials'!$B$12)</f>
        <v>0</v>
      </c>
      <c r="M49" s="20">
        <f>(IF(OR(M$15&lt;$B49,M$15&gt;$C49),0,IF(MOD(M$15-$B49, $D49) = 0, $E49, 0)))*(1+'Current Financials'!$B$18)^(M$15-'Current Financials'!$B$12)</f>
        <v>0</v>
      </c>
      <c r="N49" s="20">
        <f>(IF(OR(N$15&lt;$B49,N$15&gt;$C49),0,IF(MOD(N$15-$B49, $D49) = 0, $E49, 0)))*(1+'Current Financials'!$B$18)^(N$15-'Current Financials'!$B$12)</f>
        <v>0</v>
      </c>
      <c r="O49" s="20">
        <f>(IF(OR(O$15&lt;$B49,O$15&gt;$C49),0,IF(MOD(O$15-$B49, $D49) = 0, $E49, 0)))*(1+'Current Financials'!$B$18)^(O$15-'Current Financials'!$B$12)</f>
        <v>0</v>
      </c>
      <c r="P49" s="20">
        <f>(IF(OR(P$15&lt;$B49,P$15&gt;$C49),0,IF(MOD(P$15-$B49, $D49) = 0, $E49, 0)))*(1+'Current Financials'!$B$18)^(P$15-'Current Financials'!$B$12)</f>
        <v>0</v>
      </c>
    </row>
    <row r="50" spans="1:16" x14ac:dyDescent="0.2">
      <c r="A50" s="21"/>
      <c r="B50" s="21"/>
      <c r="C50" s="21"/>
      <c r="D50" s="21"/>
      <c r="E50" s="22"/>
      <c r="G50" s="20">
        <f>(IF(OR(G$15&lt;$B50,G$15&gt;$C50),0,IF(MOD(G$15-$B50, $D50) = 0, $E50, 0)))*(1+'Current Financials'!$B$18)^(G$15-'Current Financials'!$B$12)</f>
        <v>0</v>
      </c>
      <c r="H50" s="20">
        <f>(IF(OR(H$15&lt;$B50,H$15&gt;$C50),0,IF(MOD(H$15-$B50, $D50) = 0, $E50, 0)))*(1+'Current Financials'!$B$18)^(H$15-'Current Financials'!$B$12)</f>
        <v>0</v>
      </c>
      <c r="I50" s="20">
        <f>(IF(OR(I$15&lt;$B50,I$15&gt;$C50),0,IF(MOD(I$15-$B50, $D50) = 0, $E50, 0)))*(1+'Current Financials'!$B$18)^(I$15-'Current Financials'!$B$12)</f>
        <v>0</v>
      </c>
      <c r="J50" s="20">
        <f>(IF(OR(J$15&lt;$B50,J$15&gt;$C50),0,IF(MOD(J$15-$B50, $D50) = 0, $E50, 0)))*(1+'Current Financials'!$B$18)^(J$15-'Current Financials'!$B$12)</f>
        <v>0</v>
      </c>
      <c r="K50" s="20">
        <f>(IF(OR(K$15&lt;$B50,K$15&gt;$C50),0,IF(MOD(K$15-$B50, $D50) = 0, $E50, 0)))*(1+'Current Financials'!$B$18)^(K$15-'Current Financials'!$B$12)</f>
        <v>0</v>
      </c>
      <c r="L50" s="20">
        <f>(IF(OR(L$15&lt;$B50,L$15&gt;$C50),0,IF(MOD(L$15-$B50, $D50) = 0, $E50, 0)))*(1+'Current Financials'!$B$18)^(L$15-'Current Financials'!$B$12)</f>
        <v>0</v>
      </c>
      <c r="M50" s="20">
        <f>(IF(OR(M$15&lt;$B50,M$15&gt;$C50),0,IF(MOD(M$15-$B50, $D50) = 0, $E50, 0)))*(1+'Current Financials'!$B$18)^(M$15-'Current Financials'!$B$12)</f>
        <v>0</v>
      </c>
      <c r="N50" s="20">
        <f>(IF(OR(N$15&lt;$B50,N$15&gt;$C50),0,IF(MOD(N$15-$B50, $D50) = 0, $E50, 0)))*(1+'Current Financials'!$B$18)^(N$15-'Current Financials'!$B$12)</f>
        <v>0</v>
      </c>
      <c r="O50" s="20">
        <f>(IF(OR(O$15&lt;$B50,O$15&gt;$C50),0,IF(MOD(O$15-$B50, $D50) = 0, $E50, 0)))*(1+'Current Financials'!$B$18)^(O$15-'Current Financials'!$B$12)</f>
        <v>0</v>
      </c>
      <c r="P50" s="20">
        <f>(IF(OR(P$15&lt;$B50,P$15&gt;$C50),0,IF(MOD(P$15-$B50, $D50) = 0, $E50, 0)))*(1+'Current Financials'!$B$18)^(P$15-'Current Financials'!$B$12)</f>
        <v>0</v>
      </c>
    </row>
    <row r="51" spans="1:16" x14ac:dyDescent="0.2">
      <c r="A51" s="21"/>
      <c r="B51" s="21"/>
      <c r="C51" s="21"/>
      <c r="D51" s="21"/>
      <c r="E51" s="22"/>
      <c r="G51" s="20">
        <f>(IF(OR(G$15&lt;$B51,G$15&gt;$C51),0,IF(MOD(G$15-$B51, $D51) = 0, $E51, 0)))*(1+'Current Financials'!$B$18)^(G$15-'Current Financials'!$B$12)</f>
        <v>0</v>
      </c>
      <c r="H51" s="20">
        <f>(IF(OR(H$15&lt;$B51,H$15&gt;$C51),0,IF(MOD(H$15-$B51, $D51) = 0, $E51, 0)))*(1+'Current Financials'!$B$18)^(H$15-'Current Financials'!$B$12)</f>
        <v>0</v>
      </c>
      <c r="I51" s="20">
        <f>(IF(OR(I$15&lt;$B51,I$15&gt;$C51),0,IF(MOD(I$15-$B51, $D51) = 0, $E51, 0)))*(1+'Current Financials'!$B$18)^(I$15-'Current Financials'!$B$12)</f>
        <v>0</v>
      </c>
      <c r="J51" s="20">
        <f>(IF(OR(J$15&lt;$B51,J$15&gt;$C51),0,IF(MOD(J$15-$B51, $D51) = 0, $E51, 0)))*(1+'Current Financials'!$B$18)^(J$15-'Current Financials'!$B$12)</f>
        <v>0</v>
      </c>
      <c r="K51" s="20">
        <f>(IF(OR(K$15&lt;$B51,K$15&gt;$C51),0,IF(MOD(K$15-$B51, $D51) = 0, $E51, 0)))*(1+'Current Financials'!$B$18)^(K$15-'Current Financials'!$B$12)</f>
        <v>0</v>
      </c>
      <c r="L51" s="20">
        <f>(IF(OR(L$15&lt;$B51,L$15&gt;$C51),0,IF(MOD(L$15-$B51, $D51) = 0, $E51, 0)))*(1+'Current Financials'!$B$18)^(L$15-'Current Financials'!$B$12)</f>
        <v>0</v>
      </c>
      <c r="M51" s="20">
        <f>(IF(OR(M$15&lt;$B51,M$15&gt;$C51),0,IF(MOD(M$15-$B51, $D51) = 0, $E51, 0)))*(1+'Current Financials'!$B$18)^(M$15-'Current Financials'!$B$12)</f>
        <v>0</v>
      </c>
      <c r="N51" s="20">
        <f>(IF(OR(N$15&lt;$B51,N$15&gt;$C51),0,IF(MOD(N$15-$B51, $D51) = 0, $E51, 0)))*(1+'Current Financials'!$B$18)^(N$15-'Current Financials'!$B$12)</f>
        <v>0</v>
      </c>
      <c r="O51" s="20">
        <f>(IF(OR(O$15&lt;$B51,O$15&gt;$C51),0,IF(MOD(O$15-$B51, $D51) = 0, $E51, 0)))*(1+'Current Financials'!$B$18)^(O$15-'Current Financials'!$B$12)</f>
        <v>0</v>
      </c>
      <c r="P51" s="20">
        <f>(IF(OR(P$15&lt;$B51,P$15&gt;$C51),0,IF(MOD(P$15-$B51, $D51) = 0, $E51, 0)))*(1+'Current Financials'!$B$18)^(P$15-'Current Financials'!$B$12)</f>
        <v>0</v>
      </c>
    </row>
    <row r="52" spans="1:16" x14ac:dyDescent="0.2">
      <c r="A52" s="17" t="s">
        <v>69</v>
      </c>
      <c r="B52" s="18"/>
      <c r="C52" s="18"/>
      <c r="D52" s="18"/>
      <c r="E52" s="19"/>
      <c r="G52" s="20">
        <f>(IF(OR(G$15&lt;$B52,G$15&gt;$C52),0,IF(MOD(G$15-$B52, $D52) = 0, $E52, 0)))*(1+'Current Financials'!$B$18)^(G$15-'Current Financials'!$B$12)</f>
        <v>0</v>
      </c>
      <c r="H52" s="20">
        <f>(IF(OR(H$15&lt;$B52,H$15&gt;$C52),0,IF(MOD(H$15-$B52, $D52) = 0, $E52, 0)))*(1+'Current Financials'!$B$18)^(H$15-'Current Financials'!$B$12)</f>
        <v>0</v>
      </c>
      <c r="I52" s="20">
        <f>(IF(OR(I$15&lt;$B52,I$15&gt;$C52),0,IF(MOD(I$15-$B52, $D52) = 0, $E52, 0)))*(1+'Current Financials'!$B$18)^(I$15-'Current Financials'!$B$12)</f>
        <v>0</v>
      </c>
      <c r="J52" s="20">
        <f>(IF(OR(J$15&lt;$B52,J$15&gt;$C52),0,IF(MOD(J$15-$B52, $D52) = 0, $E52, 0)))*(1+'Current Financials'!$B$18)^(J$15-'Current Financials'!$B$12)</f>
        <v>0</v>
      </c>
      <c r="K52" s="20">
        <f>(IF(OR(K$15&lt;$B52,K$15&gt;$C52),0,IF(MOD(K$15-$B52, $D52) = 0, $E52, 0)))*(1+'Current Financials'!$B$18)^(K$15-'Current Financials'!$B$12)</f>
        <v>0</v>
      </c>
      <c r="L52" s="20">
        <f>(IF(OR(L$15&lt;$B52,L$15&gt;$C52),0,IF(MOD(L$15-$B52, $D52) = 0, $E52, 0)))*(1+'Current Financials'!$B$18)^(L$15-'Current Financials'!$B$12)</f>
        <v>0</v>
      </c>
      <c r="M52" s="20">
        <f>(IF(OR(M$15&lt;$B52,M$15&gt;$C52),0,IF(MOD(M$15-$B52, $D52) = 0, $E52, 0)))*(1+'Current Financials'!$B$18)^(M$15-'Current Financials'!$B$12)</f>
        <v>0</v>
      </c>
      <c r="N52" s="20">
        <f>(IF(OR(N$15&lt;$B52,N$15&gt;$C52),0,IF(MOD(N$15-$B52, $D52) = 0, $E52, 0)))*(1+'Current Financials'!$B$18)^(N$15-'Current Financials'!$B$12)</f>
        <v>0</v>
      </c>
      <c r="O52" s="20">
        <f>(IF(OR(O$15&lt;$B52,O$15&gt;$C52),0,IF(MOD(O$15-$B52, $D52) = 0, $E52, 0)))*(1+'Current Financials'!$B$18)^(O$15-'Current Financials'!$B$12)</f>
        <v>0</v>
      </c>
      <c r="P52" s="20">
        <f>(IF(OR(P$15&lt;$B52,P$15&gt;$C52),0,IF(MOD(P$15-$B52, $D52) = 0, $E52, 0)))*(1+'Current Financials'!$B$18)^(P$15-'Current Financials'!$B$12)</f>
        <v>0</v>
      </c>
    </row>
    <row r="53" spans="1:16" x14ac:dyDescent="0.2">
      <c r="A53" s="21" t="s">
        <v>142</v>
      </c>
      <c r="B53" s="21">
        <v>2020</v>
      </c>
      <c r="C53" s="21">
        <v>2020</v>
      </c>
      <c r="D53" s="21">
        <v>1</v>
      </c>
      <c r="E53" s="22">
        <v>30000</v>
      </c>
      <c r="G53" s="20">
        <f>(IF(OR(G$15&lt;$B53,G$15&gt;$C53),0,IF(MOD(G$15-$B53, $D53) = 0, $E53, 0)))*(1+'Current Financials'!$B$18)^(G$15-'Current Financials'!$B$12)</f>
        <v>30000</v>
      </c>
      <c r="H53" s="20">
        <f>(IF(OR(H$15&lt;$B53,H$15&gt;$C53),0,IF(MOD(H$15-$B53, $D53) = 0, $E53, 0)))*(1+'Current Financials'!$B$18)^(H$15-'Current Financials'!$B$12)</f>
        <v>0</v>
      </c>
      <c r="I53" s="20">
        <f>(IF(OR(I$15&lt;$B53,I$15&gt;$C53),0,IF(MOD(I$15-$B53, $D53) = 0, $E53, 0)))*(1+'Current Financials'!$B$18)^(I$15-'Current Financials'!$B$12)</f>
        <v>0</v>
      </c>
      <c r="J53" s="20">
        <f>(IF(OR(J$15&lt;$B53,J$15&gt;$C53),0,IF(MOD(J$15-$B53, $D53) = 0, $E53, 0)))*(1+'Current Financials'!$B$18)^(J$15-'Current Financials'!$B$12)</f>
        <v>0</v>
      </c>
      <c r="K53" s="20">
        <f>(IF(OR(K$15&lt;$B53,K$15&gt;$C53),0,IF(MOD(K$15-$B53, $D53) = 0, $E53, 0)))*(1+'Current Financials'!$B$18)^(K$15-'Current Financials'!$B$12)</f>
        <v>0</v>
      </c>
      <c r="L53" s="20">
        <f>(IF(OR(L$15&lt;$B53,L$15&gt;$C53),0,IF(MOD(L$15-$B53, $D53) = 0, $E53, 0)))*(1+'Current Financials'!$B$18)^(L$15-'Current Financials'!$B$12)</f>
        <v>0</v>
      </c>
      <c r="M53" s="20">
        <f>(IF(OR(M$15&lt;$B53,M$15&gt;$C53),0,IF(MOD(M$15-$B53, $D53) = 0, $E53, 0)))*(1+'Current Financials'!$B$18)^(M$15-'Current Financials'!$B$12)</f>
        <v>0</v>
      </c>
      <c r="N53" s="20">
        <f>(IF(OR(N$15&lt;$B53,N$15&gt;$C53),0,IF(MOD(N$15-$B53, $D53) = 0, $E53, 0)))*(1+'Current Financials'!$B$18)^(N$15-'Current Financials'!$B$12)</f>
        <v>0</v>
      </c>
      <c r="O53" s="20">
        <f>(IF(OR(O$15&lt;$B53,O$15&gt;$C53),0,IF(MOD(O$15-$B53, $D53) = 0, $E53, 0)))*(1+'Current Financials'!$B$18)^(O$15-'Current Financials'!$B$12)</f>
        <v>0</v>
      </c>
      <c r="P53" s="20">
        <f>(IF(OR(P$15&lt;$B53,P$15&gt;$C53),0,IF(MOD(P$15-$B53, $D53) = 0, $E53, 0)))*(1+'Current Financials'!$B$18)^(P$15-'Current Financials'!$B$12)</f>
        <v>0</v>
      </c>
    </row>
    <row r="54" spans="1:16" x14ac:dyDescent="0.2">
      <c r="A54" s="21"/>
      <c r="B54" s="21"/>
      <c r="C54" s="21"/>
      <c r="D54" s="21"/>
      <c r="E54" s="22"/>
      <c r="G54" s="20">
        <f>(IF(OR(G$15&lt;$B54,G$15&gt;$C54),0,IF(MOD(G$15-$B54, $D54) = 0, $E54, 0)))*(1+'Current Financials'!$B$18)^(G$15-'Current Financials'!$B$12)</f>
        <v>0</v>
      </c>
      <c r="H54" s="20">
        <f>(IF(OR(H$15&lt;$B54,H$15&gt;$C54),0,IF(MOD(H$15-$B54, $D54) = 0, $E54, 0)))*(1+'Current Financials'!$B$18)^(H$15-'Current Financials'!$B$12)</f>
        <v>0</v>
      </c>
      <c r="I54" s="20">
        <f>(IF(OR(I$15&lt;$B54,I$15&gt;$C54),0,IF(MOD(I$15-$B54, $D54) = 0, $E54, 0)))*(1+'Current Financials'!$B$18)^(I$15-'Current Financials'!$B$12)</f>
        <v>0</v>
      </c>
      <c r="J54" s="20">
        <f>(IF(OR(J$15&lt;$B54,J$15&gt;$C54),0,IF(MOD(J$15-$B54, $D54) = 0, $E54, 0)))*(1+'Current Financials'!$B$18)^(J$15-'Current Financials'!$B$12)</f>
        <v>0</v>
      </c>
      <c r="K54" s="20">
        <f>(IF(OR(K$15&lt;$B54,K$15&gt;$C54),0,IF(MOD(K$15-$B54, $D54) = 0, $E54, 0)))*(1+'Current Financials'!$B$18)^(K$15-'Current Financials'!$B$12)</f>
        <v>0</v>
      </c>
      <c r="L54" s="20">
        <f>(IF(OR(L$15&lt;$B54,L$15&gt;$C54),0,IF(MOD(L$15-$B54, $D54) = 0, $E54, 0)))*(1+'Current Financials'!$B$18)^(L$15-'Current Financials'!$B$12)</f>
        <v>0</v>
      </c>
      <c r="M54" s="20">
        <f>(IF(OR(M$15&lt;$B54,M$15&gt;$C54),0,IF(MOD(M$15-$B54, $D54) = 0, $E54, 0)))*(1+'Current Financials'!$B$18)^(M$15-'Current Financials'!$B$12)</f>
        <v>0</v>
      </c>
      <c r="N54" s="20">
        <f>(IF(OR(N$15&lt;$B54,N$15&gt;$C54),0,IF(MOD(N$15-$B54, $D54) = 0, $E54, 0)))*(1+'Current Financials'!$B$18)^(N$15-'Current Financials'!$B$12)</f>
        <v>0</v>
      </c>
      <c r="O54" s="20">
        <f>(IF(OR(O$15&lt;$B54,O$15&gt;$C54),0,IF(MOD(O$15-$B54, $D54) = 0, $E54, 0)))*(1+'Current Financials'!$B$18)^(O$15-'Current Financials'!$B$12)</f>
        <v>0</v>
      </c>
      <c r="P54" s="20">
        <f>(IF(OR(P$15&lt;$B54,P$15&gt;$C54),0,IF(MOD(P$15-$B54, $D54) = 0, $E54, 0)))*(1+'Current Financials'!$B$18)^(P$15-'Current Financials'!$B$12)</f>
        <v>0</v>
      </c>
    </row>
    <row r="55" spans="1:16" x14ac:dyDescent="0.2">
      <c r="A55" s="21"/>
      <c r="B55" s="21"/>
      <c r="C55" s="21"/>
      <c r="D55" s="21"/>
      <c r="E55" s="22"/>
      <c r="G55" s="20">
        <f>(IF(OR(G$15&lt;$B55,G$15&gt;$C55),0,IF(MOD(G$15-$B55, $D55) = 0, $E55, 0)))*(1+'Current Financials'!$B$18)^(G$15-'Current Financials'!$B$12)</f>
        <v>0</v>
      </c>
      <c r="H55" s="20">
        <f>(IF(OR(H$15&lt;$B55,H$15&gt;$C55),0,IF(MOD(H$15-$B55, $D55) = 0, $E55, 0)))*(1+'Current Financials'!$B$18)^(H$15-'Current Financials'!$B$12)</f>
        <v>0</v>
      </c>
      <c r="I55" s="20">
        <f>(IF(OR(I$15&lt;$B55,I$15&gt;$C55),0,IF(MOD(I$15-$B55, $D55) = 0, $E55, 0)))*(1+'Current Financials'!$B$18)^(I$15-'Current Financials'!$B$12)</f>
        <v>0</v>
      </c>
      <c r="J55" s="20">
        <f>(IF(OR(J$15&lt;$B55,J$15&gt;$C55),0,IF(MOD(J$15-$B55, $D55) = 0, $E55, 0)))*(1+'Current Financials'!$B$18)^(J$15-'Current Financials'!$B$12)</f>
        <v>0</v>
      </c>
      <c r="K55" s="20">
        <f>(IF(OR(K$15&lt;$B55,K$15&gt;$C55),0,IF(MOD(K$15-$B55, $D55) = 0, $E55, 0)))*(1+'Current Financials'!$B$18)^(K$15-'Current Financials'!$B$12)</f>
        <v>0</v>
      </c>
      <c r="L55" s="20">
        <f>(IF(OR(L$15&lt;$B55,L$15&gt;$C55),0,IF(MOD(L$15-$B55, $D55) = 0, $E55, 0)))*(1+'Current Financials'!$B$18)^(L$15-'Current Financials'!$B$12)</f>
        <v>0</v>
      </c>
      <c r="M55" s="20">
        <f>(IF(OR(M$15&lt;$B55,M$15&gt;$C55),0,IF(MOD(M$15-$B55, $D55) = 0, $E55, 0)))*(1+'Current Financials'!$B$18)^(M$15-'Current Financials'!$B$12)</f>
        <v>0</v>
      </c>
      <c r="N55" s="20">
        <f>(IF(OR(N$15&lt;$B55,N$15&gt;$C55),0,IF(MOD(N$15-$B55, $D55) = 0, $E55, 0)))*(1+'Current Financials'!$B$18)^(N$15-'Current Financials'!$B$12)</f>
        <v>0</v>
      </c>
      <c r="O55" s="20">
        <f>(IF(OR(O$15&lt;$B55,O$15&gt;$C55),0,IF(MOD(O$15-$B55, $D55) = 0, $E55, 0)))*(1+'Current Financials'!$B$18)^(O$15-'Current Financials'!$B$12)</f>
        <v>0</v>
      </c>
      <c r="P55" s="20">
        <f>(IF(OR(P$15&lt;$B55,P$15&gt;$C55),0,IF(MOD(P$15-$B55, $D55) = 0, $E55, 0)))*(1+'Current Financials'!$B$18)^(P$15-'Current Financials'!$B$12)</f>
        <v>0</v>
      </c>
    </row>
    <row r="56" spans="1:16" x14ac:dyDescent="0.2">
      <c r="A56" s="21"/>
      <c r="B56" s="21"/>
      <c r="C56" s="21"/>
      <c r="D56" s="21"/>
      <c r="E56" s="22"/>
      <c r="G56" s="20">
        <f>(IF(OR(G$15&lt;$B56,G$15&gt;$C56),0,IF(MOD(G$15-$B56, $D56) = 0, $E56, 0)))*(1+'Current Financials'!$B$18)^(G$15-'Current Financials'!$B$12)</f>
        <v>0</v>
      </c>
      <c r="H56" s="20">
        <f>(IF(OR(H$15&lt;$B56,H$15&gt;$C56),0,IF(MOD(H$15-$B56, $D56) = 0, $E56, 0)))*(1+'Current Financials'!$B$18)^(H$15-'Current Financials'!$B$12)</f>
        <v>0</v>
      </c>
      <c r="I56" s="20">
        <f>(IF(OR(I$15&lt;$B56,I$15&gt;$C56),0,IF(MOD(I$15-$B56, $D56) = 0, $E56, 0)))*(1+'Current Financials'!$B$18)^(I$15-'Current Financials'!$B$12)</f>
        <v>0</v>
      </c>
      <c r="J56" s="20">
        <f>(IF(OR(J$15&lt;$B56,J$15&gt;$C56),0,IF(MOD(J$15-$B56, $D56) = 0, $E56, 0)))*(1+'Current Financials'!$B$18)^(J$15-'Current Financials'!$B$12)</f>
        <v>0</v>
      </c>
      <c r="K56" s="20">
        <f>(IF(OR(K$15&lt;$B56,K$15&gt;$C56),0,IF(MOD(K$15-$B56, $D56) = 0, $E56, 0)))*(1+'Current Financials'!$B$18)^(K$15-'Current Financials'!$B$12)</f>
        <v>0</v>
      </c>
      <c r="L56" s="20">
        <f>(IF(OR(L$15&lt;$B56,L$15&gt;$C56),0,IF(MOD(L$15-$B56, $D56) = 0, $E56, 0)))*(1+'Current Financials'!$B$18)^(L$15-'Current Financials'!$B$12)</f>
        <v>0</v>
      </c>
      <c r="M56" s="20">
        <f>(IF(OR(M$15&lt;$B56,M$15&gt;$C56),0,IF(MOD(M$15-$B56, $D56) = 0, $E56, 0)))*(1+'Current Financials'!$B$18)^(M$15-'Current Financials'!$B$12)</f>
        <v>0</v>
      </c>
      <c r="N56" s="20">
        <f>(IF(OR(N$15&lt;$B56,N$15&gt;$C56),0,IF(MOD(N$15-$B56, $D56) = 0, $E56, 0)))*(1+'Current Financials'!$B$18)^(N$15-'Current Financials'!$B$12)</f>
        <v>0</v>
      </c>
      <c r="O56" s="20">
        <f>(IF(OR(O$15&lt;$B56,O$15&gt;$C56),0,IF(MOD(O$15-$B56, $D56) = 0, $E56, 0)))*(1+'Current Financials'!$B$18)^(O$15-'Current Financials'!$B$12)</f>
        <v>0</v>
      </c>
      <c r="P56" s="20">
        <f>(IF(OR(P$15&lt;$B56,P$15&gt;$C56),0,IF(MOD(P$15-$B56, $D56) = 0, $E56, 0)))*(1+'Current Financials'!$B$18)^(P$15-'Current Financials'!$B$12)</f>
        <v>0</v>
      </c>
    </row>
    <row r="57" spans="1:16" x14ac:dyDescent="0.2">
      <c r="A57" s="21"/>
      <c r="B57" s="21"/>
      <c r="C57" s="21"/>
      <c r="D57" s="21"/>
      <c r="E57" s="22"/>
      <c r="G57" s="20">
        <f>(IF(OR(G$15&lt;$B57,G$15&gt;$C57),0,IF(MOD(G$15-$B57, $D57) = 0, $E57, 0)))*(1+'Current Financials'!$B$18)^(G$15-'Current Financials'!$B$12)</f>
        <v>0</v>
      </c>
      <c r="H57" s="20">
        <f>(IF(OR(H$15&lt;$B57,H$15&gt;$C57),0,IF(MOD(H$15-$B57, $D57) = 0, $E57, 0)))*(1+'Current Financials'!$B$18)^(H$15-'Current Financials'!$B$12)</f>
        <v>0</v>
      </c>
      <c r="I57" s="20">
        <f>(IF(OR(I$15&lt;$B57,I$15&gt;$C57),0,IF(MOD(I$15-$B57, $D57) = 0, $E57, 0)))*(1+'Current Financials'!$B$18)^(I$15-'Current Financials'!$B$12)</f>
        <v>0</v>
      </c>
      <c r="J57" s="20">
        <f>(IF(OR(J$15&lt;$B57,J$15&gt;$C57),0,IF(MOD(J$15-$B57, $D57) = 0, $E57, 0)))*(1+'Current Financials'!$B$18)^(J$15-'Current Financials'!$B$12)</f>
        <v>0</v>
      </c>
      <c r="K57" s="20">
        <f>(IF(OR(K$15&lt;$B57,K$15&gt;$C57),0,IF(MOD(K$15-$B57, $D57) = 0, $E57, 0)))*(1+'Current Financials'!$B$18)^(K$15-'Current Financials'!$B$12)</f>
        <v>0</v>
      </c>
      <c r="L57" s="20">
        <f>(IF(OR(L$15&lt;$B57,L$15&gt;$C57),0,IF(MOD(L$15-$B57, $D57) = 0, $E57, 0)))*(1+'Current Financials'!$B$18)^(L$15-'Current Financials'!$B$12)</f>
        <v>0</v>
      </c>
      <c r="M57" s="20">
        <f>(IF(OR(M$15&lt;$B57,M$15&gt;$C57),0,IF(MOD(M$15-$B57, $D57) = 0, $E57, 0)))*(1+'Current Financials'!$B$18)^(M$15-'Current Financials'!$B$12)</f>
        <v>0</v>
      </c>
      <c r="N57" s="20">
        <f>(IF(OR(N$15&lt;$B57,N$15&gt;$C57),0,IF(MOD(N$15-$B57, $D57) = 0, $E57, 0)))*(1+'Current Financials'!$B$18)^(N$15-'Current Financials'!$B$12)</f>
        <v>0</v>
      </c>
      <c r="O57" s="20">
        <f>(IF(OR(O$15&lt;$B57,O$15&gt;$C57),0,IF(MOD(O$15-$B57, $D57) = 0, $E57, 0)))*(1+'Current Financials'!$B$18)^(O$15-'Current Financials'!$B$12)</f>
        <v>0</v>
      </c>
      <c r="P57" s="20">
        <f>(IF(OR(P$15&lt;$B57,P$15&gt;$C57),0,IF(MOD(P$15-$B57, $D57) = 0, $E57, 0)))*(1+'Current Financials'!$B$18)^(P$15-'Current Financials'!$B$12)</f>
        <v>0</v>
      </c>
    </row>
    <row r="58" spans="1:16" x14ac:dyDescent="0.2">
      <c r="A58" s="17" t="s">
        <v>70</v>
      </c>
      <c r="B58" s="18"/>
      <c r="C58" s="18"/>
      <c r="D58" s="18"/>
      <c r="E58" s="19"/>
      <c r="G58" s="20">
        <f>(IF(OR(G$15&lt;$B58,G$15&gt;$C58),0,IF(MOD(G$15-$B58, $D58) = 0, $E58, 0)))*(1+'Current Financials'!$B$18)^(G$15-'Current Financials'!$B$12)</f>
        <v>0</v>
      </c>
      <c r="H58" s="20">
        <f>(IF(OR(H$15&lt;$B58,H$15&gt;$C58),0,IF(MOD(H$15-$B58, $D58) = 0, $E58, 0)))*(1+'Current Financials'!$B$18)^(H$15-'Current Financials'!$B$12)</f>
        <v>0</v>
      </c>
      <c r="I58" s="20">
        <f>(IF(OR(I$15&lt;$B58,I$15&gt;$C58),0,IF(MOD(I$15-$B58, $D58) = 0, $E58, 0)))*(1+'Current Financials'!$B$18)^(I$15-'Current Financials'!$B$12)</f>
        <v>0</v>
      </c>
      <c r="J58" s="20">
        <f>(IF(OR(J$15&lt;$B58,J$15&gt;$C58),0,IF(MOD(J$15-$B58, $D58) = 0, $E58, 0)))*(1+'Current Financials'!$B$18)^(J$15-'Current Financials'!$B$12)</f>
        <v>0</v>
      </c>
      <c r="K58" s="20">
        <f>(IF(OR(K$15&lt;$B58,K$15&gt;$C58),0,IF(MOD(K$15-$B58, $D58) = 0, $E58, 0)))*(1+'Current Financials'!$B$18)^(K$15-'Current Financials'!$B$12)</f>
        <v>0</v>
      </c>
      <c r="L58" s="20">
        <f>(IF(OR(L$15&lt;$B58,L$15&gt;$C58),0,IF(MOD(L$15-$B58, $D58) = 0, $E58, 0)))*(1+'Current Financials'!$B$18)^(L$15-'Current Financials'!$B$12)</f>
        <v>0</v>
      </c>
      <c r="M58" s="20">
        <f>(IF(OR(M$15&lt;$B58,M$15&gt;$C58),0,IF(MOD(M$15-$B58, $D58) = 0, $E58, 0)))*(1+'Current Financials'!$B$18)^(M$15-'Current Financials'!$B$12)</f>
        <v>0</v>
      </c>
      <c r="N58" s="20">
        <f>(IF(OR(N$15&lt;$B58,N$15&gt;$C58),0,IF(MOD(N$15-$B58, $D58) = 0, $E58, 0)))*(1+'Current Financials'!$B$18)^(N$15-'Current Financials'!$B$12)</f>
        <v>0</v>
      </c>
      <c r="O58" s="20">
        <f>(IF(OR(O$15&lt;$B58,O$15&gt;$C58),0,IF(MOD(O$15-$B58, $D58) = 0, $E58, 0)))*(1+'Current Financials'!$B$18)^(O$15-'Current Financials'!$B$12)</f>
        <v>0</v>
      </c>
      <c r="P58" s="20">
        <f>(IF(OR(P$15&lt;$B58,P$15&gt;$C58),0,IF(MOD(P$15-$B58, $D58) = 0, $E58, 0)))*(1+'Current Financials'!$B$18)^(P$15-'Current Financials'!$B$12)</f>
        <v>0</v>
      </c>
    </row>
    <row r="59" spans="1:16" x14ac:dyDescent="0.2">
      <c r="A59" s="21"/>
      <c r="B59" s="21"/>
      <c r="C59" s="21"/>
      <c r="D59" s="21"/>
      <c r="E59" s="22"/>
      <c r="G59" s="20">
        <f>(IF(OR(G$15&lt;$B59,G$15&gt;$C59),0,IF(MOD(G$15-$B59, $D59) = 0, $E59, 0)))*(1+'Current Financials'!$B$18)^(G$15-'Current Financials'!$B$12)</f>
        <v>0</v>
      </c>
      <c r="H59" s="20">
        <f>(IF(OR(H$15&lt;$B59,H$15&gt;$C59),0,IF(MOD(H$15-$B59, $D59) = 0, $E59, 0)))*(1+'Current Financials'!$B$18)^(H$15-'Current Financials'!$B$12)</f>
        <v>0</v>
      </c>
      <c r="I59" s="20">
        <f>(IF(OR(I$15&lt;$B59,I$15&gt;$C59),0,IF(MOD(I$15-$B59, $D59) = 0, $E59, 0)))*(1+'Current Financials'!$B$18)^(I$15-'Current Financials'!$B$12)</f>
        <v>0</v>
      </c>
      <c r="J59" s="20">
        <f>(IF(OR(J$15&lt;$B59,J$15&gt;$C59),0,IF(MOD(J$15-$B59, $D59) = 0, $E59, 0)))*(1+'Current Financials'!$B$18)^(J$15-'Current Financials'!$B$12)</f>
        <v>0</v>
      </c>
      <c r="K59" s="20">
        <f>(IF(OR(K$15&lt;$B59,K$15&gt;$C59),0,IF(MOD(K$15-$B59, $D59) = 0, $E59, 0)))*(1+'Current Financials'!$B$18)^(K$15-'Current Financials'!$B$12)</f>
        <v>0</v>
      </c>
      <c r="L59" s="20">
        <f>(IF(OR(L$15&lt;$B59,L$15&gt;$C59),0,IF(MOD(L$15-$B59, $D59) = 0, $E59, 0)))*(1+'Current Financials'!$B$18)^(L$15-'Current Financials'!$B$12)</f>
        <v>0</v>
      </c>
      <c r="M59" s="20">
        <f>(IF(OR(M$15&lt;$B59,M$15&gt;$C59),0,IF(MOD(M$15-$B59, $D59) = 0, $E59, 0)))*(1+'Current Financials'!$B$18)^(M$15-'Current Financials'!$B$12)</f>
        <v>0</v>
      </c>
      <c r="N59" s="20">
        <f>(IF(OR(N$15&lt;$B59,N$15&gt;$C59),0,IF(MOD(N$15-$B59, $D59) = 0, $E59, 0)))*(1+'Current Financials'!$B$18)^(N$15-'Current Financials'!$B$12)</f>
        <v>0</v>
      </c>
      <c r="O59" s="20">
        <f>(IF(OR(O$15&lt;$B59,O$15&gt;$C59),0,IF(MOD(O$15-$B59, $D59) = 0, $E59, 0)))*(1+'Current Financials'!$B$18)^(O$15-'Current Financials'!$B$12)</f>
        <v>0</v>
      </c>
      <c r="P59" s="20">
        <f>(IF(OR(P$15&lt;$B59,P$15&gt;$C59),0,IF(MOD(P$15-$B59, $D59) = 0, $E59, 0)))*(1+'Current Financials'!$B$18)^(P$15-'Current Financials'!$B$12)</f>
        <v>0</v>
      </c>
    </row>
    <row r="60" spans="1:16" x14ac:dyDescent="0.2">
      <c r="A60" s="21"/>
      <c r="B60" s="21"/>
      <c r="C60" s="21"/>
      <c r="D60" s="21"/>
      <c r="E60" s="22"/>
      <c r="G60" s="20">
        <f>(IF(OR(G$15&lt;$B60,G$15&gt;$C60),0,IF(MOD(G$15-$B60, $D60) = 0, $E60, 0)))*(1+'Current Financials'!$B$18)^(G$15-'Current Financials'!$B$12)</f>
        <v>0</v>
      </c>
      <c r="H60" s="20">
        <f>(IF(OR(H$15&lt;$B60,H$15&gt;$C60),0,IF(MOD(H$15-$B60, $D60) = 0, $E60, 0)))*(1+'Current Financials'!$B$18)^(H$15-'Current Financials'!$B$12)</f>
        <v>0</v>
      </c>
      <c r="I60" s="20">
        <f>(IF(OR(I$15&lt;$B60,I$15&gt;$C60),0,IF(MOD(I$15-$B60, $D60) = 0, $E60, 0)))*(1+'Current Financials'!$B$18)^(I$15-'Current Financials'!$B$12)</f>
        <v>0</v>
      </c>
      <c r="J60" s="20">
        <f>(IF(OR(J$15&lt;$B60,J$15&gt;$C60),0,IF(MOD(J$15-$B60, $D60) = 0, $E60, 0)))*(1+'Current Financials'!$B$18)^(J$15-'Current Financials'!$B$12)</f>
        <v>0</v>
      </c>
      <c r="K60" s="20">
        <f>(IF(OR(K$15&lt;$B60,K$15&gt;$C60),0,IF(MOD(K$15-$B60, $D60) = 0, $E60, 0)))*(1+'Current Financials'!$B$18)^(K$15-'Current Financials'!$B$12)</f>
        <v>0</v>
      </c>
      <c r="L60" s="20">
        <f>(IF(OR(L$15&lt;$B60,L$15&gt;$C60),0,IF(MOD(L$15-$B60, $D60) = 0, $E60, 0)))*(1+'Current Financials'!$B$18)^(L$15-'Current Financials'!$B$12)</f>
        <v>0</v>
      </c>
      <c r="M60" s="20">
        <f>(IF(OR(M$15&lt;$B60,M$15&gt;$C60),0,IF(MOD(M$15-$B60, $D60) = 0, $E60, 0)))*(1+'Current Financials'!$B$18)^(M$15-'Current Financials'!$B$12)</f>
        <v>0</v>
      </c>
      <c r="N60" s="20">
        <f>(IF(OR(N$15&lt;$B60,N$15&gt;$C60),0,IF(MOD(N$15-$B60, $D60) = 0, $E60, 0)))*(1+'Current Financials'!$B$18)^(N$15-'Current Financials'!$B$12)</f>
        <v>0</v>
      </c>
      <c r="O60" s="20">
        <f>(IF(OR(O$15&lt;$B60,O$15&gt;$C60),0,IF(MOD(O$15-$B60, $D60) = 0, $E60, 0)))*(1+'Current Financials'!$B$18)^(O$15-'Current Financials'!$B$12)</f>
        <v>0</v>
      </c>
      <c r="P60" s="20">
        <f>(IF(OR(P$15&lt;$B60,P$15&gt;$C60),0,IF(MOD(P$15-$B60, $D60) = 0, $E60, 0)))*(1+'Current Financials'!$B$18)^(P$15-'Current Financials'!$B$12)</f>
        <v>0</v>
      </c>
    </row>
    <row r="61" spans="1:16" x14ac:dyDescent="0.2">
      <c r="A61" s="21"/>
      <c r="B61" s="21"/>
      <c r="C61" s="21"/>
      <c r="D61" s="21"/>
      <c r="E61" s="22"/>
      <c r="G61" s="20">
        <f>(IF(OR(G$15&lt;$B61,G$15&gt;$C61),0,IF(MOD(G$15-$B61, $D61) = 0, $E61, 0)))*(1+'Current Financials'!$B$18)^(G$15-'Current Financials'!$B$12)</f>
        <v>0</v>
      </c>
      <c r="H61" s="20">
        <f>(IF(OR(H$15&lt;$B61,H$15&gt;$C61),0,IF(MOD(H$15-$B61, $D61) = 0, $E61, 0)))*(1+'Current Financials'!$B$18)^(H$15-'Current Financials'!$B$12)</f>
        <v>0</v>
      </c>
      <c r="I61" s="20">
        <f>(IF(OR(I$15&lt;$B61,I$15&gt;$C61),0,IF(MOD(I$15-$B61, $D61) = 0, $E61, 0)))*(1+'Current Financials'!$B$18)^(I$15-'Current Financials'!$B$12)</f>
        <v>0</v>
      </c>
      <c r="J61" s="20">
        <f>(IF(OR(J$15&lt;$B61,J$15&gt;$C61),0,IF(MOD(J$15-$B61, $D61) = 0, $E61, 0)))*(1+'Current Financials'!$B$18)^(J$15-'Current Financials'!$B$12)</f>
        <v>0</v>
      </c>
      <c r="K61" s="20">
        <f>(IF(OR(K$15&lt;$B61,K$15&gt;$C61),0,IF(MOD(K$15-$B61, $D61) = 0, $E61, 0)))*(1+'Current Financials'!$B$18)^(K$15-'Current Financials'!$B$12)</f>
        <v>0</v>
      </c>
      <c r="L61" s="20">
        <f>(IF(OR(L$15&lt;$B61,L$15&gt;$C61),0,IF(MOD(L$15-$B61, $D61) = 0, $E61, 0)))*(1+'Current Financials'!$B$18)^(L$15-'Current Financials'!$B$12)</f>
        <v>0</v>
      </c>
      <c r="M61" s="20">
        <f>(IF(OR(M$15&lt;$B61,M$15&gt;$C61),0,IF(MOD(M$15-$B61, $D61) = 0, $E61, 0)))*(1+'Current Financials'!$B$18)^(M$15-'Current Financials'!$B$12)</f>
        <v>0</v>
      </c>
      <c r="N61" s="20">
        <f>(IF(OR(N$15&lt;$B61,N$15&gt;$C61),0,IF(MOD(N$15-$B61, $D61) = 0, $E61, 0)))*(1+'Current Financials'!$B$18)^(N$15-'Current Financials'!$B$12)</f>
        <v>0</v>
      </c>
      <c r="O61" s="20">
        <f>(IF(OR(O$15&lt;$B61,O$15&gt;$C61),0,IF(MOD(O$15-$B61, $D61) = 0, $E61, 0)))*(1+'Current Financials'!$B$18)^(O$15-'Current Financials'!$B$12)</f>
        <v>0</v>
      </c>
      <c r="P61" s="20">
        <f>(IF(OR(P$15&lt;$B61,P$15&gt;$C61),0,IF(MOD(P$15-$B61, $D61) = 0, $E61, 0)))*(1+'Current Financials'!$B$18)^(P$15-'Current Financials'!$B$12)</f>
        <v>0</v>
      </c>
    </row>
    <row r="62" spans="1:16" x14ac:dyDescent="0.2">
      <c r="A62" s="21"/>
      <c r="B62" s="21"/>
      <c r="C62" s="21"/>
      <c r="D62" s="21"/>
      <c r="E62" s="22"/>
      <c r="G62" s="20">
        <f>(IF(OR(G$15&lt;$B62,G$15&gt;$C62),0,IF(MOD(G$15-$B62, $D62) = 0, $E62, 0)))*(1+'Current Financials'!$B$18)^(G$15-'Current Financials'!$B$12)</f>
        <v>0</v>
      </c>
      <c r="H62" s="20">
        <f>(IF(OR(H$15&lt;$B62,H$15&gt;$C62),0,IF(MOD(H$15-$B62, $D62) = 0, $E62, 0)))*(1+'Current Financials'!$B$18)^(H$15-'Current Financials'!$B$12)</f>
        <v>0</v>
      </c>
      <c r="I62" s="20">
        <f>(IF(OR(I$15&lt;$B62,I$15&gt;$C62),0,IF(MOD(I$15-$B62, $D62) = 0, $E62, 0)))*(1+'Current Financials'!$B$18)^(I$15-'Current Financials'!$B$12)</f>
        <v>0</v>
      </c>
      <c r="J62" s="20">
        <f>(IF(OR(J$15&lt;$B62,J$15&gt;$C62),0,IF(MOD(J$15-$B62, $D62) = 0, $E62, 0)))*(1+'Current Financials'!$B$18)^(J$15-'Current Financials'!$B$12)</f>
        <v>0</v>
      </c>
      <c r="K62" s="20">
        <f>(IF(OR(K$15&lt;$B62,K$15&gt;$C62),0,IF(MOD(K$15-$B62, $D62) = 0, $E62, 0)))*(1+'Current Financials'!$B$18)^(K$15-'Current Financials'!$B$12)</f>
        <v>0</v>
      </c>
      <c r="L62" s="20">
        <f>(IF(OR(L$15&lt;$B62,L$15&gt;$C62),0,IF(MOD(L$15-$B62, $D62) = 0, $E62, 0)))*(1+'Current Financials'!$B$18)^(L$15-'Current Financials'!$B$12)</f>
        <v>0</v>
      </c>
      <c r="M62" s="20">
        <f>(IF(OR(M$15&lt;$B62,M$15&gt;$C62),0,IF(MOD(M$15-$B62, $D62) = 0, $E62, 0)))*(1+'Current Financials'!$B$18)^(M$15-'Current Financials'!$B$12)</f>
        <v>0</v>
      </c>
      <c r="N62" s="20">
        <f>(IF(OR(N$15&lt;$B62,N$15&gt;$C62),0,IF(MOD(N$15-$B62, $D62) = 0, $E62, 0)))*(1+'Current Financials'!$B$18)^(N$15-'Current Financials'!$B$12)</f>
        <v>0</v>
      </c>
      <c r="O62" s="20">
        <f>(IF(OR(O$15&lt;$B62,O$15&gt;$C62),0,IF(MOD(O$15-$B62, $D62) = 0, $E62, 0)))*(1+'Current Financials'!$B$18)^(O$15-'Current Financials'!$B$12)</f>
        <v>0</v>
      </c>
      <c r="P62" s="20">
        <f>(IF(OR(P$15&lt;$B62,P$15&gt;$C62),0,IF(MOD(P$15-$B62, $D62) = 0, $E62, 0)))*(1+'Current Financials'!$B$18)^(P$15-'Current Financials'!$B$12)</f>
        <v>0</v>
      </c>
    </row>
    <row r="63" spans="1:16" x14ac:dyDescent="0.2">
      <c r="A63" s="21"/>
      <c r="B63" s="21"/>
      <c r="C63" s="21"/>
      <c r="D63" s="21"/>
      <c r="E63" s="22"/>
      <c r="G63" s="20">
        <f>(IF(OR(G$15&lt;$B63,G$15&gt;$C63),0,IF(MOD(G$15-$B63, $D63) = 0, $E63, 0)))*(1+'Current Financials'!$B$18)^(G$15-'Current Financials'!$B$12)</f>
        <v>0</v>
      </c>
      <c r="H63" s="20">
        <f>(IF(OR(H$15&lt;$B63,H$15&gt;$C63),0,IF(MOD(H$15-$B63, $D63) = 0, $E63, 0)))*(1+'Current Financials'!$B$18)^(H$15-'Current Financials'!$B$12)</f>
        <v>0</v>
      </c>
      <c r="I63" s="20">
        <f>(IF(OR(I$15&lt;$B63,I$15&gt;$C63),0,IF(MOD(I$15-$B63, $D63) = 0, $E63, 0)))*(1+'Current Financials'!$B$18)^(I$15-'Current Financials'!$B$12)</f>
        <v>0</v>
      </c>
      <c r="J63" s="20">
        <f>(IF(OR(J$15&lt;$B63,J$15&gt;$C63),0,IF(MOD(J$15-$B63, $D63) = 0, $E63, 0)))*(1+'Current Financials'!$B$18)^(J$15-'Current Financials'!$B$12)</f>
        <v>0</v>
      </c>
      <c r="K63" s="20">
        <f>(IF(OR(K$15&lt;$B63,K$15&gt;$C63),0,IF(MOD(K$15-$B63, $D63) = 0, $E63, 0)))*(1+'Current Financials'!$B$18)^(K$15-'Current Financials'!$B$12)</f>
        <v>0</v>
      </c>
      <c r="L63" s="20">
        <f>(IF(OR(L$15&lt;$B63,L$15&gt;$C63),0,IF(MOD(L$15-$B63, $D63) = 0, $E63, 0)))*(1+'Current Financials'!$B$18)^(L$15-'Current Financials'!$B$12)</f>
        <v>0</v>
      </c>
      <c r="M63" s="20">
        <f>(IF(OR(M$15&lt;$B63,M$15&gt;$C63),0,IF(MOD(M$15-$B63, $D63) = 0, $E63, 0)))*(1+'Current Financials'!$B$18)^(M$15-'Current Financials'!$B$12)</f>
        <v>0</v>
      </c>
      <c r="N63" s="20">
        <f>(IF(OR(N$15&lt;$B63,N$15&gt;$C63),0,IF(MOD(N$15-$B63, $D63) = 0, $E63, 0)))*(1+'Current Financials'!$B$18)^(N$15-'Current Financials'!$B$12)</f>
        <v>0</v>
      </c>
      <c r="O63" s="20">
        <f>(IF(OR(O$15&lt;$B63,O$15&gt;$C63),0,IF(MOD(O$15-$B63, $D63) = 0, $E63, 0)))*(1+'Current Financials'!$B$18)^(O$15-'Current Financials'!$B$12)</f>
        <v>0</v>
      </c>
      <c r="P63" s="20">
        <f>(IF(OR(P$15&lt;$B63,P$15&gt;$C63),0,IF(MOD(P$15-$B63, $D63) = 0, $E63, 0)))*(1+'Current Financials'!$B$18)^(P$15-'Current Financials'!$B$12)</f>
        <v>0</v>
      </c>
    </row>
    <row r="64" spans="1:16" x14ac:dyDescent="0.2">
      <c r="A64" s="17" t="s">
        <v>71</v>
      </c>
      <c r="B64" s="18"/>
      <c r="C64" s="18"/>
      <c r="D64" s="18"/>
      <c r="E64" s="19"/>
      <c r="G64" s="20">
        <f>(IF(OR(G$15&lt;$B64,G$15&gt;$C64),0,IF(MOD(G$15-$B64, $D64) = 0, $E64, 0)))*(1+'Current Financials'!$B$18)^(G$15-'Current Financials'!$B$12)</f>
        <v>0</v>
      </c>
      <c r="H64" s="20">
        <f>(IF(OR(H$15&lt;$B64,H$15&gt;$C64),0,IF(MOD(H$15-$B64, $D64) = 0, $E64, 0)))*(1+'Current Financials'!$B$18)^(H$15-'Current Financials'!$B$12)</f>
        <v>0</v>
      </c>
      <c r="I64" s="20">
        <f>(IF(OR(I$15&lt;$B64,I$15&gt;$C64),0,IF(MOD(I$15-$B64, $D64) = 0, $E64, 0)))*(1+'Current Financials'!$B$18)^(I$15-'Current Financials'!$B$12)</f>
        <v>0</v>
      </c>
      <c r="J64" s="20">
        <f>(IF(OR(J$15&lt;$B64,J$15&gt;$C64),0,IF(MOD(J$15-$B64, $D64) = 0, $E64, 0)))*(1+'Current Financials'!$B$18)^(J$15-'Current Financials'!$B$12)</f>
        <v>0</v>
      </c>
      <c r="K64" s="20">
        <f>(IF(OR(K$15&lt;$B64,K$15&gt;$C64),0,IF(MOD(K$15-$B64, $D64) = 0, $E64, 0)))*(1+'Current Financials'!$B$18)^(K$15-'Current Financials'!$B$12)</f>
        <v>0</v>
      </c>
      <c r="L64" s="20">
        <f>(IF(OR(L$15&lt;$B64,L$15&gt;$C64),0,IF(MOD(L$15-$B64, $D64) = 0, $E64, 0)))*(1+'Current Financials'!$B$18)^(L$15-'Current Financials'!$B$12)</f>
        <v>0</v>
      </c>
      <c r="M64" s="20">
        <f>(IF(OR(M$15&lt;$B64,M$15&gt;$C64),0,IF(MOD(M$15-$B64, $D64) = 0, $E64, 0)))*(1+'Current Financials'!$B$18)^(M$15-'Current Financials'!$B$12)</f>
        <v>0</v>
      </c>
      <c r="N64" s="20">
        <f>(IF(OR(N$15&lt;$B64,N$15&gt;$C64),0,IF(MOD(N$15-$B64, $D64) = 0, $E64, 0)))*(1+'Current Financials'!$B$18)^(N$15-'Current Financials'!$B$12)</f>
        <v>0</v>
      </c>
      <c r="O64" s="20">
        <f>(IF(OR(O$15&lt;$B64,O$15&gt;$C64),0,IF(MOD(O$15-$B64, $D64) = 0, $E64, 0)))*(1+'Current Financials'!$B$18)^(O$15-'Current Financials'!$B$12)</f>
        <v>0</v>
      </c>
      <c r="P64" s="20">
        <f>(IF(OR(P$15&lt;$B64,P$15&gt;$C64),0,IF(MOD(P$15-$B64, $D64) = 0, $E64, 0)))*(1+'Current Financials'!$B$18)^(P$15-'Current Financials'!$B$12)</f>
        <v>0</v>
      </c>
    </row>
    <row r="65" spans="1:16" x14ac:dyDescent="0.2">
      <c r="A65" s="21"/>
      <c r="B65" s="21"/>
      <c r="C65" s="21"/>
      <c r="D65" s="21"/>
      <c r="E65" s="22"/>
      <c r="G65" s="20">
        <f>(IF(OR(G$15&lt;$B65,G$15&gt;$C65),0,IF(MOD(G$15-$B65, $D65) = 0, $E65, 0)))*(1+'Current Financials'!$B$18)^(G$15-'Current Financials'!$B$12)</f>
        <v>0</v>
      </c>
      <c r="H65" s="20">
        <f>(IF(OR(H$15&lt;$B65,H$15&gt;$C65),0,IF(MOD(H$15-$B65, $D65) = 0, $E65, 0)))*(1+'Current Financials'!$B$18)^(H$15-'Current Financials'!$B$12)</f>
        <v>0</v>
      </c>
      <c r="I65" s="20">
        <f>(IF(OR(I$15&lt;$B65,I$15&gt;$C65),0,IF(MOD(I$15-$B65, $D65) = 0, $E65, 0)))*(1+'Current Financials'!$B$18)^(I$15-'Current Financials'!$B$12)</f>
        <v>0</v>
      </c>
      <c r="J65" s="20">
        <f>(IF(OR(J$15&lt;$B65,J$15&gt;$C65),0,IF(MOD(J$15-$B65, $D65) = 0, $E65, 0)))*(1+'Current Financials'!$B$18)^(J$15-'Current Financials'!$B$12)</f>
        <v>0</v>
      </c>
      <c r="K65" s="20">
        <f>(IF(OR(K$15&lt;$B65,K$15&gt;$C65),0,IF(MOD(K$15-$B65, $D65) = 0, $E65, 0)))*(1+'Current Financials'!$B$18)^(K$15-'Current Financials'!$B$12)</f>
        <v>0</v>
      </c>
      <c r="L65" s="20">
        <f>(IF(OR(L$15&lt;$B65,L$15&gt;$C65),0,IF(MOD(L$15-$B65, $D65) = 0, $E65, 0)))*(1+'Current Financials'!$B$18)^(L$15-'Current Financials'!$B$12)</f>
        <v>0</v>
      </c>
      <c r="M65" s="20">
        <f>(IF(OR(M$15&lt;$B65,M$15&gt;$C65),0,IF(MOD(M$15-$B65, $D65) = 0, $E65, 0)))*(1+'Current Financials'!$B$18)^(M$15-'Current Financials'!$B$12)</f>
        <v>0</v>
      </c>
      <c r="N65" s="20">
        <f>(IF(OR(N$15&lt;$B65,N$15&gt;$C65),0,IF(MOD(N$15-$B65, $D65) = 0, $E65, 0)))*(1+'Current Financials'!$B$18)^(N$15-'Current Financials'!$B$12)</f>
        <v>0</v>
      </c>
      <c r="O65" s="20">
        <f>(IF(OR(O$15&lt;$B65,O$15&gt;$C65),0,IF(MOD(O$15-$B65, $D65) = 0, $E65, 0)))*(1+'Current Financials'!$B$18)^(O$15-'Current Financials'!$B$12)</f>
        <v>0</v>
      </c>
      <c r="P65" s="20">
        <f>(IF(OR(P$15&lt;$B65,P$15&gt;$C65),0,IF(MOD(P$15-$B65, $D65) = 0, $E65, 0)))*(1+'Current Financials'!$B$18)^(P$15-'Current Financials'!$B$12)</f>
        <v>0</v>
      </c>
    </row>
    <row r="66" spans="1:16" x14ac:dyDescent="0.2">
      <c r="A66" s="21"/>
      <c r="B66" s="21"/>
      <c r="C66" s="21"/>
      <c r="D66" s="21"/>
      <c r="E66" s="22"/>
      <c r="G66" s="20">
        <f>(IF(OR(G$15&lt;$B66,G$15&gt;$C66),0,IF(MOD(G$15-$B66, $D66) = 0, $E66, 0)))*(1+'Current Financials'!$B$18)^(G$15-'Current Financials'!$B$12)</f>
        <v>0</v>
      </c>
      <c r="H66" s="20">
        <f>(IF(OR(H$15&lt;$B66,H$15&gt;$C66),0,IF(MOD(H$15-$B66, $D66) = 0, $E66, 0)))*(1+'Current Financials'!$B$18)^(H$15-'Current Financials'!$B$12)</f>
        <v>0</v>
      </c>
      <c r="I66" s="20">
        <f>(IF(OR(I$15&lt;$B66,I$15&gt;$C66),0,IF(MOD(I$15-$B66, $D66) = 0, $E66, 0)))*(1+'Current Financials'!$B$18)^(I$15-'Current Financials'!$B$12)</f>
        <v>0</v>
      </c>
      <c r="J66" s="20">
        <f>(IF(OR(J$15&lt;$B66,J$15&gt;$C66),0,IF(MOD(J$15-$B66, $D66) = 0, $E66, 0)))*(1+'Current Financials'!$B$18)^(J$15-'Current Financials'!$B$12)</f>
        <v>0</v>
      </c>
      <c r="K66" s="20">
        <f>(IF(OR(K$15&lt;$B66,K$15&gt;$C66),0,IF(MOD(K$15-$B66, $D66) = 0, $E66, 0)))*(1+'Current Financials'!$B$18)^(K$15-'Current Financials'!$B$12)</f>
        <v>0</v>
      </c>
      <c r="L66" s="20">
        <f>(IF(OR(L$15&lt;$B66,L$15&gt;$C66),0,IF(MOD(L$15-$B66, $D66) = 0, $E66, 0)))*(1+'Current Financials'!$B$18)^(L$15-'Current Financials'!$B$12)</f>
        <v>0</v>
      </c>
      <c r="M66" s="20">
        <f>(IF(OR(M$15&lt;$B66,M$15&gt;$C66),0,IF(MOD(M$15-$B66, $D66) = 0, $E66, 0)))*(1+'Current Financials'!$B$18)^(M$15-'Current Financials'!$B$12)</f>
        <v>0</v>
      </c>
      <c r="N66" s="20">
        <f>(IF(OR(N$15&lt;$B66,N$15&gt;$C66),0,IF(MOD(N$15-$B66, $D66) = 0, $E66, 0)))*(1+'Current Financials'!$B$18)^(N$15-'Current Financials'!$B$12)</f>
        <v>0</v>
      </c>
      <c r="O66" s="20">
        <f>(IF(OR(O$15&lt;$B66,O$15&gt;$C66),0,IF(MOD(O$15-$B66, $D66) = 0, $E66, 0)))*(1+'Current Financials'!$B$18)^(O$15-'Current Financials'!$B$12)</f>
        <v>0</v>
      </c>
      <c r="P66" s="20">
        <f>(IF(OR(P$15&lt;$B66,P$15&gt;$C66),0,IF(MOD(P$15-$B66, $D66) = 0, $E66, 0)))*(1+'Current Financials'!$B$18)^(P$15-'Current Financials'!$B$12)</f>
        <v>0</v>
      </c>
    </row>
    <row r="67" spans="1:16" x14ac:dyDescent="0.2">
      <c r="A67" s="21"/>
      <c r="B67" s="21"/>
      <c r="C67" s="21"/>
      <c r="D67" s="21"/>
      <c r="E67" s="22"/>
      <c r="G67" s="20">
        <f>(IF(OR(G$15&lt;$B67,G$15&gt;$C67),0,IF(MOD(G$15-$B67, $D67) = 0, $E67, 0)))*(1+'Current Financials'!$B$18)^(G$15-'Current Financials'!$B$12)</f>
        <v>0</v>
      </c>
      <c r="H67" s="20">
        <f>(IF(OR(H$15&lt;$B67,H$15&gt;$C67),0,IF(MOD(H$15-$B67, $D67) = 0, $E67, 0)))*(1+'Current Financials'!$B$18)^(H$15-'Current Financials'!$B$12)</f>
        <v>0</v>
      </c>
      <c r="I67" s="20">
        <f>(IF(OR(I$15&lt;$B67,I$15&gt;$C67),0,IF(MOD(I$15-$B67, $D67) = 0, $E67, 0)))*(1+'Current Financials'!$B$18)^(I$15-'Current Financials'!$B$12)</f>
        <v>0</v>
      </c>
      <c r="J67" s="20">
        <f>(IF(OR(J$15&lt;$B67,J$15&gt;$C67),0,IF(MOD(J$15-$B67, $D67) = 0, $E67, 0)))*(1+'Current Financials'!$B$18)^(J$15-'Current Financials'!$B$12)</f>
        <v>0</v>
      </c>
      <c r="K67" s="20">
        <f>(IF(OR(K$15&lt;$B67,K$15&gt;$C67),0,IF(MOD(K$15-$B67, $D67) = 0, $E67, 0)))*(1+'Current Financials'!$B$18)^(K$15-'Current Financials'!$B$12)</f>
        <v>0</v>
      </c>
      <c r="L67" s="20">
        <f>(IF(OR(L$15&lt;$B67,L$15&gt;$C67),0,IF(MOD(L$15-$B67, $D67) = 0, $E67, 0)))*(1+'Current Financials'!$B$18)^(L$15-'Current Financials'!$B$12)</f>
        <v>0</v>
      </c>
      <c r="M67" s="20">
        <f>(IF(OR(M$15&lt;$B67,M$15&gt;$C67),0,IF(MOD(M$15-$B67, $D67) = 0, $E67, 0)))*(1+'Current Financials'!$B$18)^(M$15-'Current Financials'!$B$12)</f>
        <v>0</v>
      </c>
      <c r="N67" s="20">
        <f>(IF(OR(N$15&lt;$B67,N$15&gt;$C67),0,IF(MOD(N$15-$B67, $D67) = 0, $E67, 0)))*(1+'Current Financials'!$B$18)^(N$15-'Current Financials'!$B$12)</f>
        <v>0</v>
      </c>
      <c r="O67" s="20">
        <f>(IF(OR(O$15&lt;$B67,O$15&gt;$C67),0,IF(MOD(O$15-$B67, $D67) = 0, $E67, 0)))*(1+'Current Financials'!$B$18)^(O$15-'Current Financials'!$B$12)</f>
        <v>0</v>
      </c>
      <c r="P67" s="20">
        <f>(IF(OR(P$15&lt;$B67,P$15&gt;$C67),0,IF(MOD(P$15-$B67, $D67) = 0, $E67, 0)))*(1+'Current Financials'!$B$18)^(P$15-'Current Financials'!$B$12)</f>
        <v>0</v>
      </c>
    </row>
    <row r="68" spans="1:16" x14ac:dyDescent="0.2">
      <c r="A68" s="21"/>
      <c r="B68" s="21"/>
      <c r="C68" s="21"/>
      <c r="D68" s="21"/>
      <c r="E68" s="22"/>
      <c r="G68" s="20">
        <f>(IF(OR(G$15&lt;$B68,G$15&gt;$C68),0,IF(MOD(G$15-$B68, $D68) = 0, $E68, 0)))*(1+'Current Financials'!$B$18)^(G$15-'Current Financials'!$B$12)</f>
        <v>0</v>
      </c>
      <c r="H68" s="20">
        <f>(IF(OR(H$15&lt;$B68,H$15&gt;$C68),0,IF(MOD(H$15-$B68, $D68) = 0, $E68, 0)))*(1+'Current Financials'!$B$18)^(H$15-'Current Financials'!$B$12)</f>
        <v>0</v>
      </c>
      <c r="I68" s="20">
        <f>(IF(OR(I$15&lt;$B68,I$15&gt;$C68),0,IF(MOD(I$15-$B68, $D68) = 0, $E68, 0)))*(1+'Current Financials'!$B$18)^(I$15-'Current Financials'!$B$12)</f>
        <v>0</v>
      </c>
      <c r="J68" s="20">
        <f>(IF(OR(J$15&lt;$B68,J$15&gt;$C68),0,IF(MOD(J$15-$B68, $D68) = 0, $E68, 0)))*(1+'Current Financials'!$B$18)^(J$15-'Current Financials'!$B$12)</f>
        <v>0</v>
      </c>
      <c r="K68" s="20">
        <f>(IF(OR(K$15&lt;$B68,K$15&gt;$C68),0,IF(MOD(K$15-$B68, $D68) = 0, $E68, 0)))*(1+'Current Financials'!$B$18)^(K$15-'Current Financials'!$B$12)</f>
        <v>0</v>
      </c>
      <c r="L68" s="20">
        <f>(IF(OR(L$15&lt;$B68,L$15&gt;$C68),0,IF(MOD(L$15-$B68, $D68) = 0, $E68, 0)))*(1+'Current Financials'!$B$18)^(L$15-'Current Financials'!$B$12)</f>
        <v>0</v>
      </c>
      <c r="M68" s="20">
        <f>(IF(OR(M$15&lt;$B68,M$15&gt;$C68),0,IF(MOD(M$15-$B68, $D68) = 0, $E68, 0)))*(1+'Current Financials'!$B$18)^(M$15-'Current Financials'!$B$12)</f>
        <v>0</v>
      </c>
      <c r="N68" s="20">
        <f>(IF(OR(N$15&lt;$B68,N$15&gt;$C68),0,IF(MOD(N$15-$B68, $D68) = 0, $E68, 0)))*(1+'Current Financials'!$B$18)^(N$15-'Current Financials'!$B$12)</f>
        <v>0</v>
      </c>
      <c r="O68" s="20">
        <f>(IF(OR(O$15&lt;$B68,O$15&gt;$C68),0,IF(MOD(O$15-$B68, $D68) = 0, $E68, 0)))*(1+'Current Financials'!$B$18)^(O$15-'Current Financials'!$B$12)</f>
        <v>0</v>
      </c>
      <c r="P68" s="20">
        <f>(IF(OR(P$15&lt;$B68,P$15&gt;$C68),0,IF(MOD(P$15-$B68, $D68) = 0, $E68, 0)))*(1+'Current Financials'!$B$18)^(P$15-'Current Financials'!$B$12)</f>
        <v>0</v>
      </c>
    </row>
    <row r="69" spans="1:16" x14ac:dyDescent="0.2">
      <c r="A69" s="21"/>
      <c r="B69" s="21"/>
      <c r="C69" s="21"/>
      <c r="D69" s="21"/>
      <c r="E69" s="22"/>
      <c r="G69" s="20">
        <f>(IF(OR(G$15&lt;$B69,G$15&gt;$C69),0,IF(MOD(G$15-$B69, $D69) = 0, $E69, 0)))*(1+'Current Financials'!$B$18)^(G$15-'Current Financials'!$B$12)</f>
        <v>0</v>
      </c>
      <c r="H69" s="20">
        <f>(IF(OR(H$15&lt;$B69,H$15&gt;$C69),0,IF(MOD(H$15-$B69, $D69) = 0, $E69, 0)))*(1+'Current Financials'!$B$18)^(H$15-'Current Financials'!$B$12)</f>
        <v>0</v>
      </c>
      <c r="I69" s="20">
        <f>(IF(OR(I$15&lt;$B69,I$15&gt;$C69),0,IF(MOD(I$15-$B69, $D69) = 0, $E69, 0)))*(1+'Current Financials'!$B$18)^(I$15-'Current Financials'!$B$12)</f>
        <v>0</v>
      </c>
      <c r="J69" s="20">
        <f>(IF(OR(J$15&lt;$B69,J$15&gt;$C69),0,IF(MOD(J$15-$B69, $D69) = 0, $E69, 0)))*(1+'Current Financials'!$B$18)^(J$15-'Current Financials'!$B$12)</f>
        <v>0</v>
      </c>
      <c r="K69" s="20">
        <f>(IF(OR(K$15&lt;$B69,K$15&gt;$C69),0,IF(MOD(K$15-$B69, $D69) = 0, $E69, 0)))*(1+'Current Financials'!$B$18)^(K$15-'Current Financials'!$B$12)</f>
        <v>0</v>
      </c>
      <c r="L69" s="20">
        <f>(IF(OR(L$15&lt;$B69,L$15&gt;$C69),0,IF(MOD(L$15-$B69, $D69) = 0, $E69, 0)))*(1+'Current Financials'!$B$18)^(L$15-'Current Financials'!$B$12)</f>
        <v>0</v>
      </c>
      <c r="M69" s="20">
        <f>(IF(OR(M$15&lt;$B69,M$15&gt;$C69),0,IF(MOD(M$15-$B69, $D69) = 0, $E69, 0)))*(1+'Current Financials'!$B$18)^(M$15-'Current Financials'!$B$12)</f>
        <v>0</v>
      </c>
      <c r="N69" s="20">
        <f>(IF(OR(N$15&lt;$B69,N$15&gt;$C69),0,IF(MOD(N$15-$B69, $D69) = 0, $E69, 0)))*(1+'Current Financials'!$B$18)^(N$15-'Current Financials'!$B$12)</f>
        <v>0</v>
      </c>
      <c r="O69" s="20">
        <f>(IF(OR(O$15&lt;$B69,O$15&gt;$C69),0,IF(MOD(O$15-$B69, $D69) = 0, $E69, 0)))*(1+'Current Financials'!$B$18)^(O$15-'Current Financials'!$B$12)</f>
        <v>0</v>
      </c>
      <c r="P69" s="20">
        <f>(IF(OR(P$15&lt;$B69,P$15&gt;$C69),0,IF(MOD(P$15-$B69, $D69) = 0, $E69, 0)))*(1+'Current Financials'!$B$18)^(P$15-'Current Financials'!$B$12)</f>
        <v>0</v>
      </c>
    </row>
    <row r="70" spans="1:16" x14ac:dyDescent="0.2">
      <c r="A70" s="17" t="s">
        <v>72</v>
      </c>
      <c r="B70" s="18"/>
      <c r="C70" s="18"/>
      <c r="D70" s="18"/>
      <c r="E70" s="19"/>
      <c r="G70" s="20">
        <f>(IF(OR(G$15&lt;$B70,G$15&gt;$C70),0,IF(MOD(G$15-$B70, $D70) = 0, $E70, 0)))*(1+'Current Financials'!$B$18)^(G$15-'Current Financials'!$B$12)</f>
        <v>0</v>
      </c>
      <c r="H70" s="20">
        <f>(IF(OR(H$15&lt;$B70,H$15&gt;$C70),0,IF(MOD(H$15-$B70, $D70) = 0, $E70, 0)))*(1+'Current Financials'!$B$18)^(H$15-'Current Financials'!$B$12)</f>
        <v>0</v>
      </c>
      <c r="I70" s="20">
        <f>(IF(OR(I$15&lt;$B70,I$15&gt;$C70),0,IF(MOD(I$15-$B70, $D70) = 0, $E70, 0)))*(1+'Current Financials'!$B$18)^(I$15-'Current Financials'!$B$12)</f>
        <v>0</v>
      </c>
      <c r="J70" s="20">
        <f>(IF(OR(J$15&lt;$B70,J$15&gt;$C70),0,IF(MOD(J$15-$B70, $D70) = 0, $E70, 0)))*(1+'Current Financials'!$B$18)^(J$15-'Current Financials'!$B$12)</f>
        <v>0</v>
      </c>
      <c r="K70" s="20">
        <f>(IF(OR(K$15&lt;$B70,K$15&gt;$C70),0,IF(MOD(K$15-$B70, $D70) = 0, $E70, 0)))*(1+'Current Financials'!$B$18)^(K$15-'Current Financials'!$B$12)</f>
        <v>0</v>
      </c>
      <c r="L70" s="20">
        <f>(IF(OR(L$15&lt;$B70,L$15&gt;$C70),0,IF(MOD(L$15-$B70, $D70) = 0, $E70, 0)))*(1+'Current Financials'!$B$18)^(L$15-'Current Financials'!$B$12)</f>
        <v>0</v>
      </c>
      <c r="M70" s="20">
        <f>(IF(OR(M$15&lt;$B70,M$15&gt;$C70),0,IF(MOD(M$15-$B70, $D70) = 0, $E70, 0)))*(1+'Current Financials'!$B$18)^(M$15-'Current Financials'!$B$12)</f>
        <v>0</v>
      </c>
      <c r="N70" s="20">
        <f>(IF(OR(N$15&lt;$B70,N$15&gt;$C70),0,IF(MOD(N$15-$B70, $D70) = 0, $E70, 0)))*(1+'Current Financials'!$B$18)^(N$15-'Current Financials'!$B$12)</f>
        <v>0</v>
      </c>
      <c r="O70" s="20">
        <f>(IF(OR(O$15&lt;$B70,O$15&gt;$C70),0,IF(MOD(O$15-$B70, $D70) = 0, $E70, 0)))*(1+'Current Financials'!$B$18)^(O$15-'Current Financials'!$B$12)</f>
        <v>0</v>
      </c>
      <c r="P70" s="20">
        <f>(IF(OR(P$15&lt;$B70,P$15&gt;$C70),0,IF(MOD(P$15-$B70, $D70) = 0, $E70, 0)))*(1+'Current Financials'!$B$18)^(P$15-'Current Financials'!$B$12)</f>
        <v>0</v>
      </c>
    </row>
    <row r="71" spans="1:16" x14ac:dyDescent="0.2">
      <c r="A71" s="21"/>
      <c r="B71" s="21"/>
      <c r="C71" s="21"/>
      <c r="D71" s="21"/>
      <c r="E71" s="22"/>
      <c r="G71" s="20">
        <f>(IF(OR(G$15&lt;$B71,G$15&gt;$C71),0,IF(MOD(G$15-$B71, $D71) = 0, $E71, 0)))*(1+'Current Financials'!$B$18)^(G$15-'Current Financials'!$B$12)</f>
        <v>0</v>
      </c>
      <c r="H71" s="20">
        <f>(IF(OR(H$15&lt;$B71,H$15&gt;$C71),0,IF(MOD(H$15-$B71, $D71) = 0, $E71, 0)))*(1+'Current Financials'!$B$18)^(H$15-'Current Financials'!$B$12)</f>
        <v>0</v>
      </c>
      <c r="I71" s="20">
        <f>(IF(OR(I$15&lt;$B71,I$15&gt;$C71),0,IF(MOD(I$15-$B71, $D71) = 0, $E71, 0)))*(1+'Current Financials'!$B$18)^(I$15-'Current Financials'!$B$12)</f>
        <v>0</v>
      </c>
      <c r="J71" s="20">
        <f>(IF(OR(J$15&lt;$B71,J$15&gt;$C71),0,IF(MOD(J$15-$B71, $D71) = 0, $E71, 0)))*(1+'Current Financials'!$B$18)^(J$15-'Current Financials'!$B$12)</f>
        <v>0</v>
      </c>
      <c r="K71" s="20">
        <f>(IF(OR(K$15&lt;$B71,K$15&gt;$C71),0,IF(MOD(K$15-$B71, $D71) = 0, $E71, 0)))*(1+'Current Financials'!$B$18)^(K$15-'Current Financials'!$B$12)</f>
        <v>0</v>
      </c>
      <c r="L71" s="20">
        <f>(IF(OR(L$15&lt;$B71,L$15&gt;$C71),0,IF(MOD(L$15-$B71, $D71) = 0, $E71, 0)))*(1+'Current Financials'!$B$18)^(L$15-'Current Financials'!$B$12)</f>
        <v>0</v>
      </c>
      <c r="M71" s="20">
        <f>(IF(OR(M$15&lt;$B71,M$15&gt;$C71),0,IF(MOD(M$15-$B71, $D71) = 0, $E71, 0)))*(1+'Current Financials'!$B$18)^(M$15-'Current Financials'!$B$12)</f>
        <v>0</v>
      </c>
      <c r="N71" s="20">
        <f>(IF(OR(N$15&lt;$B71,N$15&gt;$C71),0,IF(MOD(N$15-$B71, $D71) = 0, $E71, 0)))*(1+'Current Financials'!$B$18)^(N$15-'Current Financials'!$B$12)</f>
        <v>0</v>
      </c>
      <c r="O71" s="20">
        <f>(IF(OR(O$15&lt;$B71,O$15&gt;$C71),0,IF(MOD(O$15-$B71, $D71) = 0, $E71, 0)))*(1+'Current Financials'!$B$18)^(O$15-'Current Financials'!$B$12)</f>
        <v>0</v>
      </c>
      <c r="P71" s="20">
        <f>(IF(OR(P$15&lt;$B71,P$15&gt;$C71),0,IF(MOD(P$15-$B71, $D71) = 0, $E71, 0)))*(1+'Current Financials'!$B$18)^(P$15-'Current Financials'!$B$12)</f>
        <v>0</v>
      </c>
    </row>
    <row r="72" spans="1:16" x14ac:dyDescent="0.2">
      <c r="A72" s="21"/>
      <c r="B72" s="21"/>
      <c r="C72" s="21"/>
      <c r="D72" s="21"/>
      <c r="E72" s="22"/>
      <c r="G72" s="20">
        <f>(IF(OR(G$15&lt;$B72,G$15&gt;$C72),0,IF(MOD(G$15-$B72, $D72) = 0, $E72, 0)))*(1+'Current Financials'!$B$18)^(G$15-'Current Financials'!$B$12)</f>
        <v>0</v>
      </c>
      <c r="H72" s="20">
        <f>(IF(OR(H$15&lt;$B72,H$15&gt;$C72),0,IF(MOD(H$15-$B72, $D72) = 0, $E72, 0)))*(1+'Current Financials'!$B$18)^(H$15-'Current Financials'!$B$12)</f>
        <v>0</v>
      </c>
      <c r="I72" s="20">
        <f>(IF(OR(I$15&lt;$B72,I$15&gt;$C72),0,IF(MOD(I$15-$B72, $D72) = 0, $E72, 0)))*(1+'Current Financials'!$B$18)^(I$15-'Current Financials'!$B$12)</f>
        <v>0</v>
      </c>
      <c r="J72" s="20">
        <f>(IF(OR(J$15&lt;$B72,J$15&gt;$C72),0,IF(MOD(J$15-$B72, $D72) = 0, $E72, 0)))*(1+'Current Financials'!$B$18)^(J$15-'Current Financials'!$B$12)</f>
        <v>0</v>
      </c>
      <c r="K72" s="20">
        <f>(IF(OR(K$15&lt;$B72,K$15&gt;$C72),0,IF(MOD(K$15-$B72, $D72) = 0, $E72, 0)))*(1+'Current Financials'!$B$18)^(K$15-'Current Financials'!$B$12)</f>
        <v>0</v>
      </c>
      <c r="L72" s="20">
        <f>(IF(OR(L$15&lt;$B72,L$15&gt;$C72),0,IF(MOD(L$15-$B72, $D72) = 0, $E72, 0)))*(1+'Current Financials'!$B$18)^(L$15-'Current Financials'!$B$12)</f>
        <v>0</v>
      </c>
      <c r="M72" s="20">
        <f>(IF(OR(M$15&lt;$B72,M$15&gt;$C72),0,IF(MOD(M$15-$B72, $D72) = 0, $E72, 0)))*(1+'Current Financials'!$B$18)^(M$15-'Current Financials'!$B$12)</f>
        <v>0</v>
      </c>
      <c r="N72" s="20">
        <f>(IF(OR(N$15&lt;$B72,N$15&gt;$C72),0,IF(MOD(N$15-$B72, $D72) = 0, $E72, 0)))*(1+'Current Financials'!$B$18)^(N$15-'Current Financials'!$B$12)</f>
        <v>0</v>
      </c>
      <c r="O72" s="20">
        <f>(IF(OR(O$15&lt;$B72,O$15&gt;$C72),0,IF(MOD(O$15-$B72, $D72) = 0, $E72, 0)))*(1+'Current Financials'!$B$18)^(O$15-'Current Financials'!$B$12)</f>
        <v>0</v>
      </c>
      <c r="P72" s="20">
        <f>(IF(OR(P$15&lt;$B72,P$15&gt;$C72),0,IF(MOD(P$15-$B72, $D72) = 0, $E72, 0)))*(1+'Current Financials'!$B$18)^(P$15-'Current Financials'!$B$12)</f>
        <v>0</v>
      </c>
    </row>
    <row r="73" spans="1:16" x14ac:dyDescent="0.2">
      <c r="A73" s="21"/>
      <c r="B73" s="21"/>
      <c r="C73" s="21"/>
      <c r="D73" s="21"/>
      <c r="E73" s="22"/>
      <c r="G73" s="20">
        <f>(IF(OR(G$15&lt;$B73,G$15&gt;$C73),0,IF(MOD(G$15-$B73, $D73) = 0, $E73, 0)))*(1+'Current Financials'!$B$18)^(G$15-'Current Financials'!$B$12)</f>
        <v>0</v>
      </c>
      <c r="H73" s="20">
        <f>(IF(OR(H$15&lt;$B73,H$15&gt;$C73),0,IF(MOD(H$15-$B73, $D73) = 0, $E73, 0)))*(1+'Current Financials'!$B$18)^(H$15-'Current Financials'!$B$12)</f>
        <v>0</v>
      </c>
      <c r="I73" s="20">
        <f>(IF(OR(I$15&lt;$B73,I$15&gt;$C73),0,IF(MOD(I$15-$B73, $D73) = 0, $E73, 0)))*(1+'Current Financials'!$B$18)^(I$15-'Current Financials'!$B$12)</f>
        <v>0</v>
      </c>
      <c r="J73" s="20">
        <f>(IF(OR(J$15&lt;$B73,J$15&gt;$C73),0,IF(MOD(J$15-$B73, $D73) = 0, $E73, 0)))*(1+'Current Financials'!$B$18)^(J$15-'Current Financials'!$B$12)</f>
        <v>0</v>
      </c>
      <c r="K73" s="20">
        <f>(IF(OR(K$15&lt;$B73,K$15&gt;$C73),0,IF(MOD(K$15-$B73, $D73) = 0, $E73, 0)))*(1+'Current Financials'!$B$18)^(K$15-'Current Financials'!$B$12)</f>
        <v>0</v>
      </c>
      <c r="L73" s="20">
        <f>(IF(OR(L$15&lt;$B73,L$15&gt;$C73),0,IF(MOD(L$15-$B73, $D73) = 0, $E73, 0)))*(1+'Current Financials'!$B$18)^(L$15-'Current Financials'!$B$12)</f>
        <v>0</v>
      </c>
      <c r="M73" s="20">
        <f>(IF(OR(M$15&lt;$B73,M$15&gt;$C73),0,IF(MOD(M$15-$B73, $D73) = 0, $E73, 0)))*(1+'Current Financials'!$B$18)^(M$15-'Current Financials'!$B$12)</f>
        <v>0</v>
      </c>
      <c r="N73" s="20">
        <f>(IF(OR(N$15&lt;$B73,N$15&gt;$C73),0,IF(MOD(N$15-$B73, $D73) = 0, $E73, 0)))*(1+'Current Financials'!$B$18)^(N$15-'Current Financials'!$B$12)</f>
        <v>0</v>
      </c>
      <c r="O73" s="20">
        <f>(IF(OR(O$15&lt;$B73,O$15&gt;$C73),0,IF(MOD(O$15-$B73, $D73) = 0, $E73, 0)))*(1+'Current Financials'!$B$18)^(O$15-'Current Financials'!$B$12)</f>
        <v>0</v>
      </c>
      <c r="P73" s="20">
        <f>(IF(OR(P$15&lt;$B73,P$15&gt;$C73),0,IF(MOD(P$15-$B73, $D73) = 0, $E73, 0)))*(1+'Current Financials'!$B$18)^(P$15-'Current Financials'!$B$12)</f>
        <v>0</v>
      </c>
    </row>
    <row r="74" spans="1:16" x14ac:dyDescent="0.2">
      <c r="A74" s="21"/>
      <c r="B74" s="21"/>
      <c r="C74" s="21"/>
      <c r="D74" s="21"/>
      <c r="E74" s="22"/>
      <c r="G74" s="20">
        <f>(IF(OR(G$15&lt;$B74,G$15&gt;$C74),0,IF(MOD(G$15-$B74, $D74) = 0, $E74, 0)))*(1+'Current Financials'!$B$18)^(G$15-'Current Financials'!$B$12)</f>
        <v>0</v>
      </c>
      <c r="H74" s="20">
        <f>(IF(OR(H$15&lt;$B74,H$15&gt;$C74),0,IF(MOD(H$15-$B74, $D74) = 0, $E74, 0)))*(1+'Current Financials'!$B$18)^(H$15-'Current Financials'!$B$12)</f>
        <v>0</v>
      </c>
      <c r="I74" s="20">
        <f>(IF(OR(I$15&lt;$B74,I$15&gt;$C74),0,IF(MOD(I$15-$B74, $D74) = 0, $E74, 0)))*(1+'Current Financials'!$B$18)^(I$15-'Current Financials'!$B$12)</f>
        <v>0</v>
      </c>
      <c r="J74" s="20">
        <f>(IF(OR(J$15&lt;$B74,J$15&gt;$C74),0,IF(MOD(J$15-$B74, $D74) = 0, $E74, 0)))*(1+'Current Financials'!$B$18)^(J$15-'Current Financials'!$B$12)</f>
        <v>0</v>
      </c>
      <c r="K74" s="20">
        <f>(IF(OR(K$15&lt;$B74,K$15&gt;$C74),0,IF(MOD(K$15-$B74, $D74) = 0, $E74, 0)))*(1+'Current Financials'!$B$18)^(K$15-'Current Financials'!$B$12)</f>
        <v>0</v>
      </c>
      <c r="L74" s="20">
        <f>(IF(OR(L$15&lt;$B74,L$15&gt;$C74),0,IF(MOD(L$15-$B74, $D74) = 0, $E74, 0)))*(1+'Current Financials'!$B$18)^(L$15-'Current Financials'!$B$12)</f>
        <v>0</v>
      </c>
      <c r="M74" s="20">
        <f>(IF(OR(M$15&lt;$B74,M$15&gt;$C74),0,IF(MOD(M$15-$B74, $D74) = 0, $E74, 0)))*(1+'Current Financials'!$B$18)^(M$15-'Current Financials'!$B$12)</f>
        <v>0</v>
      </c>
      <c r="N74" s="20">
        <f>(IF(OR(N$15&lt;$B74,N$15&gt;$C74),0,IF(MOD(N$15-$B74, $D74) = 0, $E74, 0)))*(1+'Current Financials'!$B$18)^(N$15-'Current Financials'!$B$12)</f>
        <v>0</v>
      </c>
      <c r="O74" s="20">
        <f>(IF(OR(O$15&lt;$B74,O$15&gt;$C74),0,IF(MOD(O$15-$B74, $D74) = 0, $E74, 0)))*(1+'Current Financials'!$B$18)^(O$15-'Current Financials'!$B$12)</f>
        <v>0</v>
      </c>
      <c r="P74" s="20">
        <f>(IF(OR(P$15&lt;$B74,P$15&gt;$C74),0,IF(MOD(P$15-$B74, $D74) = 0, $E74, 0)))*(1+'Current Financials'!$B$18)^(P$15-'Current Financials'!$B$12)</f>
        <v>0</v>
      </c>
    </row>
    <row r="75" spans="1:16" x14ac:dyDescent="0.2">
      <c r="A75" s="21"/>
      <c r="B75" s="21"/>
      <c r="C75" s="21"/>
      <c r="D75" s="21"/>
      <c r="E75" s="22"/>
      <c r="G75" s="20">
        <f>(IF(OR(G$15&lt;$B75,G$15&gt;$C75),0,IF(MOD(G$15-$B75, $D75) = 0, $E75, 0)))*(1+'Current Financials'!$B$18)^(G$15-'Current Financials'!$B$12)</f>
        <v>0</v>
      </c>
      <c r="H75" s="20">
        <f>(IF(OR(H$15&lt;$B75,H$15&gt;$C75),0,IF(MOD(H$15-$B75, $D75) = 0, $E75, 0)))*(1+'Current Financials'!$B$18)^(H$15-'Current Financials'!$B$12)</f>
        <v>0</v>
      </c>
      <c r="I75" s="20">
        <f>(IF(OR(I$15&lt;$B75,I$15&gt;$C75),0,IF(MOD(I$15-$B75, $D75) = 0, $E75, 0)))*(1+'Current Financials'!$B$18)^(I$15-'Current Financials'!$B$12)</f>
        <v>0</v>
      </c>
      <c r="J75" s="20">
        <f>(IF(OR(J$15&lt;$B75,J$15&gt;$C75),0,IF(MOD(J$15-$B75, $D75) = 0, $E75, 0)))*(1+'Current Financials'!$B$18)^(J$15-'Current Financials'!$B$12)</f>
        <v>0</v>
      </c>
      <c r="K75" s="20">
        <f>(IF(OR(K$15&lt;$B75,K$15&gt;$C75),0,IF(MOD(K$15-$B75, $D75) = 0, $E75, 0)))*(1+'Current Financials'!$B$18)^(K$15-'Current Financials'!$B$12)</f>
        <v>0</v>
      </c>
      <c r="L75" s="20">
        <f>(IF(OR(L$15&lt;$B75,L$15&gt;$C75),0,IF(MOD(L$15-$B75, $D75) = 0, $E75, 0)))*(1+'Current Financials'!$B$18)^(L$15-'Current Financials'!$B$12)</f>
        <v>0</v>
      </c>
      <c r="M75" s="20">
        <f>(IF(OR(M$15&lt;$B75,M$15&gt;$C75),0,IF(MOD(M$15-$B75, $D75) = 0, $E75, 0)))*(1+'Current Financials'!$B$18)^(M$15-'Current Financials'!$B$12)</f>
        <v>0</v>
      </c>
      <c r="N75" s="20">
        <f>(IF(OR(N$15&lt;$B75,N$15&gt;$C75),0,IF(MOD(N$15-$B75, $D75) = 0, $E75, 0)))*(1+'Current Financials'!$B$18)^(N$15-'Current Financials'!$B$12)</f>
        <v>0</v>
      </c>
      <c r="O75" s="20">
        <f>(IF(OR(O$15&lt;$B75,O$15&gt;$C75),0,IF(MOD(O$15-$B75, $D75) = 0, $E75, 0)))*(1+'Current Financials'!$B$18)^(O$15-'Current Financials'!$B$12)</f>
        <v>0</v>
      </c>
      <c r="P75" s="20">
        <f>(IF(OR(P$15&lt;$B75,P$15&gt;$C75),0,IF(MOD(P$15-$B75, $D75) = 0, $E75, 0)))*(1+'Current Financials'!$B$18)^(P$15-'Current Financials'!$B$12)</f>
        <v>0</v>
      </c>
    </row>
    <row r="76" spans="1:16" x14ac:dyDescent="0.2">
      <c r="A76" s="17" t="s">
        <v>73</v>
      </c>
      <c r="B76" s="18"/>
      <c r="C76" s="18"/>
      <c r="D76" s="18"/>
      <c r="E76" s="19"/>
      <c r="G76" s="20">
        <f>(IF(OR(G$15&lt;$B76,G$15&gt;$C76),0,IF(MOD(G$15-$B76, $D76) = 0, $E76, 0)))*(1+'Current Financials'!$B$18)^(G$15-'Current Financials'!$B$12)</f>
        <v>0</v>
      </c>
      <c r="H76" s="20">
        <f>(IF(OR(H$15&lt;$B76,H$15&gt;$C76),0,IF(MOD(H$15-$B76, $D76) = 0, $E76, 0)))*(1+'Current Financials'!$B$18)^(H$15-'Current Financials'!$B$12)</f>
        <v>0</v>
      </c>
      <c r="I76" s="20">
        <f>(IF(OR(I$15&lt;$B76,I$15&gt;$C76),0,IF(MOD(I$15-$B76, $D76) = 0, $E76, 0)))*(1+'Current Financials'!$B$18)^(I$15-'Current Financials'!$B$12)</f>
        <v>0</v>
      </c>
      <c r="J76" s="20">
        <f>(IF(OR(J$15&lt;$B76,J$15&gt;$C76),0,IF(MOD(J$15-$B76, $D76) = 0, $E76, 0)))*(1+'Current Financials'!$B$18)^(J$15-'Current Financials'!$B$12)</f>
        <v>0</v>
      </c>
      <c r="K76" s="20">
        <f>(IF(OR(K$15&lt;$B76,K$15&gt;$C76),0,IF(MOD(K$15-$B76, $D76) = 0, $E76, 0)))*(1+'Current Financials'!$B$18)^(K$15-'Current Financials'!$B$12)</f>
        <v>0</v>
      </c>
      <c r="L76" s="20">
        <f>(IF(OR(L$15&lt;$B76,L$15&gt;$C76),0,IF(MOD(L$15-$B76, $D76) = 0, $E76, 0)))*(1+'Current Financials'!$B$18)^(L$15-'Current Financials'!$B$12)</f>
        <v>0</v>
      </c>
      <c r="M76" s="20">
        <f>(IF(OR(M$15&lt;$B76,M$15&gt;$C76),0,IF(MOD(M$15-$B76, $D76) = 0, $E76, 0)))*(1+'Current Financials'!$B$18)^(M$15-'Current Financials'!$B$12)</f>
        <v>0</v>
      </c>
      <c r="N76" s="20">
        <f>(IF(OR(N$15&lt;$B76,N$15&gt;$C76),0,IF(MOD(N$15-$B76, $D76) = 0, $E76, 0)))*(1+'Current Financials'!$B$18)^(N$15-'Current Financials'!$B$12)</f>
        <v>0</v>
      </c>
      <c r="O76" s="20">
        <f>(IF(OR(O$15&lt;$B76,O$15&gt;$C76),0,IF(MOD(O$15-$B76, $D76) = 0, $E76, 0)))*(1+'Current Financials'!$B$18)^(O$15-'Current Financials'!$B$12)</f>
        <v>0</v>
      </c>
      <c r="P76" s="20">
        <f>(IF(OR(P$15&lt;$B76,P$15&gt;$C76),0,IF(MOD(P$15-$B76, $D76) = 0, $E76, 0)))*(1+'Current Financials'!$B$18)^(P$15-'Current Financials'!$B$12)</f>
        <v>0</v>
      </c>
    </row>
    <row r="77" spans="1:16" x14ac:dyDescent="0.2">
      <c r="A77" s="21"/>
      <c r="B77" s="21"/>
      <c r="C77" s="21"/>
      <c r="D77" s="21"/>
      <c r="E77" s="22"/>
      <c r="G77" s="20">
        <f>(IF(OR(G$15&lt;$B77,G$15&gt;$C77),0,IF(MOD(G$15-$B77, $D77) = 0, $E77, 0)))*(1+'Current Financials'!$B$18)^(G$15-'Current Financials'!$B$12)</f>
        <v>0</v>
      </c>
      <c r="H77" s="20">
        <f>(IF(OR(H$15&lt;$B77,H$15&gt;$C77),0,IF(MOD(H$15-$B77, $D77) = 0, $E77, 0)))*(1+'Current Financials'!$B$18)^(H$15-'Current Financials'!$B$12)</f>
        <v>0</v>
      </c>
      <c r="I77" s="20">
        <f>(IF(OR(I$15&lt;$B77,I$15&gt;$C77),0,IF(MOD(I$15-$B77, $D77) = 0, $E77, 0)))*(1+'Current Financials'!$B$18)^(I$15-'Current Financials'!$B$12)</f>
        <v>0</v>
      </c>
      <c r="J77" s="20">
        <f>(IF(OR(J$15&lt;$B77,J$15&gt;$C77),0,IF(MOD(J$15-$B77, $D77) = 0, $E77, 0)))*(1+'Current Financials'!$B$18)^(J$15-'Current Financials'!$B$12)</f>
        <v>0</v>
      </c>
      <c r="K77" s="20">
        <f>(IF(OR(K$15&lt;$B77,K$15&gt;$C77),0,IF(MOD(K$15-$B77, $D77) = 0, $E77, 0)))*(1+'Current Financials'!$B$18)^(K$15-'Current Financials'!$B$12)</f>
        <v>0</v>
      </c>
      <c r="L77" s="20">
        <f>(IF(OR(L$15&lt;$B77,L$15&gt;$C77),0,IF(MOD(L$15-$B77, $D77) = 0, $E77, 0)))*(1+'Current Financials'!$B$18)^(L$15-'Current Financials'!$B$12)</f>
        <v>0</v>
      </c>
      <c r="M77" s="20">
        <f>(IF(OR(M$15&lt;$B77,M$15&gt;$C77),0,IF(MOD(M$15-$B77, $D77) = 0, $E77, 0)))*(1+'Current Financials'!$B$18)^(M$15-'Current Financials'!$B$12)</f>
        <v>0</v>
      </c>
      <c r="N77" s="20">
        <f>(IF(OR(N$15&lt;$B77,N$15&gt;$C77),0,IF(MOD(N$15-$B77, $D77) = 0, $E77, 0)))*(1+'Current Financials'!$B$18)^(N$15-'Current Financials'!$B$12)</f>
        <v>0</v>
      </c>
      <c r="O77" s="20">
        <f>(IF(OR(O$15&lt;$B77,O$15&gt;$C77),0,IF(MOD(O$15-$B77, $D77) = 0, $E77, 0)))*(1+'Current Financials'!$B$18)^(O$15-'Current Financials'!$B$12)</f>
        <v>0</v>
      </c>
      <c r="P77" s="20">
        <f>(IF(OR(P$15&lt;$B77,P$15&gt;$C77),0,IF(MOD(P$15-$B77, $D77) = 0, $E77, 0)))*(1+'Current Financials'!$B$18)^(P$15-'Current Financials'!$B$12)</f>
        <v>0</v>
      </c>
    </row>
    <row r="78" spans="1:16" x14ac:dyDescent="0.2">
      <c r="A78" s="21"/>
      <c r="B78" s="21"/>
      <c r="C78" s="21"/>
      <c r="D78" s="21"/>
      <c r="E78" s="22"/>
      <c r="G78" s="20">
        <f>(IF(OR(G$15&lt;$B78,G$15&gt;$C78),0,IF(MOD(G$15-$B78, $D78) = 0, $E78, 0)))*(1+'Current Financials'!$B$18)^(G$15-'Current Financials'!$B$12)</f>
        <v>0</v>
      </c>
      <c r="H78" s="20">
        <f>(IF(OR(H$15&lt;$B78,H$15&gt;$C78),0,IF(MOD(H$15-$B78, $D78) = 0, $E78, 0)))*(1+'Current Financials'!$B$18)^(H$15-'Current Financials'!$B$12)</f>
        <v>0</v>
      </c>
      <c r="I78" s="20">
        <f>(IF(OR(I$15&lt;$B78,I$15&gt;$C78),0,IF(MOD(I$15-$B78, $D78) = 0, $E78, 0)))*(1+'Current Financials'!$B$18)^(I$15-'Current Financials'!$B$12)</f>
        <v>0</v>
      </c>
      <c r="J78" s="20">
        <f>(IF(OR(J$15&lt;$B78,J$15&gt;$C78),0,IF(MOD(J$15-$B78, $D78) = 0, $E78, 0)))*(1+'Current Financials'!$B$18)^(J$15-'Current Financials'!$B$12)</f>
        <v>0</v>
      </c>
      <c r="K78" s="20">
        <f>(IF(OR(K$15&lt;$B78,K$15&gt;$C78),0,IF(MOD(K$15-$B78, $D78) = 0, $E78, 0)))*(1+'Current Financials'!$B$18)^(K$15-'Current Financials'!$B$12)</f>
        <v>0</v>
      </c>
      <c r="L78" s="20">
        <f>(IF(OR(L$15&lt;$B78,L$15&gt;$C78),0,IF(MOD(L$15-$B78, $D78) = 0, $E78, 0)))*(1+'Current Financials'!$B$18)^(L$15-'Current Financials'!$B$12)</f>
        <v>0</v>
      </c>
      <c r="M78" s="20">
        <f>(IF(OR(M$15&lt;$B78,M$15&gt;$C78),0,IF(MOD(M$15-$B78, $D78) = 0, $E78, 0)))*(1+'Current Financials'!$B$18)^(M$15-'Current Financials'!$B$12)</f>
        <v>0</v>
      </c>
      <c r="N78" s="20">
        <f>(IF(OR(N$15&lt;$B78,N$15&gt;$C78),0,IF(MOD(N$15-$B78, $D78) = 0, $E78, 0)))*(1+'Current Financials'!$B$18)^(N$15-'Current Financials'!$B$12)</f>
        <v>0</v>
      </c>
      <c r="O78" s="20">
        <f>(IF(OR(O$15&lt;$B78,O$15&gt;$C78),0,IF(MOD(O$15-$B78, $D78) = 0, $E78, 0)))*(1+'Current Financials'!$B$18)^(O$15-'Current Financials'!$B$12)</f>
        <v>0</v>
      </c>
      <c r="P78" s="20">
        <f>(IF(OR(P$15&lt;$B78,P$15&gt;$C78),0,IF(MOD(P$15-$B78, $D78) = 0, $E78, 0)))*(1+'Current Financials'!$B$18)^(P$15-'Current Financials'!$B$12)</f>
        <v>0</v>
      </c>
    </row>
    <row r="79" spans="1:16" x14ac:dyDescent="0.2">
      <c r="A79" s="21"/>
      <c r="B79" s="21"/>
      <c r="C79" s="21"/>
      <c r="D79" s="21"/>
      <c r="E79" s="22"/>
      <c r="G79" s="20">
        <f>(IF(OR(G$15&lt;$B79,G$15&gt;$C79),0,IF(MOD(G$15-$B79, $D79) = 0, $E79, 0)))*(1+'Current Financials'!$B$18)^(G$15-'Current Financials'!$B$12)</f>
        <v>0</v>
      </c>
      <c r="H79" s="20">
        <f>(IF(OR(H$15&lt;$B79,H$15&gt;$C79),0,IF(MOD(H$15-$B79, $D79) = 0, $E79, 0)))*(1+'Current Financials'!$B$18)^(H$15-'Current Financials'!$B$12)</f>
        <v>0</v>
      </c>
      <c r="I79" s="20">
        <f>(IF(OR(I$15&lt;$B79,I$15&gt;$C79),0,IF(MOD(I$15-$B79, $D79) = 0, $E79, 0)))*(1+'Current Financials'!$B$18)^(I$15-'Current Financials'!$B$12)</f>
        <v>0</v>
      </c>
      <c r="J79" s="20">
        <f>(IF(OR(J$15&lt;$B79,J$15&gt;$C79),0,IF(MOD(J$15-$B79, $D79) = 0, $E79, 0)))*(1+'Current Financials'!$B$18)^(J$15-'Current Financials'!$B$12)</f>
        <v>0</v>
      </c>
      <c r="K79" s="20">
        <f>(IF(OR(K$15&lt;$B79,K$15&gt;$C79),0,IF(MOD(K$15-$B79, $D79) = 0, $E79, 0)))*(1+'Current Financials'!$B$18)^(K$15-'Current Financials'!$B$12)</f>
        <v>0</v>
      </c>
      <c r="L79" s="20">
        <f>(IF(OR(L$15&lt;$B79,L$15&gt;$C79),0,IF(MOD(L$15-$B79, $D79) = 0, $E79, 0)))*(1+'Current Financials'!$B$18)^(L$15-'Current Financials'!$B$12)</f>
        <v>0</v>
      </c>
      <c r="M79" s="20">
        <f>(IF(OR(M$15&lt;$B79,M$15&gt;$C79),0,IF(MOD(M$15-$B79, $D79) = 0, $E79, 0)))*(1+'Current Financials'!$B$18)^(M$15-'Current Financials'!$B$12)</f>
        <v>0</v>
      </c>
      <c r="N79" s="20">
        <f>(IF(OR(N$15&lt;$B79,N$15&gt;$C79),0,IF(MOD(N$15-$B79, $D79) = 0, $E79, 0)))*(1+'Current Financials'!$B$18)^(N$15-'Current Financials'!$B$12)</f>
        <v>0</v>
      </c>
      <c r="O79" s="20">
        <f>(IF(OR(O$15&lt;$B79,O$15&gt;$C79),0,IF(MOD(O$15-$B79, $D79) = 0, $E79, 0)))*(1+'Current Financials'!$B$18)^(O$15-'Current Financials'!$B$12)</f>
        <v>0</v>
      </c>
      <c r="P79" s="20">
        <f>(IF(OR(P$15&lt;$B79,P$15&gt;$C79),0,IF(MOD(P$15-$B79, $D79) = 0, $E79, 0)))*(1+'Current Financials'!$B$18)^(P$15-'Current Financials'!$B$12)</f>
        <v>0</v>
      </c>
    </row>
    <row r="80" spans="1:16" x14ac:dyDescent="0.2">
      <c r="A80" s="21"/>
      <c r="B80" s="21"/>
      <c r="C80" s="21"/>
      <c r="D80" s="21"/>
      <c r="E80" s="22"/>
      <c r="G80" s="20">
        <f>(IF(OR(G$15&lt;$B80,G$15&gt;$C80),0,IF(MOD(G$15-$B80, $D80) = 0, $E80, 0)))*(1+'Current Financials'!$B$18)^(G$15-'Current Financials'!$B$12)</f>
        <v>0</v>
      </c>
      <c r="H80" s="20">
        <f>(IF(OR(H$15&lt;$B80,H$15&gt;$C80),0,IF(MOD(H$15-$B80, $D80) = 0, $E80, 0)))*(1+'Current Financials'!$B$18)^(H$15-'Current Financials'!$B$12)</f>
        <v>0</v>
      </c>
      <c r="I80" s="20">
        <f>(IF(OR(I$15&lt;$B80,I$15&gt;$C80),0,IF(MOD(I$15-$B80, $D80) = 0, $E80, 0)))*(1+'Current Financials'!$B$18)^(I$15-'Current Financials'!$B$12)</f>
        <v>0</v>
      </c>
      <c r="J80" s="20">
        <f>(IF(OR(J$15&lt;$B80,J$15&gt;$C80),0,IF(MOD(J$15-$B80, $D80) = 0, $E80, 0)))*(1+'Current Financials'!$B$18)^(J$15-'Current Financials'!$B$12)</f>
        <v>0</v>
      </c>
      <c r="K80" s="20">
        <f>(IF(OR(K$15&lt;$B80,K$15&gt;$C80),0,IF(MOD(K$15-$B80, $D80) = 0, $E80, 0)))*(1+'Current Financials'!$B$18)^(K$15-'Current Financials'!$B$12)</f>
        <v>0</v>
      </c>
      <c r="L80" s="20">
        <f>(IF(OR(L$15&lt;$B80,L$15&gt;$C80),0,IF(MOD(L$15-$B80, $D80) = 0, $E80, 0)))*(1+'Current Financials'!$B$18)^(L$15-'Current Financials'!$B$12)</f>
        <v>0</v>
      </c>
      <c r="M80" s="20">
        <f>(IF(OR(M$15&lt;$B80,M$15&gt;$C80),0,IF(MOD(M$15-$B80, $D80) = 0, $E80, 0)))*(1+'Current Financials'!$B$18)^(M$15-'Current Financials'!$B$12)</f>
        <v>0</v>
      </c>
      <c r="N80" s="20">
        <f>(IF(OR(N$15&lt;$B80,N$15&gt;$C80),0,IF(MOD(N$15-$B80, $D80) = 0, $E80, 0)))*(1+'Current Financials'!$B$18)^(N$15-'Current Financials'!$B$12)</f>
        <v>0</v>
      </c>
      <c r="O80" s="20">
        <f>(IF(OR(O$15&lt;$B80,O$15&gt;$C80),0,IF(MOD(O$15-$B80, $D80) = 0, $E80, 0)))*(1+'Current Financials'!$B$18)^(O$15-'Current Financials'!$B$12)</f>
        <v>0</v>
      </c>
      <c r="P80" s="20">
        <f>(IF(OR(P$15&lt;$B80,P$15&gt;$C80),0,IF(MOD(P$15-$B80, $D80) = 0, $E80, 0)))*(1+'Current Financials'!$B$18)^(P$15-'Current Financials'!$B$12)</f>
        <v>0</v>
      </c>
    </row>
    <row r="81" spans="1:16" x14ac:dyDescent="0.2">
      <c r="A81" s="21"/>
      <c r="B81" s="21"/>
      <c r="C81" s="21"/>
      <c r="D81" s="21"/>
      <c r="E81" s="22"/>
      <c r="G81" s="20">
        <f>(IF(OR(G$15&lt;$B81,G$15&gt;$C81),0,IF(MOD(G$15-$B81, $D81) = 0, $E81, 0)))*(1+'Current Financials'!$B$18)^(G$15-'Current Financials'!$B$12)</f>
        <v>0</v>
      </c>
      <c r="H81" s="20">
        <f>(IF(OR(H$15&lt;$B81,H$15&gt;$C81),0,IF(MOD(H$15-$B81, $D81) = 0, $E81, 0)))*(1+'Current Financials'!$B$18)^(H$15-'Current Financials'!$B$12)</f>
        <v>0</v>
      </c>
      <c r="I81" s="20">
        <f>(IF(OR(I$15&lt;$B81,I$15&gt;$C81),0,IF(MOD(I$15-$B81, $D81) = 0, $E81, 0)))*(1+'Current Financials'!$B$18)^(I$15-'Current Financials'!$B$12)</f>
        <v>0</v>
      </c>
      <c r="J81" s="20">
        <f>(IF(OR(J$15&lt;$B81,J$15&gt;$C81),0,IF(MOD(J$15-$B81, $D81) = 0, $E81, 0)))*(1+'Current Financials'!$B$18)^(J$15-'Current Financials'!$B$12)</f>
        <v>0</v>
      </c>
      <c r="K81" s="20">
        <f>(IF(OR(K$15&lt;$B81,K$15&gt;$C81),0,IF(MOD(K$15-$B81, $D81) = 0, $E81, 0)))*(1+'Current Financials'!$B$18)^(K$15-'Current Financials'!$B$12)</f>
        <v>0</v>
      </c>
      <c r="L81" s="20">
        <f>(IF(OR(L$15&lt;$B81,L$15&gt;$C81),0,IF(MOD(L$15-$B81, $D81) = 0, $E81, 0)))*(1+'Current Financials'!$B$18)^(L$15-'Current Financials'!$B$12)</f>
        <v>0</v>
      </c>
      <c r="M81" s="20">
        <f>(IF(OR(M$15&lt;$B81,M$15&gt;$C81),0,IF(MOD(M$15-$B81, $D81) = 0, $E81, 0)))*(1+'Current Financials'!$B$18)^(M$15-'Current Financials'!$B$12)</f>
        <v>0</v>
      </c>
      <c r="N81" s="20">
        <f>(IF(OR(N$15&lt;$B81,N$15&gt;$C81),0,IF(MOD(N$15-$B81, $D81) = 0, $E81, 0)))*(1+'Current Financials'!$B$18)^(N$15-'Current Financials'!$B$12)</f>
        <v>0</v>
      </c>
      <c r="O81" s="20">
        <f>(IF(OR(O$15&lt;$B81,O$15&gt;$C81),0,IF(MOD(O$15-$B81, $D81) = 0, $E81, 0)))*(1+'Current Financials'!$B$18)^(O$15-'Current Financials'!$B$12)</f>
        <v>0</v>
      </c>
      <c r="P81" s="20">
        <f>(IF(OR(P$15&lt;$B81,P$15&gt;$C81),0,IF(MOD(P$15-$B81, $D81) = 0, $E81, 0)))*(1+'Current Financials'!$B$18)^(P$15-'Current Financials'!$B$12)</f>
        <v>0</v>
      </c>
    </row>
    <row r="82" spans="1:16" x14ac:dyDescent="0.2">
      <c r="A82" s="17" t="s">
        <v>74</v>
      </c>
      <c r="B82" s="18"/>
      <c r="C82" s="18"/>
      <c r="D82" s="18"/>
      <c r="E82" s="19"/>
      <c r="G82" s="20">
        <f>(IF(OR(G$15&lt;$B82,G$15&gt;$C82),0,IF(MOD(G$15-$B82, $D82) = 0, $E82, 0)))*(1+'Current Financials'!$B$18)^(G$15-'Current Financials'!$B$12)</f>
        <v>0</v>
      </c>
      <c r="H82" s="20">
        <f>(IF(OR(H$15&lt;$B82,H$15&gt;$C82),0,IF(MOD(H$15-$B82, $D82) = 0, $E82, 0)))*(1+'Current Financials'!$B$18)^(H$15-'Current Financials'!$B$12)</f>
        <v>0</v>
      </c>
      <c r="I82" s="20">
        <f>(IF(OR(I$15&lt;$B82,I$15&gt;$C82),0,IF(MOD(I$15-$B82, $D82) = 0, $E82, 0)))*(1+'Current Financials'!$B$18)^(I$15-'Current Financials'!$B$12)</f>
        <v>0</v>
      </c>
      <c r="J82" s="20">
        <f>(IF(OR(J$15&lt;$B82,J$15&gt;$C82),0,IF(MOD(J$15-$B82, $D82) = 0, $E82, 0)))*(1+'Current Financials'!$B$18)^(J$15-'Current Financials'!$B$12)</f>
        <v>0</v>
      </c>
      <c r="K82" s="20">
        <f>(IF(OR(K$15&lt;$B82,K$15&gt;$C82),0,IF(MOD(K$15-$B82, $D82) = 0, $E82, 0)))*(1+'Current Financials'!$B$18)^(K$15-'Current Financials'!$B$12)</f>
        <v>0</v>
      </c>
      <c r="L82" s="20">
        <f>(IF(OR(L$15&lt;$B82,L$15&gt;$C82),0,IF(MOD(L$15-$B82, $D82) = 0, $E82, 0)))*(1+'Current Financials'!$B$18)^(L$15-'Current Financials'!$B$12)</f>
        <v>0</v>
      </c>
      <c r="M82" s="20">
        <f>(IF(OR(M$15&lt;$B82,M$15&gt;$C82),0,IF(MOD(M$15-$B82, $D82) = 0, $E82, 0)))*(1+'Current Financials'!$B$18)^(M$15-'Current Financials'!$B$12)</f>
        <v>0</v>
      </c>
      <c r="N82" s="20">
        <f>(IF(OR(N$15&lt;$B82,N$15&gt;$C82),0,IF(MOD(N$15-$B82, $D82) = 0, $E82, 0)))*(1+'Current Financials'!$B$18)^(N$15-'Current Financials'!$B$12)</f>
        <v>0</v>
      </c>
      <c r="O82" s="20">
        <f>(IF(OR(O$15&lt;$B82,O$15&gt;$C82),0,IF(MOD(O$15-$B82, $D82) = 0, $E82, 0)))*(1+'Current Financials'!$B$18)^(O$15-'Current Financials'!$B$12)</f>
        <v>0</v>
      </c>
      <c r="P82" s="20">
        <f>(IF(OR(P$15&lt;$B82,P$15&gt;$C82),0,IF(MOD(P$15-$B82, $D82) = 0, $E82, 0)))*(1+'Current Financials'!$B$18)^(P$15-'Current Financials'!$B$12)</f>
        <v>0</v>
      </c>
    </row>
    <row r="83" spans="1:16" x14ac:dyDescent="0.2">
      <c r="A83" s="21"/>
      <c r="B83" s="21"/>
      <c r="C83" s="21"/>
      <c r="D83" s="21"/>
      <c r="E83" s="22"/>
      <c r="G83" s="20">
        <f>(IF(OR(G$15&lt;$B83,G$15&gt;$C83),0,IF(MOD(G$15-$B83, $D83) = 0, $E83, 0)))*(1+'Current Financials'!$B$18)^(G$15-'Current Financials'!$B$12)</f>
        <v>0</v>
      </c>
      <c r="H83" s="20">
        <f>(IF(OR(H$15&lt;$B83,H$15&gt;$C83),0,IF(MOD(H$15-$B83, $D83) = 0, $E83, 0)))*(1+'Current Financials'!$B$18)^(H$15-'Current Financials'!$B$12)</f>
        <v>0</v>
      </c>
      <c r="I83" s="20">
        <f>(IF(OR(I$15&lt;$B83,I$15&gt;$C83),0,IF(MOD(I$15-$B83, $D83) = 0, $E83, 0)))*(1+'Current Financials'!$B$18)^(I$15-'Current Financials'!$B$12)</f>
        <v>0</v>
      </c>
      <c r="J83" s="20">
        <f>(IF(OR(J$15&lt;$B83,J$15&gt;$C83),0,IF(MOD(J$15-$B83, $D83) = 0, $E83, 0)))*(1+'Current Financials'!$B$18)^(J$15-'Current Financials'!$B$12)</f>
        <v>0</v>
      </c>
      <c r="K83" s="20">
        <f>(IF(OR(K$15&lt;$B83,K$15&gt;$C83),0,IF(MOD(K$15-$B83, $D83) = 0, $E83, 0)))*(1+'Current Financials'!$B$18)^(K$15-'Current Financials'!$B$12)</f>
        <v>0</v>
      </c>
      <c r="L83" s="20">
        <f>(IF(OR(L$15&lt;$B83,L$15&gt;$C83),0,IF(MOD(L$15-$B83, $D83) = 0, $E83, 0)))*(1+'Current Financials'!$B$18)^(L$15-'Current Financials'!$B$12)</f>
        <v>0</v>
      </c>
      <c r="M83" s="20">
        <f>(IF(OR(M$15&lt;$B83,M$15&gt;$C83),0,IF(MOD(M$15-$B83, $D83) = 0, $E83, 0)))*(1+'Current Financials'!$B$18)^(M$15-'Current Financials'!$B$12)</f>
        <v>0</v>
      </c>
      <c r="N83" s="20">
        <f>(IF(OR(N$15&lt;$B83,N$15&gt;$C83),0,IF(MOD(N$15-$B83, $D83) = 0, $E83, 0)))*(1+'Current Financials'!$B$18)^(N$15-'Current Financials'!$B$12)</f>
        <v>0</v>
      </c>
      <c r="O83" s="20">
        <f>(IF(OR(O$15&lt;$B83,O$15&gt;$C83),0,IF(MOD(O$15-$B83, $D83) = 0, $E83, 0)))*(1+'Current Financials'!$B$18)^(O$15-'Current Financials'!$B$12)</f>
        <v>0</v>
      </c>
      <c r="P83" s="20">
        <f>(IF(OR(P$15&lt;$B83,P$15&gt;$C83),0,IF(MOD(P$15-$B83, $D83) = 0, $E83, 0)))*(1+'Current Financials'!$B$18)^(P$15-'Current Financials'!$B$12)</f>
        <v>0</v>
      </c>
    </row>
    <row r="84" spans="1:16" x14ac:dyDescent="0.2">
      <c r="A84" s="21" t="s">
        <v>75</v>
      </c>
      <c r="B84" s="21">
        <v>2020</v>
      </c>
      <c r="C84" s="21">
        <v>2020</v>
      </c>
      <c r="D84" s="21">
        <v>1</v>
      </c>
      <c r="E84" s="22">
        <v>30000</v>
      </c>
      <c r="G84" s="20">
        <f>(IF(OR(G$15&lt;$B84,G$15&gt;$C84),0,IF(MOD(G$15-$B84, $D84) = 0, $E84, 0)))*(1+'Current Financials'!$B$18)^(G$15-'Current Financials'!$B$12)</f>
        <v>30000</v>
      </c>
      <c r="H84" s="20">
        <f>(IF(OR(H$15&lt;$B84,H$15&gt;$C84),0,IF(MOD(H$15-$B84, $D84) = 0, $E84, 0)))*(1+'Current Financials'!$B$18)^(H$15-'Current Financials'!$B$12)</f>
        <v>0</v>
      </c>
      <c r="I84" s="20">
        <f>(IF(OR(I$15&lt;$B84,I$15&gt;$C84),0,IF(MOD(I$15-$B84, $D84) = 0, $E84, 0)))*(1+'Current Financials'!$B$18)^(I$15-'Current Financials'!$B$12)</f>
        <v>0</v>
      </c>
      <c r="J84" s="20">
        <f>(IF(OR(J$15&lt;$B84,J$15&gt;$C84),0,IF(MOD(J$15-$B84, $D84) = 0, $E84, 0)))*(1+'Current Financials'!$B$18)^(J$15-'Current Financials'!$B$12)</f>
        <v>0</v>
      </c>
      <c r="K84" s="20">
        <f>(IF(OR(K$15&lt;$B84,K$15&gt;$C84),0,IF(MOD(K$15-$B84, $D84) = 0, $E84, 0)))*(1+'Current Financials'!$B$18)^(K$15-'Current Financials'!$B$12)</f>
        <v>0</v>
      </c>
      <c r="L84" s="20">
        <f>(IF(OR(L$15&lt;$B84,L$15&gt;$C84),0,IF(MOD(L$15-$B84, $D84) = 0, $E84, 0)))*(1+'Current Financials'!$B$18)^(L$15-'Current Financials'!$B$12)</f>
        <v>0</v>
      </c>
      <c r="M84" s="20">
        <f>(IF(OR(M$15&lt;$B84,M$15&gt;$C84),0,IF(MOD(M$15-$B84, $D84) = 0, $E84, 0)))*(1+'Current Financials'!$B$18)^(M$15-'Current Financials'!$B$12)</f>
        <v>0</v>
      </c>
      <c r="N84" s="20">
        <f>(IF(OR(N$15&lt;$B84,N$15&gt;$C84),0,IF(MOD(N$15-$B84, $D84) = 0, $E84, 0)))*(1+'Current Financials'!$B$18)^(N$15-'Current Financials'!$B$12)</f>
        <v>0</v>
      </c>
      <c r="O84" s="20">
        <f>(IF(OR(O$15&lt;$B84,O$15&gt;$C84),0,IF(MOD(O$15-$B84, $D84) = 0, $E84, 0)))*(1+'Current Financials'!$B$18)^(O$15-'Current Financials'!$B$12)</f>
        <v>0</v>
      </c>
      <c r="P84" s="20">
        <f>(IF(OR(P$15&lt;$B84,P$15&gt;$C84),0,IF(MOD(P$15-$B84, $D84) = 0, $E84, 0)))*(1+'Current Financials'!$B$18)^(P$15-'Current Financials'!$B$12)</f>
        <v>0</v>
      </c>
    </row>
    <row r="85" spans="1:16" x14ac:dyDescent="0.2">
      <c r="A85" s="21" t="s">
        <v>76</v>
      </c>
      <c r="B85" s="21">
        <v>2020</v>
      </c>
      <c r="C85" s="21">
        <v>2027</v>
      </c>
      <c r="D85" s="21">
        <v>7</v>
      </c>
      <c r="E85" s="22">
        <v>7500</v>
      </c>
      <c r="G85" s="20">
        <f>(IF(OR(G$15&lt;$B85,G$15&gt;$C85),0,IF(MOD(G$15-$B85, $D85) = 0, $E85, 0)))*(1+'Current Financials'!$B$18)^(G$15-'Current Financials'!$B$12)</f>
        <v>7500</v>
      </c>
      <c r="H85" s="20">
        <f>(IF(OR(H$15&lt;$B85,H$15&gt;$C85),0,IF(MOD(H$15-$B85, $D85) = 0, $E85, 0)))*(1+'Current Financials'!$B$18)^(H$15-'Current Financials'!$B$12)</f>
        <v>0</v>
      </c>
      <c r="I85" s="20">
        <f>(IF(OR(I$15&lt;$B85,I$15&gt;$C85),0,IF(MOD(I$15-$B85, $D85) = 0, $E85, 0)))*(1+'Current Financials'!$B$18)^(I$15-'Current Financials'!$B$12)</f>
        <v>0</v>
      </c>
      <c r="J85" s="20">
        <f>(IF(OR(J$15&lt;$B85,J$15&gt;$C85),0,IF(MOD(J$15-$B85, $D85) = 0, $E85, 0)))*(1+'Current Financials'!$B$18)^(J$15-'Current Financials'!$B$12)</f>
        <v>0</v>
      </c>
      <c r="K85" s="20">
        <f>(IF(OR(K$15&lt;$B85,K$15&gt;$C85),0,IF(MOD(K$15-$B85, $D85) = 0, $E85, 0)))*(1+'Current Financials'!$B$18)^(K$15-'Current Financials'!$B$12)</f>
        <v>0</v>
      </c>
      <c r="L85" s="20">
        <f>(IF(OR(L$15&lt;$B85,L$15&gt;$C85),0,IF(MOD(L$15-$B85, $D85) = 0, $E85, 0)))*(1+'Current Financials'!$B$18)^(L$15-'Current Financials'!$B$12)</f>
        <v>0</v>
      </c>
      <c r="M85" s="20">
        <f>(IF(OR(M$15&lt;$B85,M$15&gt;$C85),0,IF(MOD(M$15-$B85, $D85) = 0, $E85, 0)))*(1+'Current Financials'!$B$18)^(M$15-'Current Financials'!$B$12)</f>
        <v>0</v>
      </c>
      <c r="N85" s="20">
        <f>(IF(OR(N$15&lt;$B85,N$15&gt;$C85),0,IF(MOD(N$15-$B85, $D85) = 0, $E85, 0)))*(1+'Current Financials'!$B$18)^(N$15-'Current Financials'!$B$12)</f>
        <v>12043.361073588227</v>
      </c>
      <c r="O85" s="20">
        <f>(IF(OR(O$15&lt;$B85,O$15&gt;$C85),0,IF(MOD(O$15-$B85, $D85) = 0, $E85, 0)))*(1+'Current Financials'!$B$18)^(O$15-'Current Financials'!$B$12)</f>
        <v>0</v>
      </c>
      <c r="P85" s="20">
        <f>(IF(OR(P$15&lt;$B85,P$15&gt;$C85),0,IF(MOD(P$15-$B85, $D85) = 0, $E85, 0)))*(1+'Current Financials'!$B$18)^(P$15-'Current Financials'!$B$12)</f>
        <v>0</v>
      </c>
    </row>
    <row r="86" spans="1:16" x14ac:dyDescent="0.2">
      <c r="A86" s="21"/>
      <c r="B86" s="21"/>
      <c r="C86" s="21"/>
      <c r="D86" s="21"/>
      <c r="E86" s="22"/>
      <c r="G86" s="20">
        <f>(IF(OR(G$15&lt;$B86,G$15&gt;$C86),0,IF(MOD(G$15-$B86, $D86) = 0, $E86, 0)))*(1+'Current Financials'!$B$18)^(G$15-'Current Financials'!$B$12)</f>
        <v>0</v>
      </c>
      <c r="H86" s="20">
        <f>(IF(OR(H$15&lt;$B86,H$15&gt;$C86),0,IF(MOD(H$15-$B86, $D86) = 0, $E86, 0)))*(1+'Current Financials'!$B$18)^(H$15-'Current Financials'!$B$12)</f>
        <v>0</v>
      </c>
      <c r="I86" s="20">
        <f>(IF(OR(I$15&lt;$B86,I$15&gt;$C86),0,IF(MOD(I$15-$B86, $D86) = 0, $E86, 0)))*(1+'Current Financials'!$B$18)^(I$15-'Current Financials'!$B$12)</f>
        <v>0</v>
      </c>
      <c r="J86" s="20">
        <f>(IF(OR(J$15&lt;$B86,J$15&gt;$C86),0,IF(MOD(J$15-$B86, $D86) = 0, $E86, 0)))*(1+'Current Financials'!$B$18)^(J$15-'Current Financials'!$B$12)</f>
        <v>0</v>
      </c>
      <c r="K86" s="20">
        <f>(IF(OR(K$15&lt;$B86,K$15&gt;$C86),0,IF(MOD(K$15-$B86, $D86) = 0, $E86, 0)))*(1+'Current Financials'!$B$18)^(K$15-'Current Financials'!$B$12)</f>
        <v>0</v>
      </c>
      <c r="L86" s="20">
        <f>(IF(OR(L$15&lt;$B86,L$15&gt;$C86),0,IF(MOD(L$15-$B86, $D86) = 0, $E86, 0)))*(1+'Current Financials'!$B$18)^(L$15-'Current Financials'!$B$12)</f>
        <v>0</v>
      </c>
      <c r="M86" s="20">
        <f>(IF(OR(M$15&lt;$B86,M$15&gt;$C86),0,IF(MOD(M$15-$B86, $D86) = 0, $E86, 0)))*(1+'Current Financials'!$B$18)^(M$15-'Current Financials'!$B$12)</f>
        <v>0</v>
      </c>
      <c r="N86" s="20">
        <f>(IF(OR(N$15&lt;$B86,N$15&gt;$C86),0,IF(MOD(N$15-$B86, $D86) = 0, $E86, 0)))*(1+'Current Financials'!$B$18)^(N$15-'Current Financials'!$B$12)</f>
        <v>0</v>
      </c>
      <c r="O86" s="20">
        <f>(IF(OR(O$15&lt;$B86,O$15&gt;$C86),0,IF(MOD(O$15-$B86, $D86) = 0, $E86, 0)))*(1+'Current Financials'!$B$18)^(O$15-'Current Financials'!$B$12)</f>
        <v>0</v>
      </c>
      <c r="P86" s="20">
        <f>(IF(OR(P$15&lt;$B86,P$15&gt;$C86),0,IF(MOD(P$15-$B86, $D86) = 0, $E86, 0)))*(1+'Current Financials'!$B$18)^(P$15-'Current Financials'!$B$12)</f>
        <v>0</v>
      </c>
    </row>
    <row r="87" spans="1:16" x14ac:dyDescent="0.2">
      <c r="A87" s="21"/>
      <c r="B87" s="21"/>
      <c r="C87" s="21"/>
      <c r="D87" s="21"/>
      <c r="E87" s="22"/>
      <c r="G87" s="20">
        <f>(IF(OR(G$15&lt;$B87,G$15&gt;$C87),0,IF(MOD(G$15-$B87, $D87) = 0, $E87, 0)))*(1+'Current Financials'!$B$18)^(G$15-'Current Financials'!$B$12)</f>
        <v>0</v>
      </c>
      <c r="H87" s="20">
        <f>(IF(OR(H$15&lt;$B87,H$15&gt;$C87),0,IF(MOD(H$15-$B87, $D87) = 0, $E87, 0)))*(1+'Current Financials'!$B$18)^(H$15-'Current Financials'!$B$12)</f>
        <v>0</v>
      </c>
      <c r="I87" s="20">
        <f>(IF(OR(I$15&lt;$B87,I$15&gt;$C87),0,IF(MOD(I$15-$B87, $D87) = 0, $E87, 0)))*(1+'Current Financials'!$B$18)^(I$15-'Current Financials'!$B$12)</f>
        <v>0</v>
      </c>
      <c r="J87" s="20">
        <f>(IF(OR(J$15&lt;$B87,J$15&gt;$C87),0,IF(MOD(J$15-$B87, $D87) = 0, $E87, 0)))*(1+'Current Financials'!$B$18)^(J$15-'Current Financials'!$B$12)</f>
        <v>0</v>
      </c>
      <c r="K87" s="20">
        <f>(IF(OR(K$15&lt;$B87,K$15&gt;$C87),0,IF(MOD(K$15-$B87, $D87) = 0, $E87, 0)))*(1+'Current Financials'!$B$18)^(K$15-'Current Financials'!$B$12)</f>
        <v>0</v>
      </c>
      <c r="L87" s="20">
        <f>(IF(OR(L$15&lt;$B87,L$15&gt;$C87),0,IF(MOD(L$15-$B87, $D87) = 0, $E87, 0)))*(1+'Current Financials'!$B$18)^(L$15-'Current Financials'!$B$12)</f>
        <v>0</v>
      </c>
      <c r="M87" s="20">
        <f>(IF(OR(M$15&lt;$B87,M$15&gt;$C87),0,IF(MOD(M$15-$B87, $D87) = 0, $E87, 0)))*(1+'Current Financials'!$B$18)^(M$15-'Current Financials'!$B$12)</f>
        <v>0</v>
      </c>
      <c r="N87" s="20">
        <f>(IF(OR(N$15&lt;$B87,N$15&gt;$C87),0,IF(MOD(N$15-$B87, $D87) = 0, $E87, 0)))*(1+'Current Financials'!$B$18)^(N$15-'Current Financials'!$B$12)</f>
        <v>0</v>
      </c>
      <c r="O87" s="20">
        <f>(IF(OR(O$15&lt;$B87,O$15&gt;$C87),0,IF(MOD(O$15-$B87, $D87) = 0, $E87, 0)))*(1+'Current Financials'!$B$18)^(O$15-'Current Financials'!$B$12)</f>
        <v>0</v>
      </c>
      <c r="P87" s="20">
        <f>(IF(OR(P$15&lt;$B87,P$15&gt;$C87),0,IF(MOD(P$15-$B87, $D87) = 0, $E87, 0)))*(1+'Current Financials'!$B$18)^(P$15-'Current Financials'!$B$12)</f>
        <v>0</v>
      </c>
    </row>
  </sheetData>
  <sheetProtection sheet="1" objects="1" scenarios="1" selectLockedCells="1"/>
  <mergeCells count="14">
    <mergeCell ref="A11:D11"/>
    <mergeCell ref="A12:D12"/>
    <mergeCell ref="A13:D13"/>
    <mergeCell ref="A14:E14"/>
    <mergeCell ref="A6:D6"/>
    <mergeCell ref="A7:D7"/>
    <mergeCell ref="A8:D8"/>
    <mergeCell ref="A9:D9"/>
    <mergeCell ref="A10:D10"/>
    <mergeCell ref="A1:D1"/>
    <mergeCell ref="A2:D2"/>
    <mergeCell ref="A3:D3"/>
    <mergeCell ref="A4:D4"/>
    <mergeCell ref="A5:D5"/>
  </mergeCells>
  <dataValidations count="2">
    <dataValidation type="whole" operator="greaterThan" allowBlank="1" showErrorMessage="1" sqref="B16:C87" xr:uid="{00000000-0002-0000-0200-000000000000}">
      <formula1>2017</formula1>
      <formula2>0</formula2>
    </dataValidation>
    <dataValidation type="whole" operator="greaterThanOrEqual" allowBlank="1" showErrorMessage="1" sqref="D16:D87" xr:uid="{00000000-0002-0000-0200-000001000000}">
      <formula1>0</formula1>
      <formula2>0</formula2>
    </dataValidation>
  </dataValidations>
  <pageMargins left="0.78740157480314965" right="0.78740157480314965" top="1.0236220472440944" bottom="1.0236220472440944" header="0.78740157480314965" footer="0.78740157480314965"/>
  <pageSetup paperSize="9" scale="50" orientation="landscape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4"/>
  <sheetViews>
    <sheetView zoomScaleNormal="100" workbookViewId="0">
      <selection activeCell="A21" sqref="A21"/>
    </sheetView>
  </sheetViews>
  <sheetFormatPr defaultRowHeight="12.75" x14ac:dyDescent="0.2"/>
  <cols>
    <col min="1" max="1025" width="11.5703125"/>
  </cols>
  <sheetData>
    <row r="1" spans="1:8" ht="19.5" x14ac:dyDescent="0.3">
      <c r="A1" s="48" t="s">
        <v>77</v>
      </c>
      <c r="B1" s="48"/>
      <c r="C1" s="48"/>
      <c r="D1" s="48"/>
      <c r="E1" s="48"/>
    </row>
    <row r="2" spans="1:8" x14ac:dyDescent="0.2">
      <c r="A2" s="49" t="s">
        <v>78</v>
      </c>
      <c r="B2" s="49"/>
      <c r="C2" s="49"/>
      <c r="D2" s="49"/>
      <c r="E2" s="49"/>
    </row>
    <row r="3" spans="1:8" x14ac:dyDescent="0.2">
      <c r="A3" s="49" t="s">
        <v>79</v>
      </c>
      <c r="B3" s="49"/>
      <c r="C3" s="49"/>
      <c r="D3" s="49"/>
      <c r="E3" s="49"/>
    </row>
    <row r="4" spans="1:8" x14ac:dyDescent="0.2">
      <c r="A4" s="3"/>
      <c r="B4" s="3"/>
      <c r="C4" s="3"/>
      <c r="D4" s="3"/>
      <c r="E4" s="3"/>
    </row>
    <row r="5" spans="1:8" x14ac:dyDescent="0.2">
      <c r="A5" s="49" t="s">
        <v>80</v>
      </c>
      <c r="B5" s="49"/>
      <c r="C5" s="49"/>
      <c r="D5" s="49"/>
      <c r="E5" s="49"/>
    </row>
    <row r="6" spans="1:8" x14ac:dyDescent="0.2">
      <c r="A6" s="49" t="s">
        <v>81</v>
      </c>
      <c r="B6" s="49"/>
      <c r="C6" s="49"/>
      <c r="D6" s="49"/>
      <c r="E6" s="49"/>
    </row>
    <row r="7" spans="1:8" x14ac:dyDescent="0.2">
      <c r="A7" s="49" t="s">
        <v>82</v>
      </c>
      <c r="B7" s="49"/>
      <c r="C7" s="49"/>
      <c r="D7" s="49"/>
      <c r="E7" s="49"/>
    </row>
    <row r="8" spans="1:8" x14ac:dyDescent="0.2">
      <c r="A8" s="49" t="s">
        <v>83</v>
      </c>
      <c r="B8" s="49"/>
      <c r="C8" s="49"/>
      <c r="D8" s="49"/>
      <c r="E8" s="49"/>
    </row>
    <row r="9" spans="1:8" x14ac:dyDescent="0.2">
      <c r="A9" s="49" t="s">
        <v>84</v>
      </c>
      <c r="B9" s="49"/>
      <c r="C9" s="49"/>
      <c r="D9" s="49"/>
      <c r="E9" s="49"/>
    </row>
    <row r="10" spans="1:8" x14ac:dyDescent="0.2">
      <c r="A10" s="3"/>
      <c r="B10" s="3"/>
      <c r="C10" s="3"/>
      <c r="D10" s="3"/>
      <c r="E10" s="3"/>
    </row>
    <row r="11" spans="1:8" x14ac:dyDescent="0.2">
      <c r="A11" s="3"/>
      <c r="B11" s="3"/>
      <c r="C11" s="3"/>
      <c r="D11" s="3"/>
      <c r="E11" s="3"/>
    </row>
    <row r="12" spans="1:8" x14ac:dyDescent="0.2">
      <c r="A12" s="51" t="s">
        <v>85</v>
      </c>
      <c r="B12" s="51"/>
      <c r="C12" s="51"/>
      <c r="D12" s="51"/>
      <c r="E12" s="24">
        <f>'Current Financials'!B17</f>
        <v>994559</v>
      </c>
    </row>
    <row r="13" spans="1:8" x14ac:dyDescent="0.2">
      <c r="A13" s="51" t="s">
        <v>86</v>
      </c>
      <c r="B13" s="51"/>
      <c r="C13" s="51"/>
      <c r="D13" s="51"/>
      <c r="E13" s="24">
        <f>X22</f>
        <v>1899749</v>
      </c>
    </row>
    <row r="14" spans="1:8" x14ac:dyDescent="0.2">
      <c r="A14" s="51" t="s">
        <v>87</v>
      </c>
      <c r="B14" s="51"/>
      <c r="C14" s="51"/>
      <c r="D14" s="51"/>
      <c r="E14" s="25">
        <f>(E12-E13)/E13</f>
        <v>-0.47647873482233705</v>
      </c>
    </row>
    <row r="15" spans="1:8" ht="14.25" x14ac:dyDescent="0.2">
      <c r="A15" s="51" t="s">
        <v>88</v>
      </c>
      <c r="B15" s="51"/>
      <c r="C15" s="51"/>
      <c r="D15" s="51"/>
      <c r="E15" s="26">
        <f>AY22</f>
        <v>805535.2133223915</v>
      </c>
      <c r="H15" s="27"/>
    </row>
    <row r="16" spans="1:8" ht="15" x14ac:dyDescent="0.25">
      <c r="A16" s="51" t="s">
        <v>89</v>
      </c>
      <c r="B16" s="51"/>
      <c r="C16" s="51"/>
      <c r="D16" s="51"/>
      <c r="E16" s="28">
        <f>E17-'Current Financials'!B18</f>
        <v>0.49892285396541319</v>
      </c>
    </row>
    <row r="17" spans="1:51" x14ac:dyDescent="0.2">
      <c r="A17" s="51" t="s">
        <v>90</v>
      </c>
      <c r="B17" s="51"/>
      <c r="C17" s="51"/>
      <c r="D17" s="51"/>
      <c r="E17" s="29">
        <f>('Current Financials'!$B$15+$E$15)/'Current Financials'!$B$14-1</f>
        <v>0.5689228539654132</v>
      </c>
    </row>
    <row r="19" spans="1:51" x14ac:dyDescent="0.2">
      <c r="A19" t="s">
        <v>91</v>
      </c>
      <c r="E19" s="24">
        <f>$E$12+$E$15-$A$94+(2*$E$12+$E$15-$A$94)/2*'Current Financials'!$B$19</f>
        <v>1387230.4016887574</v>
      </c>
    </row>
    <row r="21" spans="1:51" hidden="1" x14ac:dyDescent="0.2">
      <c r="A21">
        <f>'Current Financials'!$B$12</f>
        <v>2020</v>
      </c>
      <c r="B21">
        <f t="shared" ref="B21:J21" si="0">A21+1</f>
        <v>2021</v>
      </c>
      <c r="C21">
        <f t="shared" si="0"/>
        <v>2022</v>
      </c>
      <c r="D21">
        <f t="shared" si="0"/>
        <v>2023</v>
      </c>
      <c r="E21">
        <f t="shared" si="0"/>
        <v>2024</v>
      </c>
      <c r="F21">
        <f t="shared" si="0"/>
        <v>2025</v>
      </c>
      <c r="G21">
        <f t="shared" si="0"/>
        <v>2026</v>
      </c>
      <c r="H21">
        <f t="shared" si="0"/>
        <v>2027</v>
      </c>
      <c r="I21">
        <f t="shared" si="0"/>
        <v>2028</v>
      </c>
      <c r="J21">
        <f t="shared" si="0"/>
        <v>2029</v>
      </c>
      <c r="L21">
        <f>'Current Financials'!$B$12</f>
        <v>2020</v>
      </c>
      <c r="M21">
        <f t="shared" ref="M21:U21" si="1">L21+1</f>
        <v>2021</v>
      </c>
      <c r="N21">
        <f t="shared" si="1"/>
        <v>2022</v>
      </c>
      <c r="O21">
        <f t="shared" si="1"/>
        <v>2023</v>
      </c>
      <c r="P21">
        <f t="shared" si="1"/>
        <v>2024</v>
      </c>
      <c r="Q21">
        <f t="shared" si="1"/>
        <v>2025</v>
      </c>
      <c r="R21">
        <f t="shared" si="1"/>
        <v>2026</v>
      </c>
      <c r="S21">
        <f t="shared" si="1"/>
        <v>2027</v>
      </c>
      <c r="T21">
        <f t="shared" si="1"/>
        <v>2028</v>
      </c>
      <c r="U21">
        <f t="shared" si="1"/>
        <v>2029</v>
      </c>
      <c r="W21" t="s">
        <v>92</v>
      </c>
      <c r="X21" t="s">
        <v>93</v>
      </c>
      <c r="Y21" t="s">
        <v>94</v>
      </c>
      <c r="AA21">
        <f>'Current Financials'!$B$12</f>
        <v>2020</v>
      </c>
      <c r="AB21">
        <f t="shared" ref="AB21:AJ21" si="2">AA21+1</f>
        <v>2021</v>
      </c>
      <c r="AC21">
        <f t="shared" si="2"/>
        <v>2022</v>
      </c>
      <c r="AD21">
        <f t="shared" si="2"/>
        <v>2023</v>
      </c>
      <c r="AE21">
        <f t="shared" si="2"/>
        <v>2024</v>
      </c>
      <c r="AF21">
        <f t="shared" si="2"/>
        <v>2025</v>
      </c>
      <c r="AG21">
        <f t="shared" si="2"/>
        <v>2026</v>
      </c>
      <c r="AH21">
        <f t="shared" si="2"/>
        <v>2027</v>
      </c>
      <c r="AI21">
        <f t="shared" si="2"/>
        <v>2028</v>
      </c>
      <c r="AJ21">
        <f t="shared" si="2"/>
        <v>2029</v>
      </c>
      <c r="AL21">
        <f>'Current Financials'!$B$12</f>
        <v>2020</v>
      </c>
      <c r="AM21">
        <f t="shared" ref="AM21:AU21" si="3">AL21+1</f>
        <v>2021</v>
      </c>
      <c r="AN21">
        <f t="shared" si="3"/>
        <v>2022</v>
      </c>
      <c r="AO21">
        <f t="shared" si="3"/>
        <v>2023</v>
      </c>
      <c r="AP21">
        <f t="shared" si="3"/>
        <v>2024</v>
      </c>
      <c r="AQ21">
        <f t="shared" si="3"/>
        <v>2025</v>
      </c>
      <c r="AR21">
        <f t="shared" si="3"/>
        <v>2026</v>
      </c>
      <c r="AS21">
        <f t="shared" si="3"/>
        <v>2027</v>
      </c>
      <c r="AT21">
        <f t="shared" si="3"/>
        <v>2028</v>
      </c>
      <c r="AU21">
        <f t="shared" si="3"/>
        <v>2029</v>
      </c>
      <c r="AW21" t="s">
        <v>95</v>
      </c>
      <c r="AY21" t="s">
        <v>96</v>
      </c>
    </row>
    <row r="22" spans="1:51" hidden="1" x14ac:dyDescent="0.2">
      <c r="A22" s="24">
        <f>'Ten Year Plan'!G16/((1+'Current Financials'!$B$18)^(A$21-'Current Financials'!$B$12))</f>
        <v>0</v>
      </c>
      <c r="B22" s="24">
        <f>'Ten Year Plan'!H16/((1+'Current Financials'!$B$18)^(B$21-'Current Financials'!$B$12))</f>
        <v>0</v>
      </c>
      <c r="C22" s="24">
        <f>'Ten Year Plan'!I16/((1+'Current Financials'!$B$18)^(C$21-'Current Financials'!$B$12))</f>
        <v>0</v>
      </c>
      <c r="D22" s="24">
        <f>'Ten Year Plan'!J16/((1+'Current Financials'!$B$18)^(D$21-'Current Financials'!$B$12))</f>
        <v>0</v>
      </c>
      <c r="E22" s="24">
        <f>'Ten Year Plan'!K16/((1+'Current Financials'!$B$18)^(E$21-'Current Financials'!$B$12))</f>
        <v>0</v>
      </c>
      <c r="F22" s="24">
        <f>'Ten Year Plan'!L16/((1+'Current Financials'!$B$18)^(F$21-'Current Financials'!$B$12))</f>
        <v>0</v>
      </c>
      <c r="G22" s="24">
        <f>'Ten Year Plan'!M16/((1+'Current Financials'!$B$18)^(G$21-'Current Financials'!$B$12))</f>
        <v>0</v>
      </c>
      <c r="H22" s="24">
        <f>'Ten Year Plan'!N16/((1+'Current Financials'!$B$18)^(H$21-'Current Financials'!$B$12))</f>
        <v>0</v>
      </c>
      <c r="I22" s="24">
        <f>'Ten Year Plan'!O16/((1+'Current Financials'!$B$18)^(I$21-'Current Financials'!$B$12))</f>
        <v>0</v>
      </c>
      <c r="J22" s="24">
        <f>'Ten Year Plan'!P16/((1+'Current Financials'!$B$18)^(J$21-'Current Financials'!$B$12))</f>
        <v>0</v>
      </c>
      <c r="L22" s="24">
        <f t="shared" ref="L22:L53" si="4">A22*0.9</f>
        <v>0</v>
      </c>
      <c r="M22" s="24">
        <f t="shared" ref="M22:M53" si="5">B22*0.8</f>
        <v>0</v>
      </c>
      <c r="N22" s="24">
        <f t="shared" ref="N22:N53" si="6">C22*0.7</f>
        <v>0</v>
      </c>
      <c r="O22" s="24">
        <f t="shared" ref="O22:O53" si="7">D22*0.6</f>
        <v>0</v>
      </c>
      <c r="P22" s="24">
        <f t="shared" ref="P22:P53" si="8">E22*0.5</f>
        <v>0</v>
      </c>
      <c r="Q22" s="24">
        <f t="shared" ref="Q22:Q53" si="9">F22*0.4</f>
        <v>0</v>
      </c>
      <c r="R22" s="24">
        <f t="shared" ref="R22:R53" si="10">G22*0.3</f>
        <v>0</v>
      </c>
      <c r="S22" s="24">
        <f t="shared" ref="S22:S53" si="11">H22*0.2</f>
        <v>0</v>
      </c>
      <c r="T22" s="24">
        <f t="shared" ref="T22:T53" si="12">I22*0.1</f>
        <v>0</v>
      </c>
      <c r="U22" s="24">
        <f t="shared" ref="U22:U53" si="13">J22*0</f>
        <v>0</v>
      </c>
      <c r="W22" s="24">
        <f t="shared" ref="W22:W53" si="14">SUM(L22:U22)</f>
        <v>0</v>
      </c>
      <c r="X22" s="24">
        <f>SUM(W22:W93)</f>
        <v>1899749</v>
      </c>
      <c r="Y22">
        <f>'Current Financials'!$B$17/X22</f>
        <v>0.52352126517766295</v>
      </c>
      <c r="AA22" s="24">
        <f t="shared" ref="AA22:AA53" si="15">$Y$22*L22</f>
        <v>0</v>
      </c>
      <c r="AB22" s="24">
        <f t="shared" ref="AB22:AB53" si="16">$Y$22*M22</f>
        <v>0</v>
      </c>
      <c r="AC22" s="24">
        <f t="shared" ref="AC22:AC53" si="17">$Y$22*N22</f>
        <v>0</v>
      </c>
      <c r="AD22" s="24">
        <f t="shared" ref="AD22:AD53" si="18">$Y$22*O22</f>
        <v>0</v>
      </c>
      <c r="AE22" s="24">
        <f t="shared" ref="AE22:AE53" si="19">$Y$22*P22</f>
        <v>0</v>
      </c>
      <c r="AF22" s="24">
        <f t="shared" ref="AF22:AF53" si="20">$Y$22*Q22</f>
        <v>0</v>
      </c>
      <c r="AG22" s="24">
        <f t="shared" ref="AG22:AG53" si="21">$Y$22*R22</f>
        <v>0</v>
      </c>
      <c r="AH22" s="24">
        <f t="shared" ref="AH22:AH53" si="22">$Y$22*S22</f>
        <v>0</v>
      </c>
      <c r="AI22" s="24">
        <f t="shared" ref="AI22:AI53" si="23">$Y$22*T22</f>
        <v>0</v>
      </c>
      <c r="AJ22" s="24">
        <f t="shared" ref="AJ22:AJ53" si="24">$Y$22*U22</f>
        <v>0</v>
      </c>
      <c r="AL22" s="24">
        <f t="shared" ref="AL22:AL53" si="25">(A22-AA22)/1</f>
        <v>0</v>
      </c>
      <c r="AM22" s="24">
        <f t="shared" ref="AM22:AM53" si="26">(B22-AB22)/2</f>
        <v>0</v>
      </c>
      <c r="AN22" s="24">
        <f t="shared" ref="AN22:AN53" si="27">(C22-AC22)/3</f>
        <v>0</v>
      </c>
      <c r="AO22" s="24">
        <f t="shared" ref="AO22:AO53" si="28">(D22-AD22)/4</f>
        <v>0</v>
      </c>
      <c r="AP22" s="24">
        <f t="shared" ref="AP22:AP53" si="29">(E22-AE22)/5</f>
        <v>0</v>
      </c>
      <c r="AQ22" s="24">
        <f t="shared" ref="AQ22:AQ53" si="30">(F22-AF22)/6</f>
        <v>0</v>
      </c>
      <c r="AR22" s="24">
        <f t="shared" ref="AR22:AR53" si="31">(G22-AG22)/7</f>
        <v>0</v>
      </c>
      <c r="AS22" s="24">
        <f t="shared" ref="AS22:AS53" si="32">(H22-AH22)/8</f>
        <v>0</v>
      </c>
      <c r="AT22" s="24">
        <f t="shared" ref="AT22:AT53" si="33">(I22-AI22)/9</f>
        <v>0</v>
      </c>
      <c r="AU22" s="24">
        <f t="shared" ref="AU22:AU53" si="34">(J22-AJ22)/10</f>
        <v>0</v>
      </c>
      <c r="AW22" s="24">
        <f t="shared" ref="AW22:AW53" si="35">SUM(AL22:AU22)</f>
        <v>0</v>
      </c>
      <c r="AY22" s="24">
        <f>SUM(AW22:AW93)</f>
        <v>805535.2133223915</v>
      </c>
    </row>
    <row r="23" spans="1:51" hidden="1" x14ac:dyDescent="0.2">
      <c r="A23" s="24">
        <f>'Ten Year Plan'!G17/((1+'Current Financials'!$B$18)^(A$21-'Current Financials'!$B$12))</f>
        <v>24000</v>
      </c>
      <c r="B23" s="24">
        <f>'Ten Year Plan'!H17/((1+'Current Financials'!$B$18)^(B$21-'Current Financials'!$B$12))</f>
        <v>0</v>
      </c>
      <c r="C23" s="24">
        <f>'Ten Year Plan'!I17/((1+'Current Financials'!$B$18)^(C$21-'Current Financials'!$B$12))</f>
        <v>0</v>
      </c>
      <c r="D23" s="24">
        <f>'Ten Year Plan'!J17/((1+'Current Financials'!$B$18)^(D$21-'Current Financials'!$B$12))</f>
        <v>0</v>
      </c>
      <c r="E23" s="24">
        <f>'Ten Year Plan'!K17/((1+'Current Financials'!$B$18)^(E$21-'Current Financials'!$B$12))</f>
        <v>0</v>
      </c>
      <c r="F23" s="24">
        <f>'Ten Year Plan'!L17/((1+'Current Financials'!$B$18)^(F$21-'Current Financials'!$B$12))</f>
        <v>0</v>
      </c>
      <c r="G23" s="24">
        <f>'Ten Year Plan'!M17/((1+'Current Financials'!$B$18)^(G$21-'Current Financials'!$B$12))</f>
        <v>0</v>
      </c>
      <c r="H23" s="24">
        <f>'Ten Year Plan'!N17/((1+'Current Financials'!$B$18)^(H$21-'Current Financials'!$B$12))</f>
        <v>0</v>
      </c>
      <c r="I23" s="24">
        <f>'Ten Year Plan'!O17/((1+'Current Financials'!$B$18)^(I$21-'Current Financials'!$B$12))</f>
        <v>0</v>
      </c>
      <c r="J23" s="24">
        <f>'Ten Year Plan'!P17/((1+'Current Financials'!$B$18)^(J$21-'Current Financials'!$B$12))</f>
        <v>0</v>
      </c>
      <c r="L23" s="24">
        <f t="shared" si="4"/>
        <v>21600</v>
      </c>
      <c r="M23" s="24">
        <f t="shared" si="5"/>
        <v>0</v>
      </c>
      <c r="N23" s="24">
        <f t="shared" si="6"/>
        <v>0</v>
      </c>
      <c r="O23" s="24">
        <f t="shared" si="7"/>
        <v>0</v>
      </c>
      <c r="P23" s="24">
        <f t="shared" si="8"/>
        <v>0</v>
      </c>
      <c r="Q23" s="24">
        <f t="shared" si="9"/>
        <v>0</v>
      </c>
      <c r="R23" s="24">
        <f t="shared" si="10"/>
        <v>0</v>
      </c>
      <c r="S23" s="24">
        <f t="shared" si="11"/>
        <v>0</v>
      </c>
      <c r="T23" s="24">
        <f t="shared" si="12"/>
        <v>0</v>
      </c>
      <c r="U23" s="24">
        <f t="shared" si="13"/>
        <v>0</v>
      </c>
      <c r="W23" s="24">
        <f t="shared" si="14"/>
        <v>21600</v>
      </c>
      <c r="AA23" s="24">
        <f t="shared" si="15"/>
        <v>11308.05932783752</v>
      </c>
      <c r="AB23" s="24">
        <f t="shared" si="16"/>
        <v>0</v>
      </c>
      <c r="AC23" s="24">
        <f t="shared" si="17"/>
        <v>0</v>
      </c>
      <c r="AD23" s="24">
        <f t="shared" si="18"/>
        <v>0</v>
      </c>
      <c r="AE23" s="24">
        <f t="shared" si="19"/>
        <v>0</v>
      </c>
      <c r="AF23" s="24">
        <f t="shared" si="20"/>
        <v>0</v>
      </c>
      <c r="AG23" s="24">
        <f t="shared" si="21"/>
        <v>0</v>
      </c>
      <c r="AH23" s="24">
        <f t="shared" si="22"/>
        <v>0</v>
      </c>
      <c r="AI23" s="24">
        <f t="shared" si="23"/>
        <v>0</v>
      </c>
      <c r="AJ23" s="24">
        <f t="shared" si="24"/>
        <v>0</v>
      </c>
      <c r="AL23" s="24">
        <f t="shared" si="25"/>
        <v>12691.94067216248</v>
      </c>
      <c r="AM23" s="24">
        <f t="shared" si="26"/>
        <v>0</v>
      </c>
      <c r="AN23" s="24">
        <f t="shared" si="27"/>
        <v>0</v>
      </c>
      <c r="AO23" s="24">
        <f t="shared" si="28"/>
        <v>0</v>
      </c>
      <c r="AP23" s="24">
        <f t="shared" si="29"/>
        <v>0</v>
      </c>
      <c r="AQ23" s="24">
        <f t="shared" si="30"/>
        <v>0</v>
      </c>
      <c r="AR23" s="24">
        <f t="shared" si="31"/>
        <v>0</v>
      </c>
      <c r="AS23" s="24">
        <f t="shared" si="32"/>
        <v>0</v>
      </c>
      <c r="AT23" s="24">
        <f t="shared" si="33"/>
        <v>0</v>
      </c>
      <c r="AU23" s="24">
        <f t="shared" si="34"/>
        <v>0</v>
      </c>
      <c r="AW23" s="24">
        <f t="shared" si="35"/>
        <v>12691.94067216248</v>
      </c>
    </row>
    <row r="24" spans="1:51" hidden="1" x14ac:dyDescent="0.2">
      <c r="A24" s="24">
        <f>'Ten Year Plan'!G18/((1+'Current Financials'!$B$18)^(A$21-'Current Financials'!$B$12))</f>
        <v>0</v>
      </c>
      <c r="B24" s="24">
        <f>'Ten Year Plan'!H18/((1+'Current Financials'!$B$18)^(B$21-'Current Financials'!$B$12))</f>
        <v>0</v>
      </c>
      <c r="C24" s="24">
        <f>'Ten Year Plan'!I18/((1+'Current Financials'!$B$18)^(C$21-'Current Financials'!$B$12))</f>
        <v>0</v>
      </c>
      <c r="D24" s="24">
        <f>'Ten Year Plan'!J18/((1+'Current Financials'!$B$18)^(D$21-'Current Financials'!$B$12))</f>
        <v>0</v>
      </c>
      <c r="E24" s="24">
        <f>'Ten Year Plan'!K18/((1+'Current Financials'!$B$18)^(E$21-'Current Financials'!$B$12))</f>
        <v>0</v>
      </c>
      <c r="F24" s="24">
        <f>'Ten Year Plan'!L18/((1+'Current Financials'!$B$18)^(F$21-'Current Financials'!$B$12))</f>
        <v>0</v>
      </c>
      <c r="G24" s="24">
        <f>'Ten Year Plan'!M18/((1+'Current Financials'!$B$18)^(G$21-'Current Financials'!$B$12))</f>
        <v>0</v>
      </c>
      <c r="H24" s="24">
        <f>'Ten Year Plan'!N18/((1+'Current Financials'!$B$18)^(H$21-'Current Financials'!$B$12))</f>
        <v>0</v>
      </c>
      <c r="I24" s="24">
        <f>'Ten Year Plan'!O18/((1+'Current Financials'!$B$18)^(I$21-'Current Financials'!$B$12))</f>
        <v>0</v>
      </c>
      <c r="J24" s="24">
        <f>'Ten Year Plan'!P18/((1+'Current Financials'!$B$18)^(J$21-'Current Financials'!$B$12))</f>
        <v>0</v>
      </c>
      <c r="L24" s="24">
        <f t="shared" si="4"/>
        <v>0</v>
      </c>
      <c r="M24" s="24">
        <f t="shared" si="5"/>
        <v>0</v>
      </c>
      <c r="N24" s="24">
        <f t="shared" si="6"/>
        <v>0</v>
      </c>
      <c r="O24" s="24">
        <f t="shared" si="7"/>
        <v>0</v>
      </c>
      <c r="P24" s="24">
        <f t="shared" si="8"/>
        <v>0</v>
      </c>
      <c r="Q24" s="24">
        <f t="shared" si="9"/>
        <v>0</v>
      </c>
      <c r="R24" s="24">
        <f t="shared" si="10"/>
        <v>0</v>
      </c>
      <c r="S24" s="24">
        <f t="shared" si="11"/>
        <v>0</v>
      </c>
      <c r="T24" s="24">
        <f t="shared" si="12"/>
        <v>0</v>
      </c>
      <c r="U24" s="24">
        <f t="shared" si="13"/>
        <v>0</v>
      </c>
      <c r="W24" s="24">
        <f t="shared" si="14"/>
        <v>0</v>
      </c>
      <c r="AA24" s="24">
        <f t="shared" si="15"/>
        <v>0</v>
      </c>
      <c r="AB24" s="24">
        <f t="shared" si="16"/>
        <v>0</v>
      </c>
      <c r="AC24" s="24">
        <f t="shared" si="17"/>
        <v>0</v>
      </c>
      <c r="AD24" s="24">
        <f t="shared" si="18"/>
        <v>0</v>
      </c>
      <c r="AE24" s="24">
        <f t="shared" si="19"/>
        <v>0</v>
      </c>
      <c r="AF24" s="24">
        <f t="shared" si="20"/>
        <v>0</v>
      </c>
      <c r="AG24" s="24">
        <f t="shared" si="21"/>
        <v>0</v>
      </c>
      <c r="AH24" s="24">
        <f t="shared" si="22"/>
        <v>0</v>
      </c>
      <c r="AI24" s="24">
        <f t="shared" si="23"/>
        <v>0</v>
      </c>
      <c r="AJ24" s="24">
        <f t="shared" si="24"/>
        <v>0</v>
      </c>
      <c r="AL24" s="24">
        <f t="shared" si="25"/>
        <v>0</v>
      </c>
      <c r="AM24" s="24">
        <f t="shared" si="26"/>
        <v>0</v>
      </c>
      <c r="AN24" s="24">
        <f t="shared" si="27"/>
        <v>0</v>
      </c>
      <c r="AO24" s="24">
        <f t="shared" si="28"/>
        <v>0</v>
      </c>
      <c r="AP24" s="24">
        <f t="shared" si="29"/>
        <v>0</v>
      </c>
      <c r="AQ24" s="24">
        <f t="shared" si="30"/>
        <v>0</v>
      </c>
      <c r="AR24" s="24">
        <f t="shared" si="31"/>
        <v>0</v>
      </c>
      <c r="AS24" s="24">
        <f t="shared" si="32"/>
        <v>0</v>
      </c>
      <c r="AT24" s="24">
        <f t="shared" si="33"/>
        <v>0</v>
      </c>
      <c r="AU24" s="24">
        <f t="shared" si="34"/>
        <v>0</v>
      </c>
      <c r="AW24" s="24">
        <f t="shared" si="35"/>
        <v>0</v>
      </c>
    </row>
    <row r="25" spans="1:51" hidden="1" x14ac:dyDescent="0.2">
      <c r="A25" s="24">
        <f>'Ten Year Plan'!G19/((1+'Current Financials'!$B$18)^(A$21-'Current Financials'!$B$12))</f>
        <v>0</v>
      </c>
      <c r="B25" s="24">
        <f>'Ten Year Plan'!H19/((1+'Current Financials'!$B$18)^(B$21-'Current Financials'!$B$12))</f>
        <v>0</v>
      </c>
      <c r="C25" s="24">
        <f>'Ten Year Plan'!I19/((1+'Current Financials'!$B$18)^(C$21-'Current Financials'!$B$12))</f>
        <v>0</v>
      </c>
      <c r="D25" s="24">
        <f>'Ten Year Plan'!J19/((1+'Current Financials'!$B$18)^(D$21-'Current Financials'!$B$12))</f>
        <v>10000</v>
      </c>
      <c r="E25" s="24">
        <f>'Ten Year Plan'!K19/((1+'Current Financials'!$B$18)^(E$21-'Current Financials'!$B$12))</f>
        <v>0</v>
      </c>
      <c r="F25" s="24">
        <f>'Ten Year Plan'!L19/((1+'Current Financials'!$B$18)^(F$21-'Current Financials'!$B$12))</f>
        <v>0</v>
      </c>
      <c r="G25" s="24">
        <f>'Ten Year Plan'!M19/((1+'Current Financials'!$B$18)^(G$21-'Current Financials'!$B$12))</f>
        <v>0</v>
      </c>
      <c r="H25" s="24">
        <f>'Ten Year Plan'!N19/((1+'Current Financials'!$B$18)^(H$21-'Current Financials'!$B$12))</f>
        <v>0</v>
      </c>
      <c r="I25" s="24">
        <f>'Ten Year Plan'!O19/((1+'Current Financials'!$B$18)^(I$21-'Current Financials'!$B$12))</f>
        <v>0</v>
      </c>
      <c r="J25" s="24">
        <f>'Ten Year Plan'!P19/((1+'Current Financials'!$B$18)^(J$21-'Current Financials'!$B$12))</f>
        <v>0</v>
      </c>
      <c r="L25" s="24">
        <f t="shared" si="4"/>
        <v>0</v>
      </c>
      <c r="M25" s="24">
        <f t="shared" si="5"/>
        <v>0</v>
      </c>
      <c r="N25" s="24">
        <f t="shared" si="6"/>
        <v>0</v>
      </c>
      <c r="O25" s="24">
        <f t="shared" si="7"/>
        <v>6000</v>
      </c>
      <c r="P25" s="24">
        <f t="shared" si="8"/>
        <v>0</v>
      </c>
      <c r="Q25" s="24">
        <f t="shared" si="9"/>
        <v>0</v>
      </c>
      <c r="R25" s="24">
        <f t="shared" si="10"/>
        <v>0</v>
      </c>
      <c r="S25" s="24">
        <f t="shared" si="11"/>
        <v>0</v>
      </c>
      <c r="T25" s="24">
        <f t="shared" si="12"/>
        <v>0</v>
      </c>
      <c r="U25" s="24">
        <f t="shared" si="13"/>
        <v>0</v>
      </c>
      <c r="W25" s="24">
        <f t="shared" si="14"/>
        <v>6000</v>
      </c>
      <c r="AA25" s="24">
        <f t="shared" si="15"/>
        <v>0</v>
      </c>
      <c r="AB25" s="24">
        <f t="shared" si="16"/>
        <v>0</v>
      </c>
      <c r="AC25" s="24">
        <f t="shared" si="17"/>
        <v>0</v>
      </c>
      <c r="AD25" s="24">
        <f t="shared" si="18"/>
        <v>3141.1275910659779</v>
      </c>
      <c r="AE25" s="24">
        <f t="shared" si="19"/>
        <v>0</v>
      </c>
      <c r="AF25" s="24">
        <f t="shared" si="20"/>
        <v>0</v>
      </c>
      <c r="AG25" s="24">
        <f t="shared" si="21"/>
        <v>0</v>
      </c>
      <c r="AH25" s="24">
        <f t="shared" si="22"/>
        <v>0</v>
      </c>
      <c r="AI25" s="24">
        <f t="shared" si="23"/>
        <v>0</v>
      </c>
      <c r="AJ25" s="24">
        <f t="shared" si="24"/>
        <v>0</v>
      </c>
      <c r="AL25" s="24">
        <f t="shared" si="25"/>
        <v>0</v>
      </c>
      <c r="AM25" s="24">
        <f t="shared" si="26"/>
        <v>0</v>
      </c>
      <c r="AN25" s="24">
        <f t="shared" si="27"/>
        <v>0</v>
      </c>
      <c r="AO25" s="24">
        <f t="shared" si="28"/>
        <v>1714.7181022335055</v>
      </c>
      <c r="AP25" s="24">
        <f t="shared" si="29"/>
        <v>0</v>
      </c>
      <c r="AQ25" s="24">
        <f t="shared" si="30"/>
        <v>0</v>
      </c>
      <c r="AR25" s="24">
        <f t="shared" si="31"/>
        <v>0</v>
      </c>
      <c r="AS25" s="24">
        <f t="shared" si="32"/>
        <v>0</v>
      </c>
      <c r="AT25" s="24">
        <f t="shared" si="33"/>
        <v>0</v>
      </c>
      <c r="AU25" s="24">
        <f t="shared" si="34"/>
        <v>0</v>
      </c>
      <c r="AW25" s="24">
        <f t="shared" si="35"/>
        <v>1714.7181022335055</v>
      </c>
    </row>
    <row r="26" spans="1:51" hidden="1" x14ac:dyDescent="0.2">
      <c r="A26" s="24">
        <f>'Ten Year Plan'!G20/((1+'Current Financials'!$B$18)^(A$21-'Current Financials'!$B$12))</f>
        <v>0</v>
      </c>
      <c r="B26" s="24">
        <f>'Ten Year Plan'!H20/((1+'Current Financials'!$B$18)^(B$21-'Current Financials'!$B$12))</f>
        <v>0</v>
      </c>
      <c r="C26" s="24">
        <f>'Ten Year Plan'!I20/((1+'Current Financials'!$B$18)^(C$21-'Current Financials'!$B$12))</f>
        <v>0</v>
      </c>
      <c r="D26" s="24">
        <f>'Ten Year Plan'!J20/((1+'Current Financials'!$B$18)^(D$21-'Current Financials'!$B$12))</f>
        <v>0</v>
      </c>
      <c r="E26" s="24">
        <f>'Ten Year Plan'!K20/((1+'Current Financials'!$B$18)^(E$21-'Current Financials'!$B$12))</f>
        <v>0</v>
      </c>
      <c r="F26" s="24">
        <f>'Ten Year Plan'!L20/((1+'Current Financials'!$B$18)^(F$21-'Current Financials'!$B$12))</f>
        <v>0</v>
      </c>
      <c r="G26" s="24">
        <f>'Ten Year Plan'!M20/((1+'Current Financials'!$B$18)^(G$21-'Current Financials'!$B$12))</f>
        <v>0</v>
      </c>
      <c r="H26" s="24">
        <f>'Ten Year Plan'!N20/((1+'Current Financials'!$B$18)^(H$21-'Current Financials'!$B$12))</f>
        <v>0</v>
      </c>
      <c r="I26" s="24">
        <f>'Ten Year Plan'!O20/((1+'Current Financials'!$B$18)^(I$21-'Current Financials'!$B$12))</f>
        <v>0</v>
      </c>
      <c r="J26" s="24">
        <f>'Ten Year Plan'!P20/((1+'Current Financials'!$B$18)^(J$21-'Current Financials'!$B$12))</f>
        <v>0</v>
      </c>
      <c r="L26" s="24">
        <f t="shared" si="4"/>
        <v>0</v>
      </c>
      <c r="M26" s="24">
        <f t="shared" si="5"/>
        <v>0</v>
      </c>
      <c r="N26" s="24">
        <f t="shared" si="6"/>
        <v>0</v>
      </c>
      <c r="O26" s="24">
        <f t="shared" si="7"/>
        <v>0</v>
      </c>
      <c r="P26" s="24">
        <f t="shared" si="8"/>
        <v>0</v>
      </c>
      <c r="Q26" s="24">
        <f t="shared" si="9"/>
        <v>0</v>
      </c>
      <c r="R26" s="24">
        <f t="shared" si="10"/>
        <v>0</v>
      </c>
      <c r="S26" s="24">
        <f t="shared" si="11"/>
        <v>0</v>
      </c>
      <c r="T26" s="24">
        <f t="shared" si="12"/>
        <v>0</v>
      </c>
      <c r="U26" s="24">
        <f t="shared" si="13"/>
        <v>0</v>
      </c>
      <c r="W26" s="24">
        <f t="shared" si="14"/>
        <v>0</v>
      </c>
      <c r="AA26" s="24">
        <f t="shared" si="15"/>
        <v>0</v>
      </c>
      <c r="AB26" s="24">
        <f t="shared" si="16"/>
        <v>0</v>
      </c>
      <c r="AC26" s="24">
        <f t="shared" si="17"/>
        <v>0</v>
      </c>
      <c r="AD26" s="24">
        <f t="shared" si="18"/>
        <v>0</v>
      </c>
      <c r="AE26" s="24">
        <f t="shared" si="19"/>
        <v>0</v>
      </c>
      <c r="AF26" s="24">
        <f t="shared" si="20"/>
        <v>0</v>
      </c>
      <c r="AG26" s="24">
        <f t="shared" si="21"/>
        <v>0</v>
      </c>
      <c r="AH26" s="24">
        <f t="shared" si="22"/>
        <v>0</v>
      </c>
      <c r="AI26" s="24">
        <f t="shared" si="23"/>
        <v>0</v>
      </c>
      <c r="AJ26" s="24">
        <f t="shared" si="24"/>
        <v>0</v>
      </c>
      <c r="AL26" s="24">
        <f t="shared" si="25"/>
        <v>0</v>
      </c>
      <c r="AM26" s="24">
        <f t="shared" si="26"/>
        <v>0</v>
      </c>
      <c r="AN26" s="24">
        <f t="shared" si="27"/>
        <v>0</v>
      </c>
      <c r="AO26" s="24">
        <f t="shared" si="28"/>
        <v>0</v>
      </c>
      <c r="AP26" s="24">
        <f t="shared" si="29"/>
        <v>0</v>
      </c>
      <c r="AQ26" s="24">
        <f t="shared" si="30"/>
        <v>0</v>
      </c>
      <c r="AR26" s="24">
        <f t="shared" si="31"/>
        <v>0</v>
      </c>
      <c r="AS26" s="24">
        <f t="shared" si="32"/>
        <v>0</v>
      </c>
      <c r="AT26" s="24">
        <f t="shared" si="33"/>
        <v>0</v>
      </c>
      <c r="AU26" s="24">
        <f t="shared" si="34"/>
        <v>0</v>
      </c>
      <c r="AW26" s="24">
        <f t="shared" si="35"/>
        <v>0</v>
      </c>
    </row>
    <row r="27" spans="1:51" hidden="1" x14ac:dyDescent="0.2">
      <c r="A27" s="24">
        <f>'Ten Year Plan'!G21/((1+'Current Financials'!$B$18)^(A$21-'Current Financials'!$B$12))</f>
        <v>0</v>
      </c>
      <c r="B27" s="24">
        <f>'Ten Year Plan'!H21/((1+'Current Financials'!$B$18)^(B$21-'Current Financials'!$B$12))</f>
        <v>0</v>
      </c>
      <c r="C27" s="24">
        <f>'Ten Year Plan'!I21/((1+'Current Financials'!$B$18)^(C$21-'Current Financials'!$B$12))</f>
        <v>0</v>
      </c>
      <c r="D27" s="24">
        <f>'Ten Year Plan'!J21/((1+'Current Financials'!$B$18)^(D$21-'Current Financials'!$B$12))</f>
        <v>0</v>
      </c>
      <c r="E27" s="24">
        <f>'Ten Year Plan'!K21/((1+'Current Financials'!$B$18)^(E$21-'Current Financials'!$B$12))</f>
        <v>0</v>
      </c>
      <c r="F27" s="24">
        <f>'Ten Year Plan'!L21/((1+'Current Financials'!$B$18)^(F$21-'Current Financials'!$B$12))</f>
        <v>0</v>
      </c>
      <c r="G27" s="24">
        <f>'Ten Year Plan'!M21/((1+'Current Financials'!$B$18)^(G$21-'Current Financials'!$B$12))</f>
        <v>0</v>
      </c>
      <c r="H27" s="24">
        <f>'Ten Year Plan'!N21/((1+'Current Financials'!$B$18)^(H$21-'Current Financials'!$B$12))</f>
        <v>0</v>
      </c>
      <c r="I27" s="24">
        <f>'Ten Year Plan'!O21/((1+'Current Financials'!$B$18)^(I$21-'Current Financials'!$B$12))</f>
        <v>0</v>
      </c>
      <c r="J27" s="24">
        <f>'Ten Year Plan'!P21/((1+'Current Financials'!$B$18)^(J$21-'Current Financials'!$B$12))</f>
        <v>0</v>
      </c>
      <c r="L27" s="24">
        <f t="shared" si="4"/>
        <v>0</v>
      </c>
      <c r="M27" s="24">
        <f t="shared" si="5"/>
        <v>0</v>
      </c>
      <c r="N27" s="24">
        <f t="shared" si="6"/>
        <v>0</v>
      </c>
      <c r="O27" s="24">
        <f t="shared" si="7"/>
        <v>0</v>
      </c>
      <c r="P27" s="24">
        <f t="shared" si="8"/>
        <v>0</v>
      </c>
      <c r="Q27" s="24">
        <f t="shared" si="9"/>
        <v>0</v>
      </c>
      <c r="R27" s="24">
        <f t="shared" si="10"/>
        <v>0</v>
      </c>
      <c r="S27" s="24">
        <f t="shared" si="11"/>
        <v>0</v>
      </c>
      <c r="T27" s="24">
        <f t="shared" si="12"/>
        <v>0</v>
      </c>
      <c r="U27" s="24">
        <f t="shared" si="13"/>
        <v>0</v>
      </c>
      <c r="W27" s="24">
        <f t="shared" si="14"/>
        <v>0</v>
      </c>
      <c r="AA27" s="24">
        <f t="shared" si="15"/>
        <v>0</v>
      </c>
      <c r="AB27" s="24">
        <f t="shared" si="16"/>
        <v>0</v>
      </c>
      <c r="AC27" s="24">
        <f t="shared" si="17"/>
        <v>0</v>
      </c>
      <c r="AD27" s="24">
        <f t="shared" si="18"/>
        <v>0</v>
      </c>
      <c r="AE27" s="24">
        <f t="shared" si="19"/>
        <v>0</v>
      </c>
      <c r="AF27" s="24">
        <f t="shared" si="20"/>
        <v>0</v>
      </c>
      <c r="AG27" s="24">
        <f t="shared" si="21"/>
        <v>0</v>
      </c>
      <c r="AH27" s="24">
        <f t="shared" si="22"/>
        <v>0</v>
      </c>
      <c r="AI27" s="24">
        <f t="shared" si="23"/>
        <v>0</v>
      </c>
      <c r="AJ27" s="24">
        <f t="shared" si="24"/>
        <v>0</v>
      </c>
      <c r="AL27" s="24">
        <f t="shared" si="25"/>
        <v>0</v>
      </c>
      <c r="AM27" s="24">
        <f t="shared" si="26"/>
        <v>0</v>
      </c>
      <c r="AN27" s="24">
        <f t="shared" si="27"/>
        <v>0</v>
      </c>
      <c r="AO27" s="24">
        <f t="shared" si="28"/>
        <v>0</v>
      </c>
      <c r="AP27" s="24">
        <f t="shared" si="29"/>
        <v>0</v>
      </c>
      <c r="AQ27" s="24">
        <f t="shared" si="30"/>
        <v>0</v>
      </c>
      <c r="AR27" s="24">
        <f t="shared" si="31"/>
        <v>0</v>
      </c>
      <c r="AS27" s="24">
        <f t="shared" si="32"/>
        <v>0</v>
      </c>
      <c r="AT27" s="24">
        <f t="shared" si="33"/>
        <v>0</v>
      </c>
      <c r="AU27" s="24">
        <f t="shared" si="34"/>
        <v>0</v>
      </c>
      <c r="AW27" s="24">
        <f t="shared" si="35"/>
        <v>0</v>
      </c>
    </row>
    <row r="28" spans="1:51" hidden="1" x14ac:dyDescent="0.2">
      <c r="A28" s="24">
        <f>'Ten Year Plan'!G22/((1+'Current Financials'!$B$18)^(A$21-'Current Financials'!$B$12))</f>
        <v>0</v>
      </c>
      <c r="B28" s="24">
        <f>'Ten Year Plan'!H22/((1+'Current Financials'!$B$18)^(B$21-'Current Financials'!$B$12))</f>
        <v>0</v>
      </c>
      <c r="C28" s="24">
        <f>'Ten Year Plan'!I22/((1+'Current Financials'!$B$18)^(C$21-'Current Financials'!$B$12))</f>
        <v>0</v>
      </c>
      <c r="D28" s="24">
        <f>'Ten Year Plan'!J22/((1+'Current Financials'!$B$18)^(D$21-'Current Financials'!$B$12))</f>
        <v>0</v>
      </c>
      <c r="E28" s="24">
        <f>'Ten Year Plan'!K22/((1+'Current Financials'!$B$18)^(E$21-'Current Financials'!$B$12))</f>
        <v>0</v>
      </c>
      <c r="F28" s="24">
        <f>'Ten Year Plan'!L22/((1+'Current Financials'!$B$18)^(F$21-'Current Financials'!$B$12))</f>
        <v>0</v>
      </c>
      <c r="G28" s="24">
        <f>'Ten Year Plan'!M22/((1+'Current Financials'!$B$18)^(G$21-'Current Financials'!$B$12))</f>
        <v>0</v>
      </c>
      <c r="H28" s="24">
        <f>'Ten Year Plan'!N22/((1+'Current Financials'!$B$18)^(H$21-'Current Financials'!$B$12))</f>
        <v>0</v>
      </c>
      <c r="I28" s="24">
        <f>'Ten Year Plan'!O22/((1+'Current Financials'!$B$18)^(I$21-'Current Financials'!$B$12))</f>
        <v>0</v>
      </c>
      <c r="J28" s="24">
        <f>'Ten Year Plan'!P22/((1+'Current Financials'!$B$18)^(J$21-'Current Financials'!$B$12))</f>
        <v>0</v>
      </c>
      <c r="L28" s="24">
        <f t="shared" si="4"/>
        <v>0</v>
      </c>
      <c r="M28" s="24">
        <f t="shared" si="5"/>
        <v>0</v>
      </c>
      <c r="N28" s="24">
        <f t="shared" si="6"/>
        <v>0</v>
      </c>
      <c r="O28" s="24">
        <f t="shared" si="7"/>
        <v>0</v>
      </c>
      <c r="P28" s="24">
        <f t="shared" si="8"/>
        <v>0</v>
      </c>
      <c r="Q28" s="24">
        <f t="shared" si="9"/>
        <v>0</v>
      </c>
      <c r="R28" s="24">
        <f t="shared" si="10"/>
        <v>0</v>
      </c>
      <c r="S28" s="24">
        <f t="shared" si="11"/>
        <v>0</v>
      </c>
      <c r="T28" s="24">
        <f t="shared" si="12"/>
        <v>0</v>
      </c>
      <c r="U28" s="24">
        <f t="shared" si="13"/>
        <v>0</v>
      </c>
      <c r="W28" s="24">
        <f t="shared" si="14"/>
        <v>0</v>
      </c>
      <c r="AA28" s="24">
        <f t="shared" si="15"/>
        <v>0</v>
      </c>
      <c r="AB28" s="24">
        <f t="shared" si="16"/>
        <v>0</v>
      </c>
      <c r="AC28" s="24">
        <f t="shared" si="17"/>
        <v>0</v>
      </c>
      <c r="AD28" s="24">
        <f t="shared" si="18"/>
        <v>0</v>
      </c>
      <c r="AE28" s="24">
        <f t="shared" si="19"/>
        <v>0</v>
      </c>
      <c r="AF28" s="24">
        <f t="shared" si="20"/>
        <v>0</v>
      </c>
      <c r="AG28" s="24">
        <f t="shared" si="21"/>
        <v>0</v>
      </c>
      <c r="AH28" s="24">
        <f t="shared" si="22"/>
        <v>0</v>
      </c>
      <c r="AI28" s="24">
        <f t="shared" si="23"/>
        <v>0</v>
      </c>
      <c r="AJ28" s="24">
        <f t="shared" si="24"/>
        <v>0</v>
      </c>
      <c r="AL28" s="24">
        <f t="shared" si="25"/>
        <v>0</v>
      </c>
      <c r="AM28" s="24">
        <f t="shared" si="26"/>
        <v>0</v>
      </c>
      <c r="AN28" s="24">
        <f t="shared" si="27"/>
        <v>0</v>
      </c>
      <c r="AO28" s="24">
        <f t="shared" si="28"/>
        <v>0</v>
      </c>
      <c r="AP28" s="24">
        <f t="shared" si="29"/>
        <v>0</v>
      </c>
      <c r="AQ28" s="24">
        <f t="shared" si="30"/>
        <v>0</v>
      </c>
      <c r="AR28" s="24">
        <f t="shared" si="31"/>
        <v>0</v>
      </c>
      <c r="AS28" s="24">
        <f t="shared" si="32"/>
        <v>0</v>
      </c>
      <c r="AT28" s="24">
        <f t="shared" si="33"/>
        <v>0</v>
      </c>
      <c r="AU28" s="24">
        <f t="shared" si="34"/>
        <v>0</v>
      </c>
      <c r="AW28" s="24">
        <f t="shared" si="35"/>
        <v>0</v>
      </c>
    </row>
    <row r="29" spans="1:51" hidden="1" x14ac:dyDescent="0.2">
      <c r="A29" s="24">
        <f>'Ten Year Plan'!G23/((1+'Current Financials'!$B$18)^(A$21-'Current Financials'!$B$12))</f>
        <v>0</v>
      </c>
      <c r="B29" s="24">
        <f>'Ten Year Plan'!H23/((1+'Current Financials'!$B$18)^(B$21-'Current Financials'!$B$12))</f>
        <v>0</v>
      </c>
      <c r="C29" s="24">
        <f>'Ten Year Plan'!I23/((1+'Current Financials'!$B$18)^(C$21-'Current Financials'!$B$12))</f>
        <v>0</v>
      </c>
      <c r="D29" s="24">
        <f>'Ten Year Plan'!J23/((1+'Current Financials'!$B$18)^(D$21-'Current Financials'!$B$12))</f>
        <v>0</v>
      </c>
      <c r="E29" s="24">
        <f>'Ten Year Plan'!K23/((1+'Current Financials'!$B$18)^(E$21-'Current Financials'!$B$12))</f>
        <v>0</v>
      </c>
      <c r="F29" s="24">
        <f>'Ten Year Plan'!L23/((1+'Current Financials'!$B$18)^(F$21-'Current Financials'!$B$12))</f>
        <v>82000</v>
      </c>
      <c r="G29" s="24">
        <f>'Ten Year Plan'!M23/((1+'Current Financials'!$B$18)^(G$21-'Current Financials'!$B$12))</f>
        <v>0</v>
      </c>
      <c r="H29" s="24">
        <f>'Ten Year Plan'!N23/((1+'Current Financials'!$B$18)^(H$21-'Current Financials'!$B$12))</f>
        <v>0</v>
      </c>
      <c r="I29" s="24">
        <f>'Ten Year Plan'!O23/((1+'Current Financials'!$B$18)^(I$21-'Current Financials'!$B$12))</f>
        <v>0</v>
      </c>
      <c r="J29" s="24">
        <f>'Ten Year Plan'!P23/((1+'Current Financials'!$B$18)^(J$21-'Current Financials'!$B$12))</f>
        <v>0</v>
      </c>
      <c r="L29" s="24">
        <f t="shared" si="4"/>
        <v>0</v>
      </c>
      <c r="M29" s="24">
        <f t="shared" si="5"/>
        <v>0</v>
      </c>
      <c r="N29" s="24">
        <f t="shared" si="6"/>
        <v>0</v>
      </c>
      <c r="O29" s="24">
        <f t="shared" si="7"/>
        <v>0</v>
      </c>
      <c r="P29" s="24">
        <f t="shared" si="8"/>
        <v>0</v>
      </c>
      <c r="Q29" s="24">
        <f t="shared" si="9"/>
        <v>32800</v>
      </c>
      <c r="R29" s="24">
        <f t="shared" si="10"/>
        <v>0</v>
      </c>
      <c r="S29" s="24">
        <f t="shared" si="11"/>
        <v>0</v>
      </c>
      <c r="T29" s="24">
        <f t="shared" si="12"/>
        <v>0</v>
      </c>
      <c r="U29" s="24">
        <f t="shared" si="13"/>
        <v>0</v>
      </c>
      <c r="W29" s="24">
        <f t="shared" si="14"/>
        <v>32800</v>
      </c>
      <c r="AA29" s="24">
        <f t="shared" si="15"/>
        <v>0</v>
      </c>
      <c r="AB29" s="24">
        <f t="shared" si="16"/>
        <v>0</v>
      </c>
      <c r="AC29" s="24">
        <f t="shared" si="17"/>
        <v>0</v>
      </c>
      <c r="AD29" s="24">
        <f t="shared" si="18"/>
        <v>0</v>
      </c>
      <c r="AE29" s="24">
        <f t="shared" si="19"/>
        <v>0</v>
      </c>
      <c r="AF29" s="24">
        <f t="shared" si="20"/>
        <v>17171.497497827346</v>
      </c>
      <c r="AG29" s="24">
        <f t="shared" si="21"/>
        <v>0</v>
      </c>
      <c r="AH29" s="24">
        <f t="shared" si="22"/>
        <v>0</v>
      </c>
      <c r="AI29" s="24">
        <f t="shared" si="23"/>
        <v>0</v>
      </c>
      <c r="AJ29" s="24">
        <f t="shared" si="24"/>
        <v>0</v>
      </c>
      <c r="AL29" s="24">
        <f t="shared" si="25"/>
        <v>0</v>
      </c>
      <c r="AM29" s="24">
        <f t="shared" si="26"/>
        <v>0</v>
      </c>
      <c r="AN29" s="24">
        <f t="shared" si="27"/>
        <v>0</v>
      </c>
      <c r="AO29" s="24">
        <f t="shared" si="28"/>
        <v>0</v>
      </c>
      <c r="AP29" s="24">
        <f t="shared" si="29"/>
        <v>0</v>
      </c>
      <c r="AQ29" s="24">
        <f t="shared" si="30"/>
        <v>10804.750417028776</v>
      </c>
      <c r="AR29" s="24">
        <f t="shared" si="31"/>
        <v>0</v>
      </c>
      <c r="AS29" s="24">
        <f t="shared" si="32"/>
        <v>0</v>
      </c>
      <c r="AT29" s="24">
        <f t="shared" si="33"/>
        <v>0</v>
      </c>
      <c r="AU29" s="24">
        <f t="shared" si="34"/>
        <v>0</v>
      </c>
      <c r="AW29" s="24">
        <f t="shared" si="35"/>
        <v>10804.750417028776</v>
      </c>
    </row>
    <row r="30" spans="1:51" hidden="1" x14ac:dyDescent="0.2">
      <c r="A30" s="24">
        <f>'Ten Year Plan'!G24/((1+'Current Financials'!$B$18)^(A$21-'Current Financials'!$B$12))</f>
        <v>140110</v>
      </c>
      <c r="B30" s="24">
        <f>'Ten Year Plan'!H24/((1+'Current Financials'!$B$18)^(B$21-'Current Financials'!$B$12))</f>
        <v>0</v>
      </c>
      <c r="C30" s="24">
        <f>'Ten Year Plan'!I24/((1+'Current Financials'!$B$18)^(C$21-'Current Financials'!$B$12))</f>
        <v>0</v>
      </c>
      <c r="D30" s="24">
        <f>'Ten Year Plan'!J24/((1+'Current Financials'!$B$18)^(D$21-'Current Financials'!$B$12))</f>
        <v>0</v>
      </c>
      <c r="E30" s="24">
        <f>'Ten Year Plan'!K24/((1+'Current Financials'!$B$18)^(E$21-'Current Financials'!$B$12))</f>
        <v>0</v>
      </c>
      <c r="F30" s="24">
        <f>'Ten Year Plan'!L24/((1+'Current Financials'!$B$18)^(F$21-'Current Financials'!$B$12))</f>
        <v>0</v>
      </c>
      <c r="G30" s="24">
        <f>'Ten Year Plan'!M24/((1+'Current Financials'!$B$18)^(G$21-'Current Financials'!$B$12))</f>
        <v>0</v>
      </c>
      <c r="H30" s="24">
        <f>'Ten Year Plan'!N24/((1+'Current Financials'!$B$18)^(H$21-'Current Financials'!$B$12))</f>
        <v>0</v>
      </c>
      <c r="I30" s="24">
        <f>'Ten Year Plan'!O24/((1+'Current Financials'!$B$18)^(I$21-'Current Financials'!$B$12))</f>
        <v>0</v>
      </c>
      <c r="J30" s="24">
        <f>'Ten Year Plan'!P24/((1+'Current Financials'!$B$18)^(J$21-'Current Financials'!$B$12))</f>
        <v>0</v>
      </c>
      <c r="L30" s="24">
        <f t="shared" si="4"/>
        <v>126099</v>
      </c>
      <c r="M30" s="24">
        <f t="shared" si="5"/>
        <v>0</v>
      </c>
      <c r="N30" s="24">
        <f t="shared" si="6"/>
        <v>0</v>
      </c>
      <c r="O30" s="24">
        <f t="shared" si="7"/>
        <v>0</v>
      </c>
      <c r="P30" s="24">
        <f t="shared" si="8"/>
        <v>0</v>
      </c>
      <c r="Q30" s="24">
        <f t="shared" si="9"/>
        <v>0</v>
      </c>
      <c r="R30" s="24">
        <f t="shared" si="10"/>
        <v>0</v>
      </c>
      <c r="S30" s="24">
        <f t="shared" si="11"/>
        <v>0</v>
      </c>
      <c r="T30" s="24">
        <f t="shared" si="12"/>
        <v>0</v>
      </c>
      <c r="U30" s="24">
        <f t="shared" si="13"/>
        <v>0</v>
      </c>
      <c r="W30" s="24">
        <f t="shared" si="14"/>
        <v>126099</v>
      </c>
      <c r="AA30" s="24">
        <f t="shared" si="15"/>
        <v>66015.508017638116</v>
      </c>
      <c r="AB30" s="24">
        <f t="shared" si="16"/>
        <v>0</v>
      </c>
      <c r="AC30" s="24">
        <f t="shared" si="17"/>
        <v>0</v>
      </c>
      <c r="AD30" s="24">
        <f t="shared" si="18"/>
        <v>0</v>
      </c>
      <c r="AE30" s="24">
        <f t="shared" si="19"/>
        <v>0</v>
      </c>
      <c r="AF30" s="24">
        <f t="shared" si="20"/>
        <v>0</v>
      </c>
      <c r="AG30" s="24">
        <f t="shared" si="21"/>
        <v>0</v>
      </c>
      <c r="AH30" s="24">
        <f t="shared" si="22"/>
        <v>0</v>
      </c>
      <c r="AI30" s="24">
        <f t="shared" si="23"/>
        <v>0</v>
      </c>
      <c r="AJ30" s="24">
        <f t="shared" si="24"/>
        <v>0</v>
      </c>
      <c r="AL30" s="24">
        <f t="shared" si="25"/>
        <v>74094.491982361884</v>
      </c>
      <c r="AM30" s="24">
        <f t="shared" si="26"/>
        <v>0</v>
      </c>
      <c r="AN30" s="24">
        <f t="shared" si="27"/>
        <v>0</v>
      </c>
      <c r="AO30" s="24">
        <f t="shared" si="28"/>
        <v>0</v>
      </c>
      <c r="AP30" s="24">
        <f t="shared" si="29"/>
        <v>0</v>
      </c>
      <c r="AQ30" s="24">
        <f t="shared" si="30"/>
        <v>0</v>
      </c>
      <c r="AR30" s="24">
        <f t="shared" si="31"/>
        <v>0</v>
      </c>
      <c r="AS30" s="24">
        <f t="shared" si="32"/>
        <v>0</v>
      </c>
      <c r="AT30" s="24">
        <f t="shared" si="33"/>
        <v>0</v>
      </c>
      <c r="AU30" s="24">
        <f t="shared" si="34"/>
        <v>0</v>
      </c>
      <c r="AW30" s="24">
        <f t="shared" si="35"/>
        <v>74094.491982361884</v>
      </c>
    </row>
    <row r="31" spans="1:51" hidden="1" x14ac:dyDescent="0.2">
      <c r="A31" s="24">
        <f>'Ten Year Plan'!G25/((1+'Current Financials'!$B$18)^(A$21-'Current Financials'!$B$12))</f>
        <v>0</v>
      </c>
      <c r="B31" s="24">
        <f>'Ten Year Plan'!H25/((1+'Current Financials'!$B$18)^(B$21-'Current Financials'!$B$12))</f>
        <v>0</v>
      </c>
      <c r="C31" s="24">
        <f>'Ten Year Plan'!I25/((1+'Current Financials'!$B$18)^(C$21-'Current Financials'!$B$12))</f>
        <v>0</v>
      </c>
      <c r="D31" s="24">
        <f>'Ten Year Plan'!J25/((1+'Current Financials'!$B$18)^(D$21-'Current Financials'!$B$12))</f>
        <v>0</v>
      </c>
      <c r="E31" s="24">
        <f>'Ten Year Plan'!K25/((1+'Current Financials'!$B$18)^(E$21-'Current Financials'!$B$12))</f>
        <v>0</v>
      </c>
      <c r="F31" s="24">
        <f>'Ten Year Plan'!L25/((1+'Current Financials'!$B$18)^(F$21-'Current Financials'!$B$12))</f>
        <v>0</v>
      </c>
      <c r="G31" s="24">
        <f>'Ten Year Plan'!M25/((1+'Current Financials'!$B$18)^(G$21-'Current Financials'!$B$12))</f>
        <v>0</v>
      </c>
      <c r="H31" s="24">
        <f>'Ten Year Plan'!N25/((1+'Current Financials'!$B$18)^(H$21-'Current Financials'!$B$12))</f>
        <v>0</v>
      </c>
      <c r="I31" s="24">
        <f>'Ten Year Plan'!O25/((1+'Current Financials'!$B$18)^(I$21-'Current Financials'!$B$12))</f>
        <v>0</v>
      </c>
      <c r="J31" s="24">
        <f>'Ten Year Plan'!P25/((1+'Current Financials'!$B$18)^(J$21-'Current Financials'!$B$12))</f>
        <v>0</v>
      </c>
      <c r="L31" s="24">
        <f t="shared" si="4"/>
        <v>0</v>
      </c>
      <c r="M31" s="24">
        <f t="shared" si="5"/>
        <v>0</v>
      </c>
      <c r="N31" s="24">
        <f t="shared" si="6"/>
        <v>0</v>
      </c>
      <c r="O31" s="24">
        <f t="shared" si="7"/>
        <v>0</v>
      </c>
      <c r="P31" s="24">
        <f t="shared" si="8"/>
        <v>0</v>
      </c>
      <c r="Q31" s="24">
        <f t="shared" si="9"/>
        <v>0</v>
      </c>
      <c r="R31" s="24">
        <f t="shared" si="10"/>
        <v>0</v>
      </c>
      <c r="S31" s="24">
        <f t="shared" si="11"/>
        <v>0</v>
      </c>
      <c r="T31" s="24">
        <f t="shared" si="12"/>
        <v>0</v>
      </c>
      <c r="U31" s="24">
        <f t="shared" si="13"/>
        <v>0</v>
      </c>
      <c r="W31" s="24">
        <f t="shared" si="14"/>
        <v>0</v>
      </c>
      <c r="AA31" s="24">
        <f t="shared" si="15"/>
        <v>0</v>
      </c>
      <c r="AB31" s="24">
        <f t="shared" si="16"/>
        <v>0</v>
      </c>
      <c r="AC31" s="24">
        <f t="shared" si="17"/>
        <v>0</v>
      </c>
      <c r="AD31" s="24">
        <f t="shared" si="18"/>
        <v>0</v>
      </c>
      <c r="AE31" s="24">
        <f t="shared" si="19"/>
        <v>0</v>
      </c>
      <c r="AF31" s="24">
        <f t="shared" si="20"/>
        <v>0</v>
      </c>
      <c r="AG31" s="24">
        <f t="shared" si="21"/>
        <v>0</v>
      </c>
      <c r="AH31" s="24">
        <f t="shared" si="22"/>
        <v>0</v>
      </c>
      <c r="AI31" s="24">
        <f t="shared" si="23"/>
        <v>0</v>
      </c>
      <c r="AJ31" s="24">
        <f t="shared" si="24"/>
        <v>0</v>
      </c>
      <c r="AL31" s="24">
        <f t="shared" si="25"/>
        <v>0</v>
      </c>
      <c r="AM31" s="24">
        <f t="shared" si="26"/>
        <v>0</v>
      </c>
      <c r="AN31" s="24">
        <f t="shared" si="27"/>
        <v>0</v>
      </c>
      <c r="AO31" s="24">
        <f t="shared" si="28"/>
        <v>0</v>
      </c>
      <c r="AP31" s="24">
        <f t="shared" si="29"/>
        <v>0</v>
      </c>
      <c r="AQ31" s="24">
        <f t="shared" si="30"/>
        <v>0</v>
      </c>
      <c r="AR31" s="24">
        <f t="shared" si="31"/>
        <v>0</v>
      </c>
      <c r="AS31" s="24">
        <f t="shared" si="32"/>
        <v>0</v>
      </c>
      <c r="AT31" s="24">
        <f t="shared" si="33"/>
        <v>0</v>
      </c>
      <c r="AU31" s="24">
        <f t="shared" si="34"/>
        <v>0</v>
      </c>
      <c r="AW31" s="24">
        <f t="shared" si="35"/>
        <v>0</v>
      </c>
    </row>
    <row r="32" spans="1:51" hidden="1" x14ac:dyDescent="0.2">
      <c r="A32" s="24">
        <f>'Ten Year Plan'!G26/((1+'Current Financials'!$B$18)^(A$21-'Current Financials'!$B$12))</f>
        <v>0</v>
      </c>
      <c r="B32" s="24">
        <f>'Ten Year Plan'!H26/((1+'Current Financials'!$B$18)^(B$21-'Current Financials'!$B$12))</f>
        <v>0</v>
      </c>
      <c r="C32" s="24">
        <f>'Ten Year Plan'!I26/((1+'Current Financials'!$B$18)^(C$21-'Current Financials'!$B$12))</f>
        <v>0</v>
      </c>
      <c r="D32" s="24">
        <f>'Ten Year Plan'!J26/((1+'Current Financials'!$B$18)^(D$21-'Current Financials'!$B$12))</f>
        <v>0</v>
      </c>
      <c r="E32" s="24">
        <f>'Ten Year Plan'!K26/((1+'Current Financials'!$B$18)^(E$21-'Current Financials'!$B$12))</f>
        <v>0</v>
      </c>
      <c r="F32" s="24">
        <f>'Ten Year Plan'!L26/((1+'Current Financials'!$B$18)^(F$21-'Current Financials'!$B$12))</f>
        <v>0</v>
      </c>
      <c r="G32" s="24">
        <f>'Ten Year Plan'!M26/((1+'Current Financials'!$B$18)^(G$21-'Current Financials'!$B$12))</f>
        <v>0</v>
      </c>
      <c r="H32" s="24">
        <f>'Ten Year Plan'!N26/((1+'Current Financials'!$B$18)^(H$21-'Current Financials'!$B$12))</f>
        <v>0</v>
      </c>
      <c r="I32" s="24">
        <f>'Ten Year Plan'!O26/((1+'Current Financials'!$B$18)^(I$21-'Current Financials'!$B$12))</f>
        <v>0</v>
      </c>
      <c r="J32" s="24">
        <f>'Ten Year Plan'!P26/((1+'Current Financials'!$B$18)^(J$21-'Current Financials'!$B$12))</f>
        <v>0</v>
      </c>
      <c r="L32" s="24">
        <f t="shared" si="4"/>
        <v>0</v>
      </c>
      <c r="M32" s="24">
        <f t="shared" si="5"/>
        <v>0</v>
      </c>
      <c r="N32" s="24">
        <f t="shared" si="6"/>
        <v>0</v>
      </c>
      <c r="O32" s="24">
        <f t="shared" si="7"/>
        <v>0</v>
      </c>
      <c r="P32" s="24">
        <f t="shared" si="8"/>
        <v>0</v>
      </c>
      <c r="Q32" s="24">
        <f t="shared" si="9"/>
        <v>0</v>
      </c>
      <c r="R32" s="24">
        <f t="shared" si="10"/>
        <v>0</v>
      </c>
      <c r="S32" s="24">
        <f t="shared" si="11"/>
        <v>0</v>
      </c>
      <c r="T32" s="24">
        <f t="shared" si="12"/>
        <v>0</v>
      </c>
      <c r="U32" s="24">
        <f t="shared" si="13"/>
        <v>0</v>
      </c>
      <c r="W32" s="24">
        <f t="shared" si="14"/>
        <v>0</v>
      </c>
      <c r="AA32" s="24">
        <f t="shared" si="15"/>
        <v>0</v>
      </c>
      <c r="AB32" s="24">
        <f t="shared" si="16"/>
        <v>0</v>
      </c>
      <c r="AC32" s="24">
        <f t="shared" si="17"/>
        <v>0</v>
      </c>
      <c r="AD32" s="24">
        <f t="shared" si="18"/>
        <v>0</v>
      </c>
      <c r="AE32" s="24">
        <f t="shared" si="19"/>
        <v>0</v>
      </c>
      <c r="AF32" s="24">
        <f t="shared" si="20"/>
        <v>0</v>
      </c>
      <c r="AG32" s="24">
        <f t="shared" si="21"/>
        <v>0</v>
      </c>
      <c r="AH32" s="24">
        <f t="shared" si="22"/>
        <v>0</v>
      </c>
      <c r="AI32" s="24">
        <f t="shared" si="23"/>
        <v>0</v>
      </c>
      <c r="AJ32" s="24">
        <f t="shared" si="24"/>
        <v>0</v>
      </c>
      <c r="AL32" s="24">
        <f t="shared" si="25"/>
        <v>0</v>
      </c>
      <c r="AM32" s="24">
        <f t="shared" si="26"/>
        <v>0</v>
      </c>
      <c r="AN32" s="24">
        <f t="shared" si="27"/>
        <v>0</v>
      </c>
      <c r="AO32" s="24">
        <f t="shared" si="28"/>
        <v>0</v>
      </c>
      <c r="AP32" s="24">
        <f t="shared" si="29"/>
        <v>0</v>
      </c>
      <c r="AQ32" s="24">
        <f t="shared" si="30"/>
        <v>0</v>
      </c>
      <c r="AR32" s="24">
        <f t="shared" si="31"/>
        <v>0</v>
      </c>
      <c r="AS32" s="24">
        <f t="shared" si="32"/>
        <v>0</v>
      </c>
      <c r="AT32" s="24">
        <f t="shared" si="33"/>
        <v>0</v>
      </c>
      <c r="AU32" s="24">
        <f t="shared" si="34"/>
        <v>0</v>
      </c>
      <c r="AW32" s="24">
        <f t="shared" si="35"/>
        <v>0</v>
      </c>
    </row>
    <row r="33" spans="1:49" hidden="1" x14ac:dyDescent="0.2">
      <c r="A33" s="24">
        <f>'Ten Year Plan'!G27/((1+'Current Financials'!$B$18)^(A$21-'Current Financials'!$B$12))</f>
        <v>0</v>
      </c>
      <c r="B33" s="24">
        <f>'Ten Year Plan'!H27/((1+'Current Financials'!$B$18)^(B$21-'Current Financials'!$B$12))</f>
        <v>0</v>
      </c>
      <c r="C33" s="24">
        <f>'Ten Year Plan'!I27/((1+'Current Financials'!$B$18)^(C$21-'Current Financials'!$B$12))</f>
        <v>0</v>
      </c>
      <c r="D33" s="24">
        <f>'Ten Year Plan'!J27/((1+'Current Financials'!$B$18)^(D$21-'Current Financials'!$B$12))</f>
        <v>0</v>
      </c>
      <c r="E33" s="24">
        <f>'Ten Year Plan'!K27/((1+'Current Financials'!$B$18)^(E$21-'Current Financials'!$B$12))</f>
        <v>0</v>
      </c>
      <c r="F33" s="24">
        <f>'Ten Year Plan'!L27/((1+'Current Financials'!$B$18)^(F$21-'Current Financials'!$B$12))</f>
        <v>0</v>
      </c>
      <c r="G33" s="24">
        <f>'Ten Year Plan'!M27/((1+'Current Financials'!$B$18)^(G$21-'Current Financials'!$B$12))</f>
        <v>0</v>
      </c>
      <c r="H33" s="24">
        <f>'Ten Year Plan'!N27/((1+'Current Financials'!$B$18)^(H$21-'Current Financials'!$B$12))</f>
        <v>0</v>
      </c>
      <c r="I33" s="24">
        <f>'Ten Year Plan'!O27/((1+'Current Financials'!$B$18)^(I$21-'Current Financials'!$B$12))</f>
        <v>0</v>
      </c>
      <c r="J33" s="24">
        <f>'Ten Year Plan'!P27/((1+'Current Financials'!$B$18)^(J$21-'Current Financials'!$B$12))</f>
        <v>0</v>
      </c>
      <c r="L33" s="24">
        <f t="shared" si="4"/>
        <v>0</v>
      </c>
      <c r="M33" s="24">
        <f t="shared" si="5"/>
        <v>0</v>
      </c>
      <c r="N33" s="24">
        <f t="shared" si="6"/>
        <v>0</v>
      </c>
      <c r="O33" s="24">
        <f t="shared" si="7"/>
        <v>0</v>
      </c>
      <c r="P33" s="24">
        <f t="shared" si="8"/>
        <v>0</v>
      </c>
      <c r="Q33" s="24">
        <f t="shared" si="9"/>
        <v>0</v>
      </c>
      <c r="R33" s="24">
        <f t="shared" si="10"/>
        <v>0</v>
      </c>
      <c r="S33" s="24">
        <f t="shared" si="11"/>
        <v>0</v>
      </c>
      <c r="T33" s="24">
        <f t="shared" si="12"/>
        <v>0</v>
      </c>
      <c r="U33" s="24">
        <f t="shared" si="13"/>
        <v>0</v>
      </c>
      <c r="W33" s="24">
        <f t="shared" si="14"/>
        <v>0</v>
      </c>
      <c r="AA33" s="24">
        <f t="shared" si="15"/>
        <v>0</v>
      </c>
      <c r="AB33" s="24">
        <f t="shared" si="16"/>
        <v>0</v>
      </c>
      <c r="AC33" s="24">
        <f t="shared" si="17"/>
        <v>0</v>
      </c>
      <c r="AD33" s="24">
        <f t="shared" si="18"/>
        <v>0</v>
      </c>
      <c r="AE33" s="24">
        <f t="shared" si="19"/>
        <v>0</v>
      </c>
      <c r="AF33" s="24">
        <f t="shared" si="20"/>
        <v>0</v>
      </c>
      <c r="AG33" s="24">
        <f t="shared" si="21"/>
        <v>0</v>
      </c>
      <c r="AH33" s="24">
        <f t="shared" si="22"/>
        <v>0</v>
      </c>
      <c r="AI33" s="24">
        <f t="shared" si="23"/>
        <v>0</v>
      </c>
      <c r="AJ33" s="24">
        <f t="shared" si="24"/>
        <v>0</v>
      </c>
      <c r="AL33" s="24">
        <f t="shared" si="25"/>
        <v>0</v>
      </c>
      <c r="AM33" s="24">
        <f t="shared" si="26"/>
        <v>0</v>
      </c>
      <c r="AN33" s="24">
        <f t="shared" si="27"/>
        <v>0</v>
      </c>
      <c r="AO33" s="24">
        <f t="shared" si="28"/>
        <v>0</v>
      </c>
      <c r="AP33" s="24">
        <f t="shared" si="29"/>
        <v>0</v>
      </c>
      <c r="AQ33" s="24">
        <f t="shared" si="30"/>
        <v>0</v>
      </c>
      <c r="AR33" s="24">
        <f t="shared" si="31"/>
        <v>0</v>
      </c>
      <c r="AS33" s="24">
        <f t="shared" si="32"/>
        <v>0</v>
      </c>
      <c r="AT33" s="24">
        <f t="shared" si="33"/>
        <v>0</v>
      </c>
      <c r="AU33" s="24">
        <f t="shared" si="34"/>
        <v>0</v>
      </c>
      <c r="AW33" s="24">
        <f t="shared" si="35"/>
        <v>0</v>
      </c>
    </row>
    <row r="34" spans="1:49" hidden="1" x14ac:dyDescent="0.2">
      <c r="A34" s="24">
        <f>'Ten Year Plan'!G28/((1+'Current Financials'!$B$18)^(A$21-'Current Financials'!$B$12))</f>
        <v>0</v>
      </c>
      <c r="B34" s="24">
        <f>'Ten Year Plan'!H28/((1+'Current Financials'!$B$18)^(B$21-'Current Financials'!$B$12))</f>
        <v>0</v>
      </c>
      <c r="C34" s="24">
        <f>'Ten Year Plan'!I28/((1+'Current Financials'!$B$18)^(C$21-'Current Financials'!$B$12))</f>
        <v>0</v>
      </c>
      <c r="D34" s="24">
        <f>'Ten Year Plan'!J28/((1+'Current Financials'!$B$18)^(D$21-'Current Financials'!$B$12))</f>
        <v>0</v>
      </c>
      <c r="E34" s="24">
        <f>'Ten Year Plan'!K28/((1+'Current Financials'!$B$18)^(E$21-'Current Financials'!$B$12))</f>
        <v>0</v>
      </c>
      <c r="F34" s="24">
        <f>'Ten Year Plan'!L28/((1+'Current Financials'!$B$18)^(F$21-'Current Financials'!$B$12))</f>
        <v>0</v>
      </c>
      <c r="G34" s="24">
        <f>'Ten Year Plan'!M28/((1+'Current Financials'!$B$18)^(G$21-'Current Financials'!$B$12))</f>
        <v>0</v>
      </c>
      <c r="H34" s="24">
        <f>'Ten Year Plan'!N28/((1+'Current Financials'!$B$18)^(H$21-'Current Financials'!$B$12))</f>
        <v>0</v>
      </c>
      <c r="I34" s="24">
        <f>'Ten Year Plan'!O28/((1+'Current Financials'!$B$18)^(I$21-'Current Financials'!$B$12))</f>
        <v>0</v>
      </c>
      <c r="J34" s="24">
        <f>'Ten Year Plan'!P28/((1+'Current Financials'!$B$18)^(J$21-'Current Financials'!$B$12))</f>
        <v>0</v>
      </c>
      <c r="L34" s="24">
        <f t="shared" si="4"/>
        <v>0</v>
      </c>
      <c r="M34" s="24">
        <f t="shared" si="5"/>
        <v>0</v>
      </c>
      <c r="N34" s="24">
        <f t="shared" si="6"/>
        <v>0</v>
      </c>
      <c r="O34" s="24">
        <f t="shared" si="7"/>
        <v>0</v>
      </c>
      <c r="P34" s="24">
        <f t="shared" si="8"/>
        <v>0</v>
      </c>
      <c r="Q34" s="24">
        <f t="shared" si="9"/>
        <v>0</v>
      </c>
      <c r="R34" s="24">
        <f t="shared" si="10"/>
        <v>0</v>
      </c>
      <c r="S34" s="24">
        <f t="shared" si="11"/>
        <v>0</v>
      </c>
      <c r="T34" s="24">
        <f t="shared" si="12"/>
        <v>0</v>
      </c>
      <c r="U34" s="24">
        <f t="shared" si="13"/>
        <v>0</v>
      </c>
      <c r="W34" s="24">
        <f t="shared" si="14"/>
        <v>0</v>
      </c>
      <c r="AA34" s="24">
        <f t="shared" si="15"/>
        <v>0</v>
      </c>
      <c r="AB34" s="24">
        <f t="shared" si="16"/>
        <v>0</v>
      </c>
      <c r="AC34" s="24">
        <f t="shared" si="17"/>
        <v>0</v>
      </c>
      <c r="AD34" s="24">
        <f t="shared" si="18"/>
        <v>0</v>
      </c>
      <c r="AE34" s="24">
        <f t="shared" si="19"/>
        <v>0</v>
      </c>
      <c r="AF34" s="24">
        <f t="shared" si="20"/>
        <v>0</v>
      </c>
      <c r="AG34" s="24">
        <f t="shared" si="21"/>
        <v>0</v>
      </c>
      <c r="AH34" s="24">
        <f t="shared" si="22"/>
        <v>0</v>
      </c>
      <c r="AI34" s="24">
        <f t="shared" si="23"/>
        <v>0</v>
      </c>
      <c r="AJ34" s="24">
        <f t="shared" si="24"/>
        <v>0</v>
      </c>
      <c r="AL34" s="24">
        <f t="shared" si="25"/>
        <v>0</v>
      </c>
      <c r="AM34" s="24">
        <f t="shared" si="26"/>
        <v>0</v>
      </c>
      <c r="AN34" s="24">
        <f t="shared" si="27"/>
        <v>0</v>
      </c>
      <c r="AO34" s="24">
        <f t="shared" si="28"/>
        <v>0</v>
      </c>
      <c r="AP34" s="24">
        <f t="shared" si="29"/>
        <v>0</v>
      </c>
      <c r="AQ34" s="24">
        <f t="shared" si="30"/>
        <v>0</v>
      </c>
      <c r="AR34" s="24">
        <f t="shared" si="31"/>
        <v>0</v>
      </c>
      <c r="AS34" s="24">
        <f t="shared" si="32"/>
        <v>0</v>
      </c>
      <c r="AT34" s="24">
        <f t="shared" si="33"/>
        <v>0</v>
      </c>
      <c r="AU34" s="24">
        <f t="shared" si="34"/>
        <v>0</v>
      </c>
      <c r="AW34" s="24">
        <f t="shared" si="35"/>
        <v>0</v>
      </c>
    </row>
    <row r="35" spans="1:49" hidden="1" x14ac:dyDescent="0.2">
      <c r="A35" s="24">
        <f>'Ten Year Plan'!G29/((1+'Current Financials'!$B$18)^(A$21-'Current Financials'!$B$12))</f>
        <v>0</v>
      </c>
      <c r="B35" s="24">
        <f>'Ten Year Plan'!H29/((1+'Current Financials'!$B$18)^(B$21-'Current Financials'!$B$12))</f>
        <v>0</v>
      </c>
      <c r="C35" s="24">
        <f>'Ten Year Plan'!I29/((1+'Current Financials'!$B$18)^(C$21-'Current Financials'!$B$12))</f>
        <v>0</v>
      </c>
      <c r="D35" s="24">
        <f>'Ten Year Plan'!J29/((1+'Current Financials'!$B$18)^(D$21-'Current Financials'!$B$12))</f>
        <v>0</v>
      </c>
      <c r="E35" s="24">
        <f>'Ten Year Plan'!K29/((1+'Current Financials'!$B$18)^(E$21-'Current Financials'!$B$12))</f>
        <v>0</v>
      </c>
      <c r="F35" s="24">
        <f>'Ten Year Plan'!L29/((1+'Current Financials'!$B$18)^(F$21-'Current Financials'!$B$12))</f>
        <v>0</v>
      </c>
      <c r="G35" s="24">
        <f>'Ten Year Plan'!M29/((1+'Current Financials'!$B$18)^(G$21-'Current Financials'!$B$12))</f>
        <v>0</v>
      </c>
      <c r="H35" s="24">
        <f>'Ten Year Plan'!N29/((1+'Current Financials'!$B$18)^(H$21-'Current Financials'!$B$12))</f>
        <v>0</v>
      </c>
      <c r="I35" s="24">
        <f>'Ten Year Plan'!O29/((1+'Current Financials'!$B$18)^(I$21-'Current Financials'!$B$12))</f>
        <v>0</v>
      </c>
      <c r="J35" s="24">
        <f>'Ten Year Plan'!P29/((1+'Current Financials'!$B$18)^(J$21-'Current Financials'!$B$12))</f>
        <v>0</v>
      </c>
      <c r="L35" s="24">
        <f t="shared" si="4"/>
        <v>0</v>
      </c>
      <c r="M35" s="24">
        <f t="shared" si="5"/>
        <v>0</v>
      </c>
      <c r="N35" s="24">
        <f t="shared" si="6"/>
        <v>0</v>
      </c>
      <c r="O35" s="24">
        <f t="shared" si="7"/>
        <v>0</v>
      </c>
      <c r="P35" s="24">
        <f t="shared" si="8"/>
        <v>0</v>
      </c>
      <c r="Q35" s="24">
        <f t="shared" si="9"/>
        <v>0</v>
      </c>
      <c r="R35" s="24">
        <f t="shared" si="10"/>
        <v>0</v>
      </c>
      <c r="S35" s="24">
        <f t="shared" si="11"/>
        <v>0</v>
      </c>
      <c r="T35" s="24">
        <f t="shared" si="12"/>
        <v>0</v>
      </c>
      <c r="U35" s="24">
        <f t="shared" si="13"/>
        <v>0</v>
      </c>
      <c r="W35" s="24">
        <f t="shared" si="14"/>
        <v>0</v>
      </c>
      <c r="AA35" s="24">
        <f t="shared" si="15"/>
        <v>0</v>
      </c>
      <c r="AB35" s="24">
        <f t="shared" si="16"/>
        <v>0</v>
      </c>
      <c r="AC35" s="24">
        <f t="shared" si="17"/>
        <v>0</v>
      </c>
      <c r="AD35" s="24">
        <f t="shared" si="18"/>
        <v>0</v>
      </c>
      <c r="AE35" s="24">
        <f t="shared" si="19"/>
        <v>0</v>
      </c>
      <c r="AF35" s="24">
        <f t="shared" si="20"/>
        <v>0</v>
      </c>
      <c r="AG35" s="24">
        <f t="shared" si="21"/>
        <v>0</v>
      </c>
      <c r="AH35" s="24">
        <f t="shared" si="22"/>
        <v>0</v>
      </c>
      <c r="AI35" s="24">
        <f t="shared" si="23"/>
        <v>0</v>
      </c>
      <c r="AJ35" s="24">
        <f t="shared" si="24"/>
        <v>0</v>
      </c>
      <c r="AL35" s="24">
        <f t="shared" si="25"/>
        <v>0</v>
      </c>
      <c r="AM35" s="24">
        <f t="shared" si="26"/>
        <v>0</v>
      </c>
      <c r="AN35" s="24">
        <f t="shared" si="27"/>
        <v>0</v>
      </c>
      <c r="AO35" s="24">
        <f t="shared" si="28"/>
        <v>0</v>
      </c>
      <c r="AP35" s="24">
        <f t="shared" si="29"/>
        <v>0</v>
      </c>
      <c r="AQ35" s="24">
        <f t="shared" si="30"/>
        <v>0</v>
      </c>
      <c r="AR35" s="24">
        <f t="shared" si="31"/>
        <v>0</v>
      </c>
      <c r="AS35" s="24">
        <f t="shared" si="32"/>
        <v>0</v>
      </c>
      <c r="AT35" s="24">
        <f t="shared" si="33"/>
        <v>0</v>
      </c>
      <c r="AU35" s="24">
        <f t="shared" si="34"/>
        <v>0</v>
      </c>
      <c r="AW35" s="24">
        <f t="shared" si="35"/>
        <v>0</v>
      </c>
    </row>
    <row r="36" spans="1:49" hidden="1" x14ac:dyDescent="0.2">
      <c r="A36" s="24">
        <f>'Ten Year Plan'!G30/((1+'Current Financials'!$B$18)^(A$21-'Current Financials'!$B$12))</f>
        <v>0</v>
      </c>
      <c r="B36" s="24">
        <f>'Ten Year Plan'!H30/((1+'Current Financials'!$B$18)^(B$21-'Current Financials'!$B$12))</f>
        <v>980000</v>
      </c>
      <c r="C36" s="24">
        <f>'Ten Year Plan'!I30/((1+'Current Financials'!$B$18)^(C$21-'Current Financials'!$B$12))</f>
        <v>0</v>
      </c>
      <c r="D36" s="24">
        <f>'Ten Year Plan'!J30/((1+'Current Financials'!$B$18)^(D$21-'Current Financials'!$B$12))</f>
        <v>0</v>
      </c>
      <c r="E36" s="24">
        <f>'Ten Year Plan'!K30/((1+'Current Financials'!$B$18)^(E$21-'Current Financials'!$B$12))</f>
        <v>0</v>
      </c>
      <c r="F36" s="24">
        <f>'Ten Year Plan'!L30/((1+'Current Financials'!$B$18)^(F$21-'Current Financials'!$B$12))</f>
        <v>0</v>
      </c>
      <c r="G36" s="24">
        <f>'Ten Year Plan'!M30/((1+'Current Financials'!$B$18)^(G$21-'Current Financials'!$B$12))</f>
        <v>0</v>
      </c>
      <c r="H36" s="24">
        <f>'Ten Year Plan'!N30/((1+'Current Financials'!$B$18)^(H$21-'Current Financials'!$B$12))</f>
        <v>980000</v>
      </c>
      <c r="I36" s="24">
        <f>'Ten Year Plan'!O30/((1+'Current Financials'!$B$18)^(I$21-'Current Financials'!$B$12))</f>
        <v>0</v>
      </c>
      <c r="J36" s="24">
        <f>'Ten Year Plan'!P30/((1+'Current Financials'!$B$18)^(J$21-'Current Financials'!$B$12))</f>
        <v>0</v>
      </c>
      <c r="L36" s="24">
        <f t="shared" si="4"/>
        <v>0</v>
      </c>
      <c r="M36" s="24">
        <f t="shared" si="5"/>
        <v>784000</v>
      </c>
      <c r="N36" s="24">
        <f t="shared" si="6"/>
        <v>0</v>
      </c>
      <c r="O36" s="24">
        <f t="shared" si="7"/>
        <v>0</v>
      </c>
      <c r="P36" s="24">
        <f t="shared" si="8"/>
        <v>0</v>
      </c>
      <c r="Q36" s="24">
        <f t="shared" si="9"/>
        <v>0</v>
      </c>
      <c r="R36" s="24">
        <f t="shared" si="10"/>
        <v>0</v>
      </c>
      <c r="S36" s="24">
        <f t="shared" si="11"/>
        <v>196000</v>
      </c>
      <c r="T36" s="24">
        <f t="shared" si="12"/>
        <v>0</v>
      </c>
      <c r="U36" s="24">
        <f t="shared" si="13"/>
        <v>0</v>
      </c>
      <c r="W36" s="24">
        <f t="shared" si="14"/>
        <v>980000</v>
      </c>
      <c r="AA36" s="24">
        <f t="shared" si="15"/>
        <v>0</v>
      </c>
      <c r="AB36" s="24">
        <f t="shared" si="16"/>
        <v>410440.67189928773</v>
      </c>
      <c r="AC36" s="24">
        <f t="shared" si="17"/>
        <v>0</v>
      </c>
      <c r="AD36" s="24">
        <f t="shared" si="18"/>
        <v>0</v>
      </c>
      <c r="AE36" s="24">
        <f t="shared" si="19"/>
        <v>0</v>
      </c>
      <c r="AF36" s="24">
        <f t="shared" si="20"/>
        <v>0</v>
      </c>
      <c r="AG36" s="24">
        <f t="shared" si="21"/>
        <v>0</v>
      </c>
      <c r="AH36" s="24">
        <f t="shared" si="22"/>
        <v>102610.16797482193</v>
      </c>
      <c r="AI36" s="24">
        <f t="shared" si="23"/>
        <v>0</v>
      </c>
      <c r="AJ36" s="24">
        <f t="shared" si="24"/>
        <v>0</v>
      </c>
      <c r="AL36" s="24">
        <f t="shared" si="25"/>
        <v>0</v>
      </c>
      <c r="AM36" s="24">
        <f t="shared" si="26"/>
        <v>284779.66405035614</v>
      </c>
      <c r="AN36" s="24">
        <f t="shared" si="27"/>
        <v>0</v>
      </c>
      <c r="AO36" s="24">
        <f t="shared" si="28"/>
        <v>0</v>
      </c>
      <c r="AP36" s="24">
        <f t="shared" si="29"/>
        <v>0</v>
      </c>
      <c r="AQ36" s="24">
        <f t="shared" si="30"/>
        <v>0</v>
      </c>
      <c r="AR36" s="24">
        <f t="shared" si="31"/>
        <v>0</v>
      </c>
      <c r="AS36" s="24">
        <f t="shared" si="32"/>
        <v>109673.72900314725</v>
      </c>
      <c r="AT36" s="24">
        <f t="shared" si="33"/>
        <v>0</v>
      </c>
      <c r="AU36" s="24">
        <f t="shared" si="34"/>
        <v>0</v>
      </c>
      <c r="AW36" s="24">
        <f t="shared" si="35"/>
        <v>394453.39305350336</v>
      </c>
    </row>
    <row r="37" spans="1:49" hidden="1" x14ac:dyDescent="0.2">
      <c r="A37" s="24">
        <f>'Ten Year Plan'!G31/((1+'Current Financials'!$B$18)^(A$21-'Current Financials'!$B$12))</f>
        <v>0</v>
      </c>
      <c r="B37" s="24">
        <f>'Ten Year Plan'!H31/((1+'Current Financials'!$B$18)^(B$21-'Current Financials'!$B$12))</f>
        <v>0</v>
      </c>
      <c r="C37" s="24">
        <f>'Ten Year Plan'!I31/((1+'Current Financials'!$B$18)^(C$21-'Current Financials'!$B$12))</f>
        <v>280000</v>
      </c>
      <c r="D37" s="24">
        <f>'Ten Year Plan'!J31/((1+'Current Financials'!$B$18)^(D$21-'Current Financials'!$B$12))</f>
        <v>0</v>
      </c>
      <c r="E37" s="24">
        <f>'Ten Year Plan'!K31/((1+'Current Financials'!$B$18)^(E$21-'Current Financials'!$B$12))</f>
        <v>0</v>
      </c>
      <c r="F37" s="24">
        <f>'Ten Year Plan'!L31/((1+'Current Financials'!$B$18)^(F$21-'Current Financials'!$B$12))</f>
        <v>0</v>
      </c>
      <c r="G37" s="24">
        <f>'Ten Year Plan'!M31/((1+'Current Financials'!$B$18)^(G$21-'Current Financials'!$B$12))</f>
        <v>280000</v>
      </c>
      <c r="H37" s="24">
        <f>'Ten Year Plan'!N31/((1+'Current Financials'!$B$18)^(H$21-'Current Financials'!$B$12))</f>
        <v>0</v>
      </c>
      <c r="I37" s="24">
        <f>'Ten Year Plan'!O31/((1+'Current Financials'!$B$18)^(I$21-'Current Financials'!$B$12))</f>
        <v>0</v>
      </c>
      <c r="J37" s="24">
        <f>'Ten Year Plan'!P31/((1+'Current Financials'!$B$18)^(J$21-'Current Financials'!$B$12))</f>
        <v>0</v>
      </c>
      <c r="L37" s="24">
        <f t="shared" si="4"/>
        <v>0</v>
      </c>
      <c r="M37" s="24">
        <f t="shared" si="5"/>
        <v>0</v>
      </c>
      <c r="N37" s="24">
        <f t="shared" si="6"/>
        <v>196000</v>
      </c>
      <c r="O37" s="24">
        <f t="shared" si="7"/>
        <v>0</v>
      </c>
      <c r="P37" s="24">
        <f t="shared" si="8"/>
        <v>0</v>
      </c>
      <c r="Q37" s="24">
        <f t="shared" si="9"/>
        <v>0</v>
      </c>
      <c r="R37" s="24">
        <f t="shared" si="10"/>
        <v>84000</v>
      </c>
      <c r="S37" s="24">
        <f t="shared" si="11"/>
        <v>0</v>
      </c>
      <c r="T37" s="24">
        <f t="shared" si="12"/>
        <v>0</v>
      </c>
      <c r="U37" s="24">
        <f t="shared" si="13"/>
        <v>0</v>
      </c>
      <c r="W37" s="24">
        <f t="shared" si="14"/>
        <v>280000</v>
      </c>
      <c r="AA37" s="24">
        <f t="shared" si="15"/>
        <v>0</v>
      </c>
      <c r="AB37" s="24">
        <f t="shared" si="16"/>
        <v>0</v>
      </c>
      <c r="AC37" s="24">
        <f t="shared" si="17"/>
        <v>102610.16797482193</v>
      </c>
      <c r="AD37" s="24">
        <f t="shared" si="18"/>
        <v>0</v>
      </c>
      <c r="AE37" s="24">
        <f t="shared" si="19"/>
        <v>0</v>
      </c>
      <c r="AF37" s="24">
        <f t="shared" si="20"/>
        <v>0</v>
      </c>
      <c r="AG37" s="24">
        <f t="shared" si="21"/>
        <v>43975.786274923688</v>
      </c>
      <c r="AH37" s="24">
        <f t="shared" si="22"/>
        <v>0</v>
      </c>
      <c r="AI37" s="24">
        <f t="shared" si="23"/>
        <v>0</v>
      </c>
      <c r="AJ37" s="24">
        <f t="shared" si="24"/>
        <v>0</v>
      </c>
      <c r="AL37" s="24">
        <f t="shared" si="25"/>
        <v>0</v>
      </c>
      <c r="AM37" s="24">
        <f t="shared" si="26"/>
        <v>0</v>
      </c>
      <c r="AN37" s="24">
        <f t="shared" si="27"/>
        <v>59129.944008392689</v>
      </c>
      <c r="AO37" s="24">
        <f t="shared" si="28"/>
        <v>0</v>
      </c>
      <c r="AP37" s="24">
        <f t="shared" si="29"/>
        <v>0</v>
      </c>
      <c r="AQ37" s="24">
        <f t="shared" si="30"/>
        <v>0</v>
      </c>
      <c r="AR37" s="24">
        <f t="shared" si="31"/>
        <v>33717.744817868042</v>
      </c>
      <c r="AS37" s="24">
        <f t="shared" si="32"/>
        <v>0</v>
      </c>
      <c r="AT37" s="24">
        <f t="shared" si="33"/>
        <v>0</v>
      </c>
      <c r="AU37" s="24">
        <f t="shared" si="34"/>
        <v>0</v>
      </c>
      <c r="AW37" s="24">
        <f t="shared" si="35"/>
        <v>92847.688826260739</v>
      </c>
    </row>
    <row r="38" spans="1:49" hidden="1" x14ac:dyDescent="0.2">
      <c r="A38" s="24">
        <f>'Ten Year Plan'!G32/((1+'Current Financials'!$B$18)^(A$21-'Current Financials'!$B$12))</f>
        <v>38000</v>
      </c>
      <c r="B38" s="24">
        <f>'Ten Year Plan'!H32/((1+'Current Financials'!$B$18)^(B$21-'Current Financials'!$B$12))</f>
        <v>38000</v>
      </c>
      <c r="C38" s="24">
        <f>'Ten Year Plan'!I32/((1+'Current Financials'!$B$18)^(C$21-'Current Financials'!$B$12))</f>
        <v>38000</v>
      </c>
      <c r="D38" s="24">
        <f>'Ten Year Plan'!J32/((1+'Current Financials'!$B$18)^(D$21-'Current Financials'!$B$12))</f>
        <v>0</v>
      </c>
      <c r="E38" s="24">
        <f>'Ten Year Plan'!K32/((1+'Current Financials'!$B$18)^(E$21-'Current Financials'!$B$12))</f>
        <v>0</v>
      </c>
      <c r="F38" s="24">
        <f>'Ten Year Plan'!L32/((1+'Current Financials'!$B$18)^(F$21-'Current Financials'!$B$12))</f>
        <v>0</v>
      </c>
      <c r="G38" s="24">
        <f>'Ten Year Plan'!M32/((1+'Current Financials'!$B$18)^(G$21-'Current Financials'!$B$12))</f>
        <v>0</v>
      </c>
      <c r="H38" s="24">
        <f>'Ten Year Plan'!N32/((1+'Current Financials'!$B$18)^(H$21-'Current Financials'!$B$12))</f>
        <v>0</v>
      </c>
      <c r="I38" s="24">
        <f>'Ten Year Plan'!O32/((1+'Current Financials'!$B$18)^(I$21-'Current Financials'!$B$12))</f>
        <v>0</v>
      </c>
      <c r="J38" s="24">
        <f>'Ten Year Plan'!P32/((1+'Current Financials'!$B$18)^(J$21-'Current Financials'!$B$12))</f>
        <v>0</v>
      </c>
      <c r="L38" s="24">
        <f t="shared" si="4"/>
        <v>34200</v>
      </c>
      <c r="M38" s="24">
        <f t="shared" si="5"/>
        <v>30400</v>
      </c>
      <c r="N38" s="24">
        <f t="shared" si="6"/>
        <v>26600</v>
      </c>
      <c r="O38" s="24">
        <f t="shared" si="7"/>
        <v>0</v>
      </c>
      <c r="P38" s="24">
        <f t="shared" si="8"/>
        <v>0</v>
      </c>
      <c r="Q38" s="24">
        <f t="shared" si="9"/>
        <v>0</v>
      </c>
      <c r="R38" s="24">
        <f t="shared" si="10"/>
        <v>0</v>
      </c>
      <c r="S38" s="24">
        <f t="shared" si="11"/>
        <v>0</v>
      </c>
      <c r="T38" s="24">
        <f t="shared" si="12"/>
        <v>0</v>
      </c>
      <c r="U38" s="24">
        <f t="shared" si="13"/>
        <v>0</v>
      </c>
      <c r="W38" s="24">
        <f t="shared" si="14"/>
        <v>91200</v>
      </c>
      <c r="AA38" s="24">
        <f t="shared" si="15"/>
        <v>17904.427269076074</v>
      </c>
      <c r="AB38" s="24">
        <f t="shared" si="16"/>
        <v>15915.046461400954</v>
      </c>
      <c r="AC38" s="24">
        <f t="shared" si="17"/>
        <v>13925.665653725835</v>
      </c>
      <c r="AD38" s="24">
        <f t="shared" si="18"/>
        <v>0</v>
      </c>
      <c r="AE38" s="24">
        <f t="shared" si="19"/>
        <v>0</v>
      </c>
      <c r="AF38" s="24">
        <f t="shared" si="20"/>
        <v>0</v>
      </c>
      <c r="AG38" s="24">
        <f t="shared" si="21"/>
        <v>0</v>
      </c>
      <c r="AH38" s="24">
        <f t="shared" si="22"/>
        <v>0</v>
      </c>
      <c r="AI38" s="24">
        <f t="shared" si="23"/>
        <v>0</v>
      </c>
      <c r="AJ38" s="24">
        <f t="shared" si="24"/>
        <v>0</v>
      </c>
      <c r="AL38" s="24">
        <f t="shared" si="25"/>
        <v>20095.572730923926</v>
      </c>
      <c r="AM38" s="24">
        <f t="shared" si="26"/>
        <v>11042.476769299523</v>
      </c>
      <c r="AN38" s="24">
        <f t="shared" si="27"/>
        <v>8024.7781154247214</v>
      </c>
      <c r="AO38" s="24">
        <f t="shared" si="28"/>
        <v>0</v>
      </c>
      <c r="AP38" s="24">
        <f t="shared" si="29"/>
        <v>0</v>
      </c>
      <c r="AQ38" s="24">
        <f t="shared" si="30"/>
        <v>0</v>
      </c>
      <c r="AR38" s="24">
        <f t="shared" si="31"/>
        <v>0</v>
      </c>
      <c r="AS38" s="24">
        <f t="shared" si="32"/>
        <v>0</v>
      </c>
      <c r="AT38" s="24">
        <f t="shared" si="33"/>
        <v>0</v>
      </c>
      <c r="AU38" s="24">
        <f t="shared" si="34"/>
        <v>0</v>
      </c>
      <c r="AW38" s="24">
        <f t="shared" si="35"/>
        <v>39162.827615648173</v>
      </c>
    </row>
    <row r="39" spans="1:49" hidden="1" x14ac:dyDescent="0.2">
      <c r="A39" s="24">
        <f>'Ten Year Plan'!G33/((1+'Current Financials'!$B$18)^(A$21-'Current Financials'!$B$12))</f>
        <v>0</v>
      </c>
      <c r="B39" s="24">
        <f>'Ten Year Plan'!H33/((1+'Current Financials'!$B$18)^(B$21-'Current Financials'!$B$12))</f>
        <v>0</v>
      </c>
      <c r="C39" s="24">
        <f>'Ten Year Plan'!I33/((1+'Current Financials'!$B$18)^(C$21-'Current Financials'!$B$12))</f>
        <v>0</v>
      </c>
      <c r="D39" s="24">
        <f>'Ten Year Plan'!J33/((1+'Current Financials'!$B$18)^(D$21-'Current Financials'!$B$12))</f>
        <v>0</v>
      </c>
      <c r="E39" s="24">
        <f>'Ten Year Plan'!K33/((1+'Current Financials'!$B$18)^(E$21-'Current Financials'!$B$12))</f>
        <v>0</v>
      </c>
      <c r="F39" s="24">
        <f>'Ten Year Plan'!L33/((1+'Current Financials'!$B$18)^(F$21-'Current Financials'!$B$12))</f>
        <v>0</v>
      </c>
      <c r="G39" s="24">
        <f>'Ten Year Plan'!M33/((1+'Current Financials'!$B$18)^(G$21-'Current Financials'!$B$12))</f>
        <v>0</v>
      </c>
      <c r="H39" s="24">
        <f>'Ten Year Plan'!N33/((1+'Current Financials'!$B$18)^(H$21-'Current Financials'!$B$12))</f>
        <v>0</v>
      </c>
      <c r="I39" s="24">
        <f>'Ten Year Plan'!O33/((1+'Current Financials'!$B$18)^(I$21-'Current Financials'!$B$12))</f>
        <v>0</v>
      </c>
      <c r="J39" s="24">
        <f>'Ten Year Plan'!P33/((1+'Current Financials'!$B$18)^(J$21-'Current Financials'!$B$12))</f>
        <v>0</v>
      </c>
      <c r="L39" s="24">
        <f t="shared" si="4"/>
        <v>0</v>
      </c>
      <c r="M39" s="24">
        <f t="shared" si="5"/>
        <v>0</v>
      </c>
      <c r="N39" s="24">
        <f t="shared" si="6"/>
        <v>0</v>
      </c>
      <c r="O39" s="24">
        <f t="shared" si="7"/>
        <v>0</v>
      </c>
      <c r="P39" s="24">
        <f t="shared" si="8"/>
        <v>0</v>
      </c>
      <c r="Q39" s="24">
        <f t="shared" si="9"/>
        <v>0</v>
      </c>
      <c r="R39" s="24">
        <f t="shared" si="10"/>
        <v>0</v>
      </c>
      <c r="S39" s="24">
        <f t="shared" si="11"/>
        <v>0</v>
      </c>
      <c r="T39" s="24">
        <f t="shared" si="12"/>
        <v>0</v>
      </c>
      <c r="U39" s="24">
        <f t="shared" si="13"/>
        <v>0</v>
      </c>
      <c r="W39" s="24">
        <f t="shared" si="14"/>
        <v>0</v>
      </c>
      <c r="AA39" s="24">
        <f t="shared" si="15"/>
        <v>0</v>
      </c>
      <c r="AB39" s="24">
        <f t="shared" si="16"/>
        <v>0</v>
      </c>
      <c r="AC39" s="24">
        <f t="shared" si="17"/>
        <v>0</v>
      </c>
      <c r="AD39" s="24">
        <f t="shared" si="18"/>
        <v>0</v>
      </c>
      <c r="AE39" s="24">
        <f t="shared" si="19"/>
        <v>0</v>
      </c>
      <c r="AF39" s="24">
        <f t="shared" si="20"/>
        <v>0</v>
      </c>
      <c r="AG39" s="24">
        <f t="shared" si="21"/>
        <v>0</v>
      </c>
      <c r="AH39" s="24">
        <f t="shared" si="22"/>
        <v>0</v>
      </c>
      <c r="AI39" s="24">
        <f t="shared" si="23"/>
        <v>0</v>
      </c>
      <c r="AJ39" s="24">
        <f t="shared" si="24"/>
        <v>0</v>
      </c>
      <c r="AL39" s="24">
        <f t="shared" si="25"/>
        <v>0</v>
      </c>
      <c r="AM39" s="24">
        <f t="shared" si="26"/>
        <v>0</v>
      </c>
      <c r="AN39" s="24">
        <f t="shared" si="27"/>
        <v>0</v>
      </c>
      <c r="AO39" s="24">
        <f t="shared" si="28"/>
        <v>0</v>
      </c>
      <c r="AP39" s="24">
        <f t="shared" si="29"/>
        <v>0</v>
      </c>
      <c r="AQ39" s="24">
        <f t="shared" si="30"/>
        <v>0</v>
      </c>
      <c r="AR39" s="24">
        <f t="shared" si="31"/>
        <v>0</v>
      </c>
      <c r="AS39" s="24">
        <f t="shared" si="32"/>
        <v>0</v>
      </c>
      <c r="AT39" s="24">
        <f t="shared" si="33"/>
        <v>0</v>
      </c>
      <c r="AU39" s="24">
        <f t="shared" si="34"/>
        <v>0</v>
      </c>
      <c r="AW39" s="24">
        <f t="shared" si="35"/>
        <v>0</v>
      </c>
    </row>
    <row r="40" spans="1:49" hidden="1" x14ac:dyDescent="0.2">
      <c r="A40" s="24">
        <f>'Ten Year Plan'!G34/((1+'Current Financials'!$B$18)^(A$21-'Current Financials'!$B$12))</f>
        <v>0</v>
      </c>
      <c r="B40" s="24">
        <f>'Ten Year Plan'!H34/((1+'Current Financials'!$B$18)^(B$21-'Current Financials'!$B$12))</f>
        <v>0</v>
      </c>
      <c r="C40" s="24">
        <f>'Ten Year Plan'!I34/((1+'Current Financials'!$B$18)^(C$21-'Current Financials'!$B$12))</f>
        <v>0</v>
      </c>
      <c r="D40" s="24">
        <f>'Ten Year Plan'!J34/((1+'Current Financials'!$B$18)^(D$21-'Current Financials'!$B$12))</f>
        <v>0</v>
      </c>
      <c r="E40" s="24">
        <f>'Ten Year Plan'!K34/((1+'Current Financials'!$B$18)^(E$21-'Current Financials'!$B$12))</f>
        <v>0</v>
      </c>
      <c r="F40" s="24">
        <f>'Ten Year Plan'!L34/((1+'Current Financials'!$B$18)^(F$21-'Current Financials'!$B$12))</f>
        <v>0</v>
      </c>
      <c r="G40" s="24">
        <f>'Ten Year Plan'!M34/((1+'Current Financials'!$B$18)^(G$21-'Current Financials'!$B$12))</f>
        <v>0</v>
      </c>
      <c r="H40" s="24">
        <f>'Ten Year Plan'!N34/((1+'Current Financials'!$B$18)^(H$21-'Current Financials'!$B$12))</f>
        <v>0</v>
      </c>
      <c r="I40" s="24">
        <f>'Ten Year Plan'!O34/((1+'Current Financials'!$B$18)^(I$21-'Current Financials'!$B$12))</f>
        <v>0</v>
      </c>
      <c r="J40" s="24">
        <f>'Ten Year Plan'!P34/((1+'Current Financials'!$B$18)^(J$21-'Current Financials'!$B$12))</f>
        <v>0</v>
      </c>
      <c r="L40" s="24">
        <f t="shared" si="4"/>
        <v>0</v>
      </c>
      <c r="M40" s="24">
        <f t="shared" si="5"/>
        <v>0</v>
      </c>
      <c r="N40" s="24">
        <f t="shared" si="6"/>
        <v>0</v>
      </c>
      <c r="O40" s="24">
        <f t="shared" si="7"/>
        <v>0</v>
      </c>
      <c r="P40" s="24">
        <f t="shared" si="8"/>
        <v>0</v>
      </c>
      <c r="Q40" s="24">
        <f t="shared" si="9"/>
        <v>0</v>
      </c>
      <c r="R40" s="24">
        <f t="shared" si="10"/>
        <v>0</v>
      </c>
      <c r="S40" s="24">
        <f t="shared" si="11"/>
        <v>0</v>
      </c>
      <c r="T40" s="24">
        <f t="shared" si="12"/>
        <v>0</v>
      </c>
      <c r="U40" s="24">
        <f t="shared" si="13"/>
        <v>0</v>
      </c>
      <c r="W40" s="24">
        <f t="shared" si="14"/>
        <v>0</v>
      </c>
      <c r="AA40" s="24">
        <f t="shared" si="15"/>
        <v>0</v>
      </c>
      <c r="AB40" s="24">
        <f t="shared" si="16"/>
        <v>0</v>
      </c>
      <c r="AC40" s="24">
        <f t="shared" si="17"/>
        <v>0</v>
      </c>
      <c r="AD40" s="24">
        <f t="shared" si="18"/>
        <v>0</v>
      </c>
      <c r="AE40" s="24">
        <f t="shared" si="19"/>
        <v>0</v>
      </c>
      <c r="AF40" s="24">
        <f t="shared" si="20"/>
        <v>0</v>
      </c>
      <c r="AG40" s="24">
        <f t="shared" si="21"/>
        <v>0</v>
      </c>
      <c r="AH40" s="24">
        <f t="shared" si="22"/>
        <v>0</v>
      </c>
      <c r="AI40" s="24">
        <f t="shared" si="23"/>
        <v>0</v>
      </c>
      <c r="AJ40" s="24">
        <f t="shared" si="24"/>
        <v>0</v>
      </c>
      <c r="AL40" s="24">
        <f t="shared" si="25"/>
        <v>0</v>
      </c>
      <c r="AM40" s="24">
        <f t="shared" si="26"/>
        <v>0</v>
      </c>
      <c r="AN40" s="24">
        <f t="shared" si="27"/>
        <v>0</v>
      </c>
      <c r="AO40" s="24">
        <f t="shared" si="28"/>
        <v>0</v>
      </c>
      <c r="AP40" s="24">
        <f t="shared" si="29"/>
        <v>0</v>
      </c>
      <c r="AQ40" s="24">
        <f t="shared" si="30"/>
        <v>0</v>
      </c>
      <c r="AR40" s="24">
        <f t="shared" si="31"/>
        <v>0</v>
      </c>
      <c r="AS40" s="24">
        <f t="shared" si="32"/>
        <v>0</v>
      </c>
      <c r="AT40" s="24">
        <f t="shared" si="33"/>
        <v>0</v>
      </c>
      <c r="AU40" s="24">
        <f t="shared" si="34"/>
        <v>0</v>
      </c>
      <c r="AW40" s="24">
        <f t="shared" si="35"/>
        <v>0</v>
      </c>
    </row>
    <row r="41" spans="1:49" hidden="1" x14ac:dyDescent="0.2">
      <c r="A41" s="24">
        <f>'Ten Year Plan'!G35/((1+'Current Financials'!$B$18)^(A$21-'Current Financials'!$B$12))</f>
        <v>0</v>
      </c>
      <c r="B41" s="24">
        <f>'Ten Year Plan'!H35/((1+'Current Financials'!$B$18)^(B$21-'Current Financials'!$B$12))</f>
        <v>0</v>
      </c>
      <c r="C41" s="24">
        <f>'Ten Year Plan'!I35/((1+'Current Financials'!$B$18)^(C$21-'Current Financials'!$B$12))</f>
        <v>0</v>
      </c>
      <c r="D41" s="24">
        <f>'Ten Year Plan'!J35/((1+'Current Financials'!$B$18)^(D$21-'Current Financials'!$B$12))</f>
        <v>150000</v>
      </c>
      <c r="E41" s="24">
        <f>'Ten Year Plan'!K35/((1+'Current Financials'!$B$18)^(E$21-'Current Financials'!$B$12))</f>
        <v>0</v>
      </c>
      <c r="F41" s="24">
        <f>'Ten Year Plan'!L35/((1+'Current Financials'!$B$18)^(F$21-'Current Financials'!$B$12))</f>
        <v>0</v>
      </c>
      <c r="G41" s="24">
        <f>'Ten Year Plan'!M35/((1+'Current Financials'!$B$18)^(G$21-'Current Financials'!$B$12))</f>
        <v>0</v>
      </c>
      <c r="H41" s="24">
        <f>'Ten Year Plan'!N35/((1+'Current Financials'!$B$18)^(H$21-'Current Financials'!$B$12))</f>
        <v>0</v>
      </c>
      <c r="I41" s="24">
        <f>'Ten Year Plan'!O35/((1+'Current Financials'!$B$18)^(I$21-'Current Financials'!$B$12))</f>
        <v>0</v>
      </c>
      <c r="J41" s="24">
        <f>'Ten Year Plan'!P35/((1+'Current Financials'!$B$18)^(J$21-'Current Financials'!$B$12))</f>
        <v>0</v>
      </c>
      <c r="L41" s="24">
        <f t="shared" si="4"/>
        <v>0</v>
      </c>
      <c r="M41" s="24">
        <f t="shared" si="5"/>
        <v>0</v>
      </c>
      <c r="N41" s="24">
        <f t="shared" si="6"/>
        <v>0</v>
      </c>
      <c r="O41" s="24">
        <f t="shared" si="7"/>
        <v>90000</v>
      </c>
      <c r="P41" s="24">
        <f t="shared" si="8"/>
        <v>0</v>
      </c>
      <c r="Q41" s="24">
        <f t="shared" si="9"/>
        <v>0</v>
      </c>
      <c r="R41" s="24">
        <f t="shared" si="10"/>
        <v>0</v>
      </c>
      <c r="S41" s="24">
        <f t="shared" si="11"/>
        <v>0</v>
      </c>
      <c r="T41" s="24">
        <f t="shared" si="12"/>
        <v>0</v>
      </c>
      <c r="U41" s="24">
        <f t="shared" si="13"/>
        <v>0</v>
      </c>
      <c r="W41" s="24">
        <f t="shared" si="14"/>
        <v>90000</v>
      </c>
      <c r="AA41" s="24">
        <f t="shared" si="15"/>
        <v>0</v>
      </c>
      <c r="AB41" s="24">
        <f t="shared" si="16"/>
        <v>0</v>
      </c>
      <c r="AC41" s="24">
        <f t="shared" si="17"/>
        <v>0</v>
      </c>
      <c r="AD41" s="24">
        <f t="shared" si="18"/>
        <v>47116.913865989663</v>
      </c>
      <c r="AE41" s="24">
        <f t="shared" si="19"/>
        <v>0</v>
      </c>
      <c r="AF41" s="24">
        <f t="shared" si="20"/>
        <v>0</v>
      </c>
      <c r="AG41" s="24">
        <f t="shared" si="21"/>
        <v>0</v>
      </c>
      <c r="AH41" s="24">
        <f t="shared" si="22"/>
        <v>0</v>
      </c>
      <c r="AI41" s="24">
        <f t="shared" si="23"/>
        <v>0</v>
      </c>
      <c r="AJ41" s="24">
        <f t="shared" si="24"/>
        <v>0</v>
      </c>
      <c r="AL41" s="24">
        <f t="shared" si="25"/>
        <v>0</v>
      </c>
      <c r="AM41" s="24">
        <f t="shared" si="26"/>
        <v>0</v>
      </c>
      <c r="AN41" s="24">
        <f t="shared" si="27"/>
        <v>0</v>
      </c>
      <c r="AO41" s="24">
        <f t="shared" si="28"/>
        <v>25720.771533502586</v>
      </c>
      <c r="AP41" s="24">
        <f t="shared" si="29"/>
        <v>0</v>
      </c>
      <c r="AQ41" s="24">
        <f t="shared" si="30"/>
        <v>0</v>
      </c>
      <c r="AR41" s="24">
        <f t="shared" si="31"/>
        <v>0</v>
      </c>
      <c r="AS41" s="24">
        <f t="shared" si="32"/>
        <v>0</v>
      </c>
      <c r="AT41" s="24">
        <f t="shared" si="33"/>
        <v>0</v>
      </c>
      <c r="AU41" s="24">
        <f t="shared" si="34"/>
        <v>0</v>
      </c>
      <c r="AW41" s="24">
        <f t="shared" si="35"/>
        <v>25720.771533502586</v>
      </c>
    </row>
    <row r="42" spans="1:49" hidden="1" x14ac:dyDescent="0.2">
      <c r="A42" s="24">
        <f>'Ten Year Plan'!G36/((1+'Current Financials'!$B$18)^(A$21-'Current Financials'!$B$12))</f>
        <v>0</v>
      </c>
      <c r="B42" s="24">
        <f>'Ten Year Plan'!H36/((1+'Current Financials'!$B$18)^(B$21-'Current Financials'!$B$12))</f>
        <v>0</v>
      </c>
      <c r="C42" s="24">
        <f>'Ten Year Plan'!I36/((1+'Current Financials'!$B$18)^(C$21-'Current Financials'!$B$12))</f>
        <v>0</v>
      </c>
      <c r="D42" s="24">
        <f>'Ten Year Plan'!J36/((1+'Current Financials'!$B$18)^(D$21-'Current Financials'!$B$12))</f>
        <v>0</v>
      </c>
      <c r="E42" s="24">
        <f>'Ten Year Plan'!K36/((1+'Current Financials'!$B$18)^(E$21-'Current Financials'!$B$12))</f>
        <v>0</v>
      </c>
      <c r="F42" s="24">
        <f>'Ten Year Plan'!L36/((1+'Current Financials'!$B$18)^(F$21-'Current Financials'!$B$12))</f>
        <v>0</v>
      </c>
      <c r="G42" s="24">
        <f>'Ten Year Plan'!M36/((1+'Current Financials'!$B$18)^(G$21-'Current Financials'!$B$12))</f>
        <v>0</v>
      </c>
      <c r="H42" s="24">
        <f>'Ten Year Plan'!N36/((1+'Current Financials'!$B$18)^(H$21-'Current Financials'!$B$12))</f>
        <v>20000</v>
      </c>
      <c r="I42" s="24">
        <f>'Ten Year Plan'!O36/((1+'Current Financials'!$B$18)^(I$21-'Current Financials'!$B$12))</f>
        <v>0</v>
      </c>
      <c r="J42" s="24">
        <f>'Ten Year Plan'!P36/((1+'Current Financials'!$B$18)^(J$21-'Current Financials'!$B$12))</f>
        <v>0</v>
      </c>
      <c r="L42" s="24">
        <f t="shared" si="4"/>
        <v>0</v>
      </c>
      <c r="M42" s="24">
        <f t="shared" si="5"/>
        <v>0</v>
      </c>
      <c r="N42" s="24">
        <f t="shared" si="6"/>
        <v>0</v>
      </c>
      <c r="O42" s="24">
        <f t="shared" si="7"/>
        <v>0</v>
      </c>
      <c r="P42" s="24">
        <f t="shared" si="8"/>
        <v>0</v>
      </c>
      <c r="Q42" s="24">
        <f t="shared" si="9"/>
        <v>0</v>
      </c>
      <c r="R42" s="24">
        <f t="shared" si="10"/>
        <v>0</v>
      </c>
      <c r="S42" s="24">
        <f t="shared" si="11"/>
        <v>4000</v>
      </c>
      <c r="T42" s="24">
        <f t="shared" si="12"/>
        <v>0</v>
      </c>
      <c r="U42" s="24">
        <f t="shared" si="13"/>
        <v>0</v>
      </c>
      <c r="W42" s="24">
        <f t="shared" si="14"/>
        <v>4000</v>
      </c>
      <c r="AA42" s="24">
        <f t="shared" si="15"/>
        <v>0</v>
      </c>
      <c r="AB42" s="24">
        <f t="shared" si="16"/>
        <v>0</v>
      </c>
      <c r="AC42" s="24">
        <f t="shared" si="17"/>
        <v>0</v>
      </c>
      <c r="AD42" s="24">
        <f t="shared" si="18"/>
        <v>0</v>
      </c>
      <c r="AE42" s="24">
        <f t="shared" si="19"/>
        <v>0</v>
      </c>
      <c r="AF42" s="24">
        <f t="shared" si="20"/>
        <v>0</v>
      </c>
      <c r="AG42" s="24">
        <f t="shared" si="21"/>
        <v>0</v>
      </c>
      <c r="AH42" s="24">
        <f t="shared" si="22"/>
        <v>2094.0850607106518</v>
      </c>
      <c r="AI42" s="24">
        <f t="shared" si="23"/>
        <v>0</v>
      </c>
      <c r="AJ42" s="24">
        <f t="shared" si="24"/>
        <v>0</v>
      </c>
      <c r="AL42" s="24">
        <f t="shared" si="25"/>
        <v>0</v>
      </c>
      <c r="AM42" s="24">
        <f t="shared" si="26"/>
        <v>0</v>
      </c>
      <c r="AN42" s="24">
        <f t="shared" si="27"/>
        <v>0</v>
      </c>
      <c r="AO42" s="24">
        <f t="shared" si="28"/>
        <v>0</v>
      </c>
      <c r="AP42" s="24">
        <f t="shared" si="29"/>
        <v>0</v>
      </c>
      <c r="AQ42" s="24">
        <f t="shared" si="30"/>
        <v>0</v>
      </c>
      <c r="AR42" s="24">
        <f t="shared" si="31"/>
        <v>0</v>
      </c>
      <c r="AS42" s="24">
        <f t="shared" si="32"/>
        <v>2238.2393674111686</v>
      </c>
      <c r="AT42" s="24">
        <f t="shared" si="33"/>
        <v>0</v>
      </c>
      <c r="AU42" s="24">
        <f t="shared" si="34"/>
        <v>0</v>
      </c>
      <c r="AW42" s="24">
        <f t="shared" si="35"/>
        <v>2238.2393674111686</v>
      </c>
    </row>
    <row r="43" spans="1:49" hidden="1" x14ac:dyDescent="0.2">
      <c r="A43" s="24">
        <f>'Ten Year Plan'!G37/((1+'Current Financials'!$B$18)^(A$21-'Current Financials'!$B$12))</f>
        <v>10000</v>
      </c>
      <c r="B43" s="24">
        <f>'Ten Year Plan'!H37/((1+'Current Financials'!$B$18)^(B$21-'Current Financials'!$B$12))</f>
        <v>0</v>
      </c>
      <c r="C43" s="24">
        <f>'Ten Year Plan'!I37/((1+'Current Financials'!$B$18)^(C$21-'Current Financials'!$B$12))</f>
        <v>0</v>
      </c>
      <c r="D43" s="24">
        <f>'Ten Year Plan'!J37/((1+'Current Financials'!$B$18)^(D$21-'Current Financials'!$B$12))</f>
        <v>0</v>
      </c>
      <c r="E43" s="24">
        <f>'Ten Year Plan'!K37/((1+'Current Financials'!$B$18)^(E$21-'Current Financials'!$B$12))</f>
        <v>0</v>
      </c>
      <c r="F43" s="24">
        <f>'Ten Year Plan'!L37/((1+'Current Financials'!$B$18)^(F$21-'Current Financials'!$B$12))</f>
        <v>0</v>
      </c>
      <c r="G43" s="24">
        <f>'Ten Year Plan'!M37/((1+'Current Financials'!$B$18)^(G$21-'Current Financials'!$B$12))</f>
        <v>0</v>
      </c>
      <c r="H43" s="24">
        <f>'Ten Year Plan'!N37/((1+'Current Financials'!$B$18)^(H$21-'Current Financials'!$B$12))</f>
        <v>0</v>
      </c>
      <c r="I43" s="24">
        <f>'Ten Year Plan'!O37/((1+'Current Financials'!$B$18)^(I$21-'Current Financials'!$B$12))</f>
        <v>0</v>
      </c>
      <c r="J43" s="24">
        <f>'Ten Year Plan'!P37/((1+'Current Financials'!$B$18)^(J$21-'Current Financials'!$B$12))</f>
        <v>0</v>
      </c>
      <c r="L43" s="24">
        <f t="shared" si="4"/>
        <v>9000</v>
      </c>
      <c r="M43" s="24">
        <f t="shared" si="5"/>
        <v>0</v>
      </c>
      <c r="N43" s="24">
        <f t="shared" si="6"/>
        <v>0</v>
      </c>
      <c r="O43" s="24">
        <f t="shared" si="7"/>
        <v>0</v>
      </c>
      <c r="P43" s="24">
        <f t="shared" si="8"/>
        <v>0</v>
      </c>
      <c r="Q43" s="24">
        <f t="shared" si="9"/>
        <v>0</v>
      </c>
      <c r="R43" s="24">
        <f t="shared" si="10"/>
        <v>0</v>
      </c>
      <c r="S43" s="24">
        <f t="shared" si="11"/>
        <v>0</v>
      </c>
      <c r="T43" s="24">
        <f t="shared" si="12"/>
        <v>0</v>
      </c>
      <c r="U43" s="24">
        <f t="shared" si="13"/>
        <v>0</v>
      </c>
      <c r="W43" s="24">
        <f t="shared" si="14"/>
        <v>9000</v>
      </c>
      <c r="AA43" s="24">
        <f t="shared" si="15"/>
        <v>4711.6913865989663</v>
      </c>
      <c r="AB43" s="24">
        <f t="shared" si="16"/>
        <v>0</v>
      </c>
      <c r="AC43" s="24">
        <f t="shared" si="17"/>
        <v>0</v>
      </c>
      <c r="AD43" s="24">
        <f t="shared" si="18"/>
        <v>0</v>
      </c>
      <c r="AE43" s="24">
        <f t="shared" si="19"/>
        <v>0</v>
      </c>
      <c r="AF43" s="24">
        <f t="shared" si="20"/>
        <v>0</v>
      </c>
      <c r="AG43" s="24">
        <f t="shared" si="21"/>
        <v>0</v>
      </c>
      <c r="AH43" s="24">
        <f t="shared" si="22"/>
        <v>0</v>
      </c>
      <c r="AI43" s="24">
        <f t="shared" si="23"/>
        <v>0</v>
      </c>
      <c r="AJ43" s="24">
        <f t="shared" si="24"/>
        <v>0</v>
      </c>
      <c r="AL43" s="24">
        <f t="shared" si="25"/>
        <v>5288.3086134010337</v>
      </c>
      <c r="AM43" s="24">
        <f t="shared" si="26"/>
        <v>0</v>
      </c>
      <c r="AN43" s="24">
        <f t="shared" si="27"/>
        <v>0</v>
      </c>
      <c r="AO43" s="24">
        <f t="shared" si="28"/>
        <v>0</v>
      </c>
      <c r="AP43" s="24">
        <f t="shared" si="29"/>
        <v>0</v>
      </c>
      <c r="AQ43" s="24">
        <f t="shared" si="30"/>
        <v>0</v>
      </c>
      <c r="AR43" s="24">
        <f t="shared" si="31"/>
        <v>0</v>
      </c>
      <c r="AS43" s="24">
        <f t="shared" si="32"/>
        <v>0</v>
      </c>
      <c r="AT43" s="24">
        <f t="shared" si="33"/>
        <v>0</v>
      </c>
      <c r="AU43" s="24">
        <f t="shared" si="34"/>
        <v>0</v>
      </c>
      <c r="AW43" s="24">
        <f t="shared" si="35"/>
        <v>5288.3086134010337</v>
      </c>
    </row>
    <row r="44" spans="1:49" hidden="1" x14ac:dyDescent="0.2">
      <c r="A44" s="24">
        <f>'Ten Year Plan'!G38/((1+'Current Financials'!$B$18)^(A$21-'Current Financials'!$B$12))</f>
        <v>10000</v>
      </c>
      <c r="B44" s="24">
        <f>'Ten Year Plan'!H38/((1+'Current Financials'!$B$18)^(B$21-'Current Financials'!$B$12))</f>
        <v>0</v>
      </c>
      <c r="C44" s="24">
        <f>'Ten Year Plan'!I38/((1+'Current Financials'!$B$18)^(C$21-'Current Financials'!$B$12))</f>
        <v>10000</v>
      </c>
      <c r="D44" s="24">
        <f>'Ten Year Plan'!J38/((1+'Current Financials'!$B$18)^(D$21-'Current Financials'!$B$12))</f>
        <v>0</v>
      </c>
      <c r="E44" s="24">
        <f>'Ten Year Plan'!K38/((1+'Current Financials'!$B$18)^(E$21-'Current Financials'!$B$12))</f>
        <v>10000</v>
      </c>
      <c r="F44" s="24">
        <f>'Ten Year Plan'!L38/((1+'Current Financials'!$B$18)^(F$21-'Current Financials'!$B$12))</f>
        <v>0</v>
      </c>
      <c r="G44" s="24">
        <f>'Ten Year Plan'!M38/((1+'Current Financials'!$B$18)^(G$21-'Current Financials'!$B$12))</f>
        <v>0</v>
      </c>
      <c r="H44" s="24">
        <f>'Ten Year Plan'!N38/((1+'Current Financials'!$B$18)^(H$21-'Current Financials'!$B$12))</f>
        <v>0</v>
      </c>
      <c r="I44" s="24">
        <f>'Ten Year Plan'!O38/((1+'Current Financials'!$B$18)^(I$21-'Current Financials'!$B$12))</f>
        <v>0</v>
      </c>
      <c r="J44" s="24">
        <f>'Ten Year Plan'!P38/((1+'Current Financials'!$B$18)^(J$21-'Current Financials'!$B$12))</f>
        <v>0</v>
      </c>
      <c r="L44" s="24">
        <f t="shared" si="4"/>
        <v>9000</v>
      </c>
      <c r="M44" s="24">
        <f t="shared" si="5"/>
        <v>0</v>
      </c>
      <c r="N44" s="24">
        <f t="shared" si="6"/>
        <v>7000</v>
      </c>
      <c r="O44" s="24">
        <f t="shared" si="7"/>
        <v>0</v>
      </c>
      <c r="P44" s="24">
        <f t="shared" si="8"/>
        <v>5000</v>
      </c>
      <c r="Q44" s="24">
        <f t="shared" si="9"/>
        <v>0</v>
      </c>
      <c r="R44" s="24">
        <f t="shared" si="10"/>
        <v>0</v>
      </c>
      <c r="S44" s="24">
        <f t="shared" si="11"/>
        <v>0</v>
      </c>
      <c r="T44" s="24">
        <f t="shared" si="12"/>
        <v>0</v>
      </c>
      <c r="U44" s="24">
        <f t="shared" si="13"/>
        <v>0</v>
      </c>
      <c r="W44" s="24">
        <f t="shared" si="14"/>
        <v>21000</v>
      </c>
      <c r="AA44" s="24">
        <f t="shared" si="15"/>
        <v>4711.6913865989663</v>
      </c>
      <c r="AB44" s="24">
        <f t="shared" si="16"/>
        <v>0</v>
      </c>
      <c r="AC44" s="24">
        <f t="shared" si="17"/>
        <v>3664.6488562436407</v>
      </c>
      <c r="AD44" s="24">
        <f t="shared" si="18"/>
        <v>0</v>
      </c>
      <c r="AE44" s="24">
        <f t="shared" si="19"/>
        <v>2617.6063258883146</v>
      </c>
      <c r="AF44" s="24">
        <f t="shared" si="20"/>
        <v>0</v>
      </c>
      <c r="AG44" s="24">
        <f t="shared" si="21"/>
        <v>0</v>
      </c>
      <c r="AH44" s="24">
        <f t="shared" si="22"/>
        <v>0</v>
      </c>
      <c r="AI44" s="24">
        <f t="shared" si="23"/>
        <v>0</v>
      </c>
      <c r="AJ44" s="24">
        <f t="shared" si="24"/>
        <v>0</v>
      </c>
      <c r="AL44" s="24">
        <f t="shared" si="25"/>
        <v>5288.3086134010337</v>
      </c>
      <c r="AM44" s="24">
        <f t="shared" si="26"/>
        <v>0</v>
      </c>
      <c r="AN44" s="24">
        <f t="shared" si="27"/>
        <v>2111.7837145854533</v>
      </c>
      <c r="AO44" s="24">
        <f t="shared" si="28"/>
        <v>0</v>
      </c>
      <c r="AP44" s="24">
        <f t="shared" si="29"/>
        <v>1476.4787348223369</v>
      </c>
      <c r="AQ44" s="24">
        <f t="shared" si="30"/>
        <v>0</v>
      </c>
      <c r="AR44" s="24">
        <f t="shared" si="31"/>
        <v>0</v>
      </c>
      <c r="AS44" s="24">
        <f t="shared" si="32"/>
        <v>0</v>
      </c>
      <c r="AT44" s="24">
        <f t="shared" si="33"/>
        <v>0</v>
      </c>
      <c r="AU44" s="24">
        <f t="shared" si="34"/>
        <v>0</v>
      </c>
      <c r="AW44" s="24">
        <f t="shared" si="35"/>
        <v>8876.5710628088236</v>
      </c>
    </row>
    <row r="45" spans="1:49" hidden="1" x14ac:dyDescent="0.2">
      <c r="A45" s="24">
        <f>'Ten Year Plan'!G39/((1+'Current Financials'!$B$18)^(A$21-'Current Financials'!$B$12))</f>
        <v>0</v>
      </c>
      <c r="B45" s="24">
        <f>'Ten Year Plan'!H39/((1+'Current Financials'!$B$18)^(B$21-'Current Financials'!$B$12))</f>
        <v>0</v>
      </c>
      <c r="C45" s="24">
        <f>'Ten Year Plan'!I39/((1+'Current Financials'!$B$18)^(C$21-'Current Financials'!$B$12))</f>
        <v>0</v>
      </c>
      <c r="D45" s="24">
        <f>'Ten Year Plan'!J39/((1+'Current Financials'!$B$18)^(D$21-'Current Financials'!$B$12))</f>
        <v>0</v>
      </c>
      <c r="E45" s="24">
        <f>'Ten Year Plan'!K39/((1+'Current Financials'!$B$18)^(E$21-'Current Financials'!$B$12))</f>
        <v>0</v>
      </c>
      <c r="F45" s="24">
        <f>'Ten Year Plan'!L39/((1+'Current Financials'!$B$18)^(F$21-'Current Financials'!$B$12))</f>
        <v>0</v>
      </c>
      <c r="G45" s="24">
        <f>'Ten Year Plan'!M39/((1+'Current Financials'!$B$18)^(G$21-'Current Financials'!$B$12))</f>
        <v>0</v>
      </c>
      <c r="H45" s="24">
        <f>'Ten Year Plan'!N39/((1+'Current Financials'!$B$18)^(H$21-'Current Financials'!$B$12))</f>
        <v>0</v>
      </c>
      <c r="I45" s="24">
        <f>'Ten Year Plan'!O39/((1+'Current Financials'!$B$18)^(I$21-'Current Financials'!$B$12))</f>
        <v>0</v>
      </c>
      <c r="J45" s="24">
        <f>'Ten Year Plan'!P39/((1+'Current Financials'!$B$18)^(J$21-'Current Financials'!$B$12))</f>
        <v>0</v>
      </c>
      <c r="L45" s="24">
        <f t="shared" si="4"/>
        <v>0</v>
      </c>
      <c r="M45" s="24">
        <f t="shared" si="5"/>
        <v>0</v>
      </c>
      <c r="N45" s="24">
        <f t="shared" si="6"/>
        <v>0</v>
      </c>
      <c r="O45" s="24">
        <f t="shared" si="7"/>
        <v>0</v>
      </c>
      <c r="P45" s="24">
        <f t="shared" si="8"/>
        <v>0</v>
      </c>
      <c r="Q45" s="24">
        <f t="shared" si="9"/>
        <v>0</v>
      </c>
      <c r="R45" s="24">
        <f t="shared" si="10"/>
        <v>0</v>
      </c>
      <c r="S45" s="24">
        <f t="shared" si="11"/>
        <v>0</v>
      </c>
      <c r="T45" s="24">
        <f t="shared" si="12"/>
        <v>0</v>
      </c>
      <c r="U45" s="24">
        <f t="shared" si="13"/>
        <v>0</v>
      </c>
      <c r="W45" s="24">
        <f t="shared" si="14"/>
        <v>0</v>
      </c>
      <c r="AA45" s="24">
        <f t="shared" si="15"/>
        <v>0</v>
      </c>
      <c r="AB45" s="24">
        <f t="shared" si="16"/>
        <v>0</v>
      </c>
      <c r="AC45" s="24">
        <f t="shared" si="17"/>
        <v>0</v>
      </c>
      <c r="AD45" s="24">
        <f t="shared" si="18"/>
        <v>0</v>
      </c>
      <c r="AE45" s="24">
        <f t="shared" si="19"/>
        <v>0</v>
      </c>
      <c r="AF45" s="24">
        <f t="shared" si="20"/>
        <v>0</v>
      </c>
      <c r="AG45" s="24">
        <f t="shared" si="21"/>
        <v>0</v>
      </c>
      <c r="AH45" s="24">
        <f t="shared" si="22"/>
        <v>0</v>
      </c>
      <c r="AI45" s="24">
        <f t="shared" si="23"/>
        <v>0</v>
      </c>
      <c r="AJ45" s="24">
        <f t="shared" si="24"/>
        <v>0</v>
      </c>
      <c r="AL45" s="24">
        <f t="shared" si="25"/>
        <v>0</v>
      </c>
      <c r="AM45" s="24">
        <f t="shared" si="26"/>
        <v>0</v>
      </c>
      <c r="AN45" s="24">
        <f t="shared" si="27"/>
        <v>0</v>
      </c>
      <c r="AO45" s="24">
        <f t="shared" si="28"/>
        <v>0</v>
      </c>
      <c r="AP45" s="24">
        <f t="shared" si="29"/>
        <v>0</v>
      </c>
      <c r="AQ45" s="24">
        <f t="shared" si="30"/>
        <v>0</v>
      </c>
      <c r="AR45" s="24">
        <f t="shared" si="31"/>
        <v>0</v>
      </c>
      <c r="AS45" s="24">
        <f t="shared" si="32"/>
        <v>0</v>
      </c>
      <c r="AT45" s="24">
        <f t="shared" si="33"/>
        <v>0</v>
      </c>
      <c r="AU45" s="24">
        <f t="shared" si="34"/>
        <v>0</v>
      </c>
      <c r="AW45" s="24">
        <f t="shared" si="35"/>
        <v>0</v>
      </c>
    </row>
    <row r="46" spans="1:49" hidden="1" x14ac:dyDescent="0.2">
      <c r="A46" s="24">
        <f>'Ten Year Plan'!G40/((1+'Current Financials'!$B$18)^(A$21-'Current Financials'!$B$12))</f>
        <v>0</v>
      </c>
      <c r="B46" s="24">
        <f>'Ten Year Plan'!H40/((1+'Current Financials'!$B$18)^(B$21-'Current Financials'!$B$12))</f>
        <v>0</v>
      </c>
      <c r="C46" s="24">
        <f>'Ten Year Plan'!I40/((1+'Current Financials'!$B$18)^(C$21-'Current Financials'!$B$12))</f>
        <v>0</v>
      </c>
      <c r="D46" s="24">
        <f>'Ten Year Plan'!J40/((1+'Current Financials'!$B$18)^(D$21-'Current Financials'!$B$12))</f>
        <v>0</v>
      </c>
      <c r="E46" s="24">
        <f>'Ten Year Plan'!K40/((1+'Current Financials'!$B$18)^(E$21-'Current Financials'!$B$12))</f>
        <v>0</v>
      </c>
      <c r="F46" s="24">
        <f>'Ten Year Plan'!L40/((1+'Current Financials'!$B$18)^(F$21-'Current Financials'!$B$12))</f>
        <v>0</v>
      </c>
      <c r="G46" s="24">
        <f>'Ten Year Plan'!M40/((1+'Current Financials'!$B$18)^(G$21-'Current Financials'!$B$12))</f>
        <v>0</v>
      </c>
      <c r="H46" s="24">
        <f>'Ten Year Plan'!N40/((1+'Current Financials'!$B$18)^(H$21-'Current Financials'!$B$12))</f>
        <v>0</v>
      </c>
      <c r="I46" s="24">
        <f>'Ten Year Plan'!O40/((1+'Current Financials'!$B$18)^(I$21-'Current Financials'!$B$12))</f>
        <v>0</v>
      </c>
      <c r="J46" s="24">
        <f>'Ten Year Plan'!P40/((1+'Current Financials'!$B$18)^(J$21-'Current Financials'!$B$12))</f>
        <v>0</v>
      </c>
      <c r="L46" s="24">
        <f t="shared" si="4"/>
        <v>0</v>
      </c>
      <c r="M46" s="24">
        <f t="shared" si="5"/>
        <v>0</v>
      </c>
      <c r="N46" s="24">
        <f t="shared" si="6"/>
        <v>0</v>
      </c>
      <c r="O46" s="24">
        <f t="shared" si="7"/>
        <v>0</v>
      </c>
      <c r="P46" s="24">
        <f t="shared" si="8"/>
        <v>0</v>
      </c>
      <c r="Q46" s="24">
        <f t="shared" si="9"/>
        <v>0</v>
      </c>
      <c r="R46" s="24">
        <f t="shared" si="10"/>
        <v>0</v>
      </c>
      <c r="S46" s="24">
        <f t="shared" si="11"/>
        <v>0</v>
      </c>
      <c r="T46" s="24">
        <f t="shared" si="12"/>
        <v>0</v>
      </c>
      <c r="U46" s="24">
        <f t="shared" si="13"/>
        <v>0</v>
      </c>
      <c r="W46" s="24">
        <f t="shared" si="14"/>
        <v>0</v>
      </c>
      <c r="AA46" s="24">
        <f t="shared" si="15"/>
        <v>0</v>
      </c>
      <c r="AB46" s="24">
        <f t="shared" si="16"/>
        <v>0</v>
      </c>
      <c r="AC46" s="24">
        <f t="shared" si="17"/>
        <v>0</v>
      </c>
      <c r="AD46" s="24">
        <f t="shared" si="18"/>
        <v>0</v>
      </c>
      <c r="AE46" s="24">
        <f t="shared" si="19"/>
        <v>0</v>
      </c>
      <c r="AF46" s="24">
        <f t="shared" si="20"/>
        <v>0</v>
      </c>
      <c r="AG46" s="24">
        <f t="shared" si="21"/>
        <v>0</v>
      </c>
      <c r="AH46" s="24">
        <f t="shared" si="22"/>
        <v>0</v>
      </c>
      <c r="AI46" s="24">
        <f t="shared" si="23"/>
        <v>0</v>
      </c>
      <c r="AJ46" s="24">
        <f t="shared" si="24"/>
        <v>0</v>
      </c>
      <c r="AL46" s="24">
        <f t="shared" si="25"/>
        <v>0</v>
      </c>
      <c r="AM46" s="24">
        <f t="shared" si="26"/>
        <v>0</v>
      </c>
      <c r="AN46" s="24">
        <f t="shared" si="27"/>
        <v>0</v>
      </c>
      <c r="AO46" s="24">
        <f t="shared" si="28"/>
        <v>0</v>
      </c>
      <c r="AP46" s="24">
        <f t="shared" si="29"/>
        <v>0</v>
      </c>
      <c r="AQ46" s="24">
        <f t="shared" si="30"/>
        <v>0</v>
      </c>
      <c r="AR46" s="24">
        <f t="shared" si="31"/>
        <v>0</v>
      </c>
      <c r="AS46" s="24">
        <f t="shared" si="32"/>
        <v>0</v>
      </c>
      <c r="AT46" s="24">
        <f t="shared" si="33"/>
        <v>0</v>
      </c>
      <c r="AU46" s="24">
        <f t="shared" si="34"/>
        <v>0</v>
      </c>
      <c r="AW46" s="24">
        <f t="shared" si="35"/>
        <v>0</v>
      </c>
    </row>
    <row r="47" spans="1:49" hidden="1" x14ac:dyDescent="0.2">
      <c r="A47" s="24">
        <f>'Ten Year Plan'!G41/((1+'Current Financials'!$B$18)^(A$21-'Current Financials'!$B$12))</f>
        <v>0</v>
      </c>
      <c r="B47" s="24">
        <f>'Ten Year Plan'!H41/((1+'Current Financials'!$B$18)^(B$21-'Current Financials'!$B$12))</f>
        <v>0</v>
      </c>
      <c r="C47" s="24">
        <f>'Ten Year Plan'!I41/((1+'Current Financials'!$B$18)^(C$21-'Current Financials'!$B$12))</f>
        <v>0</v>
      </c>
      <c r="D47" s="24">
        <f>'Ten Year Plan'!J41/((1+'Current Financials'!$B$18)^(D$21-'Current Financials'!$B$12))</f>
        <v>0</v>
      </c>
      <c r="E47" s="24">
        <f>'Ten Year Plan'!K41/((1+'Current Financials'!$B$18)^(E$21-'Current Financials'!$B$12))</f>
        <v>0</v>
      </c>
      <c r="F47" s="24">
        <f>'Ten Year Plan'!L41/((1+'Current Financials'!$B$18)^(F$21-'Current Financials'!$B$12))</f>
        <v>0</v>
      </c>
      <c r="G47" s="24">
        <f>'Ten Year Plan'!M41/((1+'Current Financials'!$B$18)^(G$21-'Current Financials'!$B$12))</f>
        <v>0</v>
      </c>
      <c r="H47" s="24">
        <f>'Ten Year Plan'!N41/((1+'Current Financials'!$B$18)^(H$21-'Current Financials'!$B$12))</f>
        <v>0</v>
      </c>
      <c r="I47" s="24">
        <f>'Ten Year Plan'!O41/((1+'Current Financials'!$B$18)^(I$21-'Current Financials'!$B$12))</f>
        <v>0</v>
      </c>
      <c r="J47" s="24">
        <f>'Ten Year Plan'!P41/((1+'Current Financials'!$B$18)^(J$21-'Current Financials'!$B$12))</f>
        <v>0</v>
      </c>
      <c r="L47" s="24">
        <f t="shared" si="4"/>
        <v>0</v>
      </c>
      <c r="M47" s="24">
        <f t="shared" si="5"/>
        <v>0</v>
      </c>
      <c r="N47" s="24">
        <f t="shared" si="6"/>
        <v>0</v>
      </c>
      <c r="O47" s="24">
        <f t="shared" si="7"/>
        <v>0</v>
      </c>
      <c r="P47" s="24">
        <f t="shared" si="8"/>
        <v>0</v>
      </c>
      <c r="Q47" s="24">
        <f t="shared" si="9"/>
        <v>0</v>
      </c>
      <c r="R47" s="24">
        <f t="shared" si="10"/>
        <v>0</v>
      </c>
      <c r="S47" s="24">
        <f t="shared" si="11"/>
        <v>0</v>
      </c>
      <c r="T47" s="24">
        <f t="shared" si="12"/>
        <v>0</v>
      </c>
      <c r="U47" s="24">
        <f t="shared" si="13"/>
        <v>0</v>
      </c>
      <c r="W47" s="24">
        <f t="shared" si="14"/>
        <v>0</v>
      </c>
      <c r="AA47" s="24">
        <f t="shared" si="15"/>
        <v>0</v>
      </c>
      <c r="AB47" s="24">
        <f t="shared" si="16"/>
        <v>0</v>
      </c>
      <c r="AC47" s="24">
        <f t="shared" si="17"/>
        <v>0</v>
      </c>
      <c r="AD47" s="24">
        <f t="shared" si="18"/>
        <v>0</v>
      </c>
      <c r="AE47" s="24">
        <f t="shared" si="19"/>
        <v>0</v>
      </c>
      <c r="AF47" s="24">
        <f t="shared" si="20"/>
        <v>0</v>
      </c>
      <c r="AG47" s="24">
        <f t="shared" si="21"/>
        <v>0</v>
      </c>
      <c r="AH47" s="24">
        <f t="shared" si="22"/>
        <v>0</v>
      </c>
      <c r="AI47" s="24">
        <f t="shared" si="23"/>
        <v>0</v>
      </c>
      <c r="AJ47" s="24">
        <f t="shared" si="24"/>
        <v>0</v>
      </c>
      <c r="AL47" s="24">
        <f t="shared" si="25"/>
        <v>0</v>
      </c>
      <c r="AM47" s="24">
        <f t="shared" si="26"/>
        <v>0</v>
      </c>
      <c r="AN47" s="24">
        <f t="shared" si="27"/>
        <v>0</v>
      </c>
      <c r="AO47" s="24">
        <f t="shared" si="28"/>
        <v>0</v>
      </c>
      <c r="AP47" s="24">
        <f t="shared" si="29"/>
        <v>0</v>
      </c>
      <c r="AQ47" s="24">
        <f t="shared" si="30"/>
        <v>0</v>
      </c>
      <c r="AR47" s="24">
        <f t="shared" si="31"/>
        <v>0</v>
      </c>
      <c r="AS47" s="24">
        <f t="shared" si="32"/>
        <v>0</v>
      </c>
      <c r="AT47" s="24">
        <f t="shared" si="33"/>
        <v>0</v>
      </c>
      <c r="AU47" s="24">
        <f t="shared" si="34"/>
        <v>0</v>
      </c>
      <c r="AW47" s="24">
        <f t="shared" si="35"/>
        <v>0</v>
      </c>
    </row>
    <row r="48" spans="1:49" hidden="1" x14ac:dyDescent="0.2">
      <c r="A48" s="24">
        <f>'Ten Year Plan'!G42/((1+'Current Financials'!$B$18)^(A$21-'Current Financials'!$B$12))</f>
        <v>0</v>
      </c>
      <c r="B48" s="24">
        <f>'Ten Year Plan'!H42/((1+'Current Financials'!$B$18)^(B$21-'Current Financials'!$B$12))</f>
        <v>0</v>
      </c>
      <c r="C48" s="24">
        <f>'Ten Year Plan'!I42/((1+'Current Financials'!$B$18)^(C$21-'Current Financials'!$B$12))</f>
        <v>0</v>
      </c>
      <c r="D48" s="24">
        <f>'Ten Year Plan'!J42/((1+'Current Financials'!$B$18)^(D$21-'Current Financials'!$B$12))</f>
        <v>0</v>
      </c>
      <c r="E48" s="24">
        <f>'Ten Year Plan'!K42/((1+'Current Financials'!$B$18)^(E$21-'Current Financials'!$B$12))</f>
        <v>14999.999999999998</v>
      </c>
      <c r="F48" s="24">
        <f>'Ten Year Plan'!L42/((1+'Current Financials'!$B$18)^(F$21-'Current Financials'!$B$12))</f>
        <v>0</v>
      </c>
      <c r="G48" s="24">
        <f>'Ten Year Plan'!M42/((1+'Current Financials'!$B$18)^(G$21-'Current Financials'!$B$12))</f>
        <v>0</v>
      </c>
      <c r="H48" s="24">
        <f>'Ten Year Plan'!N42/((1+'Current Financials'!$B$18)^(H$21-'Current Financials'!$B$12))</f>
        <v>0</v>
      </c>
      <c r="I48" s="24">
        <f>'Ten Year Plan'!O42/((1+'Current Financials'!$B$18)^(I$21-'Current Financials'!$B$12))</f>
        <v>0</v>
      </c>
      <c r="J48" s="24">
        <f>'Ten Year Plan'!P42/((1+'Current Financials'!$B$18)^(J$21-'Current Financials'!$B$12))</f>
        <v>0</v>
      </c>
      <c r="L48" s="24">
        <f t="shared" si="4"/>
        <v>0</v>
      </c>
      <c r="M48" s="24">
        <f t="shared" si="5"/>
        <v>0</v>
      </c>
      <c r="N48" s="24">
        <f t="shared" si="6"/>
        <v>0</v>
      </c>
      <c r="O48" s="24">
        <f t="shared" si="7"/>
        <v>0</v>
      </c>
      <c r="P48" s="24">
        <f t="shared" si="8"/>
        <v>7499.9999999999991</v>
      </c>
      <c r="Q48" s="24">
        <f t="shared" si="9"/>
        <v>0</v>
      </c>
      <c r="R48" s="24">
        <f t="shared" si="10"/>
        <v>0</v>
      </c>
      <c r="S48" s="24">
        <f t="shared" si="11"/>
        <v>0</v>
      </c>
      <c r="T48" s="24">
        <f t="shared" si="12"/>
        <v>0</v>
      </c>
      <c r="U48" s="24">
        <f t="shared" si="13"/>
        <v>0</v>
      </c>
      <c r="W48" s="24">
        <f t="shared" si="14"/>
        <v>7499.9999999999991</v>
      </c>
      <c r="AA48" s="24">
        <f t="shared" si="15"/>
        <v>0</v>
      </c>
      <c r="AB48" s="24">
        <f t="shared" si="16"/>
        <v>0</v>
      </c>
      <c r="AC48" s="24">
        <f t="shared" si="17"/>
        <v>0</v>
      </c>
      <c r="AD48" s="24">
        <f t="shared" si="18"/>
        <v>0</v>
      </c>
      <c r="AE48" s="24">
        <f t="shared" si="19"/>
        <v>3926.4094888324717</v>
      </c>
      <c r="AF48" s="24">
        <f t="shared" si="20"/>
        <v>0</v>
      </c>
      <c r="AG48" s="24">
        <f t="shared" si="21"/>
        <v>0</v>
      </c>
      <c r="AH48" s="24">
        <f t="shared" si="22"/>
        <v>0</v>
      </c>
      <c r="AI48" s="24">
        <f t="shared" si="23"/>
        <v>0</v>
      </c>
      <c r="AJ48" s="24">
        <f t="shared" si="24"/>
        <v>0</v>
      </c>
      <c r="AL48" s="24">
        <f t="shared" si="25"/>
        <v>0</v>
      </c>
      <c r="AM48" s="24">
        <f t="shared" si="26"/>
        <v>0</v>
      </c>
      <c r="AN48" s="24">
        <f t="shared" si="27"/>
        <v>0</v>
      </c>
      <c r="AO48" s="24">
        <f t="shared" si="28"/>
        <v>0</v>
      </c>
      <c r="AP48" s="24">
        <f t="shared" si="29"/>
        <v>2214.7181022335053</v>
      </c>
      <c r="AQ48" s="24">
        <f t="shared" si="30"/>
        <v>0</v>
      </c>
      <c r="AR48" s="24">
        <f t="shared" si="31"/>
        <v>0</v>
      </c>
      <c r="AS48" s="24">
        <f t="shared" si="32"/>
        <v>0</v>
      </c>
      <c r="AT48" s="24">
        <f t="shared" si="33"/>
        <v>0</v>
      </c>
      <c r="AU48" s="24">
        <f t="shared" si="34"/>
        <v>0</v>
      </c>
      <c r="AW48" s="24">
        <f t="shared" si="35"/>
        <v>2214.7181022335053</v>
      </c>
    </row>
    <row r="49" spans="1:49" hidden="1" x14ac:dyDescent="0.2">
      <c r="A49" s="24">
        <f>'Ten Year Plan'!G43/((1+'Current Financials'!$B$18)^(A$21-'Current Financials'!$B$12))</f>
        <v>7000</v>
      </c>
      <c r="B49" s="24">
        <f>'Ten Year Plan'!H43/((1+'Current Financials'!$B$18)^(B$21-'Current Financials'!$B$12))</f>
        <v>0</v>
      </c>
      <c r="C49" s="24">
        <f>'Ten Year Plan'!I43/((1+'Current Financials'!$B$18)^(C$21-'Current Financials'!$B$12))</f>
        <v>0</v>
      </c>
      <c r="D49" s="24">
        <f>'Ten Year Plan'!J43/((1+'Current Financials'!$B$18)^(D$21-'Current Financials'!$B$12))</f>
        <v>0</v>
      </c>
      <c r="E49" s="24">
        <f>'Ten Year Plan'!K43/((1+'Current Financials'!$B$18)^(E$21-'Current Financials'!$B$12))</f>
        <v>0</v>
      </c>
      <c r="F49" s="24">
        <f>'Ten Year Plan'!L43/((1+'Current Financials'!$B$18)^(F$21-'Current Financials'!$B$12))</f>
        <v>0</v>
      </c>
      <c r="G49" s="24">
        <f>'Ten Year Plan'!M43/((1+'Current Financials'!$B$18)^(G$21-'Current Financials'!$B$12))</f>
        <v>0</v>
      </c>
      <c r="H49" s="24">
        <f>'Ten Year Plan'!N43/((1+'Current Financials'!$B$18)^(H$21-'Current Financials'!$B$12))</f>
        <v>0</v>
      </c>
      <c r="I49" s="24">
        <f>'Ten Year Plan'!O43/((1+'Current Financials'!$B$18)^(I$21-'Current Financials'!$B$12))</f>
        <v>0</v>
      </c>
      <c r="J49" s="24">
        <f>'Ten Year Plan'!P43/((1+'Current Financials'!$B$18)^(J$21-'Current Financials'!$B$12))</f>
        <v>0</v>
      </c>
      <c r="L49" s="24">
        <f t="shared" si="4"/>
        <v>6300</v>
      </c>
      <c r="M49" s="24">
        <f t="shared" si="5"/>
        <v>0</v>
      </c>
      <c r="N49" s="24">
        <f t="shared" si="6"/>
        <v>0</v>
      </c>
      <c r="O49" s="24">
        <f t="shared" si="7"/>
        <v>0</v>
      </c>
      <c r="P49" s="24">
        <f t="shared" si="8"/>
        <v>0</v>
      </c>
      <c r="Q49" s="24">
        <f t="shared" si="9"/>
        <v>0</v>
      </c>
      <c r="R49" s="24">
        <f t="shared" si="10"/>
        <v>0</v>
      </c>
      <c r="S49" s="24">
        <f t="shared" si="11"/>
        <v>0</v>
      </c>
      <c r="T49" s="24">
        <f t="shared" si="12"/>
        <v>0</v>
      </c>
      <c r="U49" s="24">
        <f t="shared" si="13"/>
        <v>0</v>
      </c>
      <c r="W49" s="24">
        <f t="shared" si="14"/>
        <v>6300</v>
      </c>
      <c r="AA49" s="24">
        <f t="shared" si="15"/>
        <v>3298.1839706192768</v>
      </c>
      <c r="AB49" s="24">
        <f t="shared" si="16"/>
        <v>0</v>
      </c>
      <c r="AC49" s="24">
        <f t="shared" si="17"/>
        <v>0</v>
      </c>
      <c r="AD49" s="24">
        <f t="shared" si="18"/>
        <v>0</v>
      </c>
      <c r="AE49" s="24">
        <f t="shared" si="19"/>
        <v>0</v>
      </c>
      <c r="AF49" s="24">
        <f t="shared" si="20"/>
        <v>0</v>
      </c>
      <c r="AG49" s="24">
        <f t="shared" si="21"/>
        <v>0</v>
      </c>
      <c r="AH49" s="24">
        <f t="shared" si="22"/>
        <v>0</v>
      </c>
      <c r="AI49" s="24">
        <f t="shared" si="23"/>
        <v>0</v>
      </c>
      <c r="AJ49" s="24">
        <f t="shared" si="24"/>
        <v>0</v>
      </c>
      <c r="AL49" s="24">
        <f t="shared" si="25"/>
        <v>3701.8160293807232</v>
      </c>
      <c r="AM49" s="24">
        <f t="shared" si="26"/>
        <v>0</v>
      </c>
      <c r="AN49" s="24">
        <f t="shared" si="27"/>
        <v>0</v>
      </c>
      <c r="AO49" s="24">
        <f t="shared" si="28"/>
        <v>0</v>
      </c>
      <c r="AP49" s="24">
        <f t="shared" si="29"/>
        <v>0</v>
      </c>
      <c r="AQ49" s="24">
        <f t="shared" si="30"/>
        <v>0</v>
      </c>
      <c r="AR49" s="24">
        <f t="shared" si="31"/>
        <v>0</v>
      </c>
      <c r="AS49" s="24">
        <f t="shared" si="32"/>
        <v>0</v>
      </c>
      <c r="AT49" s="24">
        <f t="shared" si="33"/>
        <v>0</v>
      </c>
      <c r="AU49" s="24">
        <f t="shared" si="34"/>
        <v>0</v>
      </c>
      <c r="AW49" s="24">
        <f t="shared" si="35"/>
        <v>3701.8160293807232</v>
      </c>
    </row>
    <row r="50" spans="1:49" hidden="1" x14ac:dyDescent="0.2">
      <c r="A50" s="24">
        <f>'Ten Year Plan'!G44/((1+'Current Financials'!$B$18)^(A$21-'Current Financials'!$B$12))</f>
        <v>0</v>
      </c>
      <c r="B50" s="24">
        <f>'Ten Year Plan'!H44/((1+'Current Financials'!$B$18)^(B$21-'Current Financials'!$B$12))</f>
        <v>0</v>
      </c>
      <c r="C50" s="24">
        <f>'Ten Year Plan'!I44/((1+'Current Financials'!$B$18)^(C$21-'Current Financials'!$B$12))</f>
        <v>0</v>
      </c>
      <c r="D50" s="24">
        <f>'Ten Year Plan'!J44/((1+'Current Financials'!$B$18)^(D$21-'Current Financials'!$B$12))</f>
        <v>0</v>
      </c>
      <c r="E50" s="24">
        <f>'Ten Year Plan'!K44/((1+'Current Financials'!$B$18)^(E$21-'Current Financials'!$B$12))</f>
        <v>0</v>
      </c>
      <c r="F50" s="24">
        <f>'Ten Year Plan'!L44/((1+'Current Financials'!$B$18)^(F$21-'Current Financials'!$B$12))</f>
        <v>0</v>
      </c>
      <c r="G50" s="24">
        <f>'Ten Year Plan'!M44/((1+'Current Financials'!$B$18)^(G$21-'Current Financials'!$B$12))</f>
        <v>0</v>
      </c>
      <c r="H50" s="24">
        <f>'Ten Year Plan'!N44/((1+'Current Financials'!$B$18)^(H$21-'Current Financials'!$B$12))</f>
        <v>0</v>
      </c>
      <c r="I50" s="24">
        <f>'Ten Year Plan'!O44/((1+'Current Financials'!$B$18)^(I$21-'Current Financials'!$B$12))</f>
        <v>0</v>
      </c>
      <c r="J50" s="24">
        <f>'Ten Year Plan'!P44/((1+'Current Financials'!$B$18)^(J$21-'Current Financials'!$B$12))</f>
        <v>0</v>
      </c>
      <c r="L50" s="24">
        <f t="shared" si="4"/>
        <v>0</v>
      </c>
      <c r="M50" s="24">
        <f t="shared" si="5"/>
        <v>0</v>
      </c>
      <c r="N50" s="24">
        <f t="shared" si="6"/>
        <v>0</v>
      </c>
      <c r="O50" s="24">
        <f t="shared" si="7"/>
        <v>0</v>
      </c>
      <c r="P50" s="24">
        <f t="shared" si="8"/>
        <v>0</v>
      </c>
      <c r="Q50" s="24">
        <f t="shared" si="9"/>
        <v>0</v>
      </c>
      <c r="R50" s="24">
        <f t="shared" si="10"/>
        <v>0</v>
      </c>
      <c r="S50" s="24">
        <f t="shared" si="11"/>
        <v>0</v>
      </c>
      <c r="T50" s="24">
        <f t="shared" si="12"/>
        <v>0</v>
      </c>
      <c r="U50" s="24">
        <f t="shared" si="13"/>
        <v>0</v>
      </c>
      <c r="W50" s="24">
        <f t="shared" si="14"/>
        <v>0</v>
      </c>
      <c r="AA50" s="24">
        <f t="shared" si="15"/>
        <v>0</v>
      </c>
      <c r="AB50" s="24">
        <f t="shared" si="16"/>
        <v>0</v>
      </c>
      <c r="AC50" s="24">
        <f t="shared" si="17"/>
        <v>0</v>
      </c>
      <c r="AD50" s="24">
        <f t="shared" si="18"/>
        <v>0</v>
      </c>
      <c r="AE50" s="24">
        <f t="shared" si="19"/>
        <v>0</v>
      </c>
      <c r="AF50" s="24">
        <f t="shared" si="20"/>
        <v>0</v>
      </c>
      <c r="AG50" s="24">
        <f t="shared" si="21"/>
        <v>0</v>
      </c>
      <c r="AH50" s="24">
        <f t="shared" si="22"/>
        <v>0</v>
      </c>
      <c r="AI50" s="24">
        <f t="shared" si="23"/>
        <v>0</v>
      </c>
      <c r="AJ50" s="24">
        <f t="shared" si="24"/>
        <v>0</v>
      </c>
      <c r="AL50" s="24">
        <f t="shared" si="25"/>
        <v>0</v>
      </c>
      <c r="AM50" s="24">
        <f t="shared" si="26"/>
        <v>0</v>
      </c>
      <c r="AN50" s="24">
        <f t="shared" si="27"/>
        <v>0</v>
      </c>
      <c r="AO50" s="24">
        <f t="shared" si="28"/>
        <v>0</v>
      </c>
      <c r="AP50" s="24">
        <f t="shared" si="29"/>
        <v>0</v>
      </c>
      <c r="AQ50" s="24">
        <f t="shared" si="30"/>
        <v>0</v>
      </c>
      <c r="AR50" s="24">
        <f t="shared" si="31"/>
        <v>0</v>
      </c>
      <c r="AS50" s="24">
        <f t="shared" si="32"/>
        <v>0</v>
      </c>
      <c r="AT50" s="24">
        <f t="shared" si="33"/>
        <v>0</v>
      </c>
      <c r="AU50" s="24">
        <f t="shared" si="34"/>
        <v>0</v>
      </c>
      <c r="AW50" s="24">
        <f t="shared" si="35"/>
        <v>0</v>
      </c>
    </row>
    <row r="51" spans="1:49" hidden="1" x14ac:dyDescent="0.2">
      <c r="A51" s="24">
        <f>'Ten Year Plan'!G45/((1+'Current Financials'!$B$18)^(A$21-'Current Financials'!$B$12))</f>
        <v>0</v>
      </c>
      <c r="B51" s="24">
        <f>'Ten Year Plan'!H45/((1+'Current Financials'!$B$18)^(B$21-'Current Financials'!$B$12))</f>
        <v>0</v>
      </c>
      <c r="C51" s="24">
        <f>'Ten Year Plan'!I45/((1+'Current Financials'!$B$18)^(C$21-'Current Financials'!$B$12))</f>
        <v>0</v>
      </c>
      <c r="D51" s="24">
        <f>'Ten Year Plan'!J45/((1+'Current Financials'!$B$18)^(D$21-'Current Financials'!$B$12))</f>
        <v>0</v>
      </c>
      <c r="E51" s="24">
        <f>'Ten Year Plan'!K45/((1+'Current Financials'!$B$18)^(E$21-'Current Financials'!$B$12))</f>
        <v>0</v>
      </c>
      <c r="F51" s="24">
        <f>'Ten Year Plan'!L45/((1+'Current Financials'!$B$18)^(F$21-'Current Financials'!$B$12))</f>
        <v>0</v>
      </c>
      <c r="G51" s="24">
        <f>'Ten Year Plan'!M45/((1+'Current Financials'!$B$18)^(G$21-'Current Financials'!$B$12))</f>
        <v>0</v>
      </c>
      <c r="H51" s="24">
        <f>'Ten Year Plan'!N45/((1+'Current Financials'!$B$18)^(H$21-'Current Financials'!$B$12))</f>
        <v>0</v>
      </c>
      <c r="I51" s="24">
        <f>'Ten Year Plan'!O45/((1+'Current Financials'!$B$18)^(I$21-'Current Financials'!$B$12))</f>
        <v>0</v>
      </c>
      <c r="J51" s="24">
        <f>'Ten Year Plan'!P45/((1+'Current Financials'!$B$18)^(J$21-'Current Financials'!$B$12))</f>
        <v>0</v>
      </c>
      <c r="L51" s="24">
        <f t="shared" si="4"/>
        <v>0</v>
      </c>
      <c r="M51" s="24">
        <f t="shared" si="5"/>
        <v>0</v>
      </c>
      <c r="N51" s="24">
        <f t="shared" si="6"/>
        <v>0</v>
      </c>
      <c r="O51" s="24">
        <f t="shared" si="7"/>
        <v>0</v>
      </c>
      <c r="P51" s="24">
        <f t="shared" si="8"/>
        <v>0</v>
      </c>
      <c r="Q51" s="24">
        <f t="shared" si="9"/>
        <v>0</v>
      </c>
      <c r="R51" s="24">
        <f t="shared" si="10"/>
        <v>0</v>
      </c>
      <c r="S51" s="24">
        <f t="shared" si="11"/>
        <v>0</v>
      </c>
      <c r="T51" s="24">
        <f t="shared" si="12"/>
        <v>0</v>
      </c>
      <c r="U51" s="24">
        <f t="shared" si="13"/>
        <v>0</v>
      </c>
      <c r="W51" s="24">
        <f t="shared" si="14"/>
        <v>0</v>
      </c>
      <c r="AA51" s="24">
        <f t="shared" si="15"/>
        <v>0</v>
      </c>
      <c r="AB51" s="24">
        <f t="shared" si="16"/>
        <v>0</v>
      </c>
      <c r="AC51" s="24">
        <f t="shared" si="17"/>
        <v>0</v>
      </c>
      <c r="AD51" s="24">
        <f t="shared" si="18"/>
        <v>0</v>
      </c>
      <c r="AE51" s="24">
        <f t="shared" si="19"/>
        <v>0</v>
      </c>
      <c r="AF51" s="24">
        <f t="shared" si="20"/>
        <v>0</v>
      </c>
      <c r="AG51" s="24">
        <f t="shared" si="21"/>
        <v>0</v>
      </c>
      <c r="AH51" s="24">
        <f t="shared" si="22"/>
        <v>0</v>
      </c>
      <c r="AI51" s="24">
        <f t="shared" si="23"/>
        <v>0</v>
      </c>
      <c r="AJ51" s="24">
        <f t="shared" si="24"/>
        <v>0</v>
      </c>
      <c r="AL51" s="24">
        <f t="shared" si="25"/>
        <v>0</v>
      </c>
      <c r="AM51" s="24">
        <f t="shared" si="26"/>
        <v>0</v>
      </c>
      <c r="AN51" s="24">
        <f t="shared" si="27"/>
        <v>0</v>
      </c>
      <c r="AO51" s="24">
        <f t="shared" si="28"/>
        <v>0</v>
      </c>
      <c r="AP51" s="24">
        <f t="shared" si="29"/>
        <v>0</v>
      </c>
      <c r="AQ51" s="24">
        <f t="shared" si="30"/>
        <v>0</v>
      </c>
      <c r="AR51" s="24">
        <f t="shared" si="31"/>
        <v>0</v>
      </c>
      <c r="AS51" s="24">
        <f t="shared" si="32"/>
        <v>0</v>
      </c>
      <c r="AT51" s="24">
        <f t="shared" si="33"/>
        <v>0</v>
      </c>
      <c r="AU51" s="24">
        <f t="shared" si="34"/>
        <v>0</v>
      </c>
      <c r="AW51" s="24">
        <f t="shared" si="35"/>
        <v>0</v>
      </c>
    </row>
    <row r="52" spans="1:49" hidden="1" x14ac:dyDescent="0.2">
      <c r="A52" s="24">
        <f>'Ten Year Plan'!G46/((1+'Current Financials'!$B$18)^(A$21-'Current Financials'!$B$12))</f>
        <v>0</v>
      </c>
      <c r="B52" s="24">
        <f>'Ten Year Plan'!H46/((1+'Current Financials'!$B$18)^(B$21-'Current Financials'!$B$12))</f>
        <v>0</v>
      </c>
      <c r="C52" s="24">
        <f>'Ten Year Plan'!I46/((1+'Current Financials'!$B$18)^(C$21-'Current Financials'!$B$12))</f>
        <v>0</v>
      </c>
      <c r="D52" s="24">
        <f>'Ten Year Plan'!J46/((1+'Current Financials'!$B$18)^(D$21-'Current Financials'!$B$12))</f>
        <v>0</v>
      </c>
      <c r="E52" s="24">
        <f>'Ten Year Plan'!K46/((1+'Current Financials'!$B$18)^(E$21-'Current Financials'!$B$12))</f>
        <v>0</v>
      </c>
      <c r="F52" s="24">
        <f>'Ten Year Plan'!L46/((1+'Current Financials'!$B$18)^(F$21-'Current Financials'!$B$12))</f>
        <v>0</v>
      </c>
      <c r="G52" s="24">
        <f>'Ten Year Plan'!M46/((1+'Current Financials'!$B$18)^(G$21-'Current Financials'!$B$12))</f>
        <v>0</v>
      </c>
      <c r="H52" s="24">
        <f>'Ten Year Plan'!N46/((1+'Current Financials'!$B$18)^(H$21-'Current Financials'!$B$12))</f>
        <v>0</v>
      </c>
      <c r="I52" s="24">
        <f>'Ten Year Plan'!O46/((1+'Current Financials'!$B$18)^(I$21-'Current Financials'!$B$12))</f>
        <v>0</v>
      </c>
      <c r="J52" s="24">
        <f>'Ten Year Plan'!P46/((1+'Current Financials'!$B$18)^(J$21-'Current Financials'!$B$12))</f>
        <v>0</v>
      </c>
      <c r="L52" s="24">
        <f t="shared" si="4"/>
        <v>0</v>
      </c>
      <c r="M52" s="24">
        <f t="shared" si="5"/>
        <v>0</v>
      </c>
      <c r="N52" s="24">
        <f t="shared" si="6"/>
        <v>0</v>
      </c>
      <c r="O52" s="24">
        <f t="shared" si="7"/>
        <v>0</v>
      </c>
      <c r="P52" s="24">
        <f t="shared" si="8"/>
        <v>0</v>
      </c>
      <c r="Q52" s="24">
        <f t="shared" si="9"/>
        <v>0</v>
      </c>
      <c r="R52" s="24">
        <f t="shared" si="10"/>
        <v>0</v>
      </c>
      <c r="S52" s="24">
        <f t="shared" si="11"/>
        <v>0</v>
      </c>
      <c r="T52" s="24">
        <f t="shared" si="12"/>
        <v>0</v>
      </c>
      <c r="U52" s="24">
        <f t="shared" si="13"/>
        <v>0</v>
      </c>
      <c r="W52" s="24">
        <f t="shared" si="14"/>
        <v>0</v>
      </c>
      <c r="AA52" s="24">
        <f t="shared" si="15"/>
        <v>0</v>
      </c>
      <c r="AB52" s="24">
        <f t="shared" si="16"/>
        <v>0</v>
      </c>
      <c r="AC52" s="24">
        <f t="shared" si="17"/>
        <v>0</v>
      </c>
      <c r="AD52" s="24">
        <f t="shared" si="18"/>
        <v>0</v>
      </c>
      <c r="AE52" s="24">
        <f t="shared" si="19"/>
        <v>0</v>
      </c>
      <c r="AF52" s="24">
        <f t="shared" si="20"/>
        <v>0</v>
      </c>
      <c r="AG52" s="24">
        <f t="shared" si="21"/>
        <v>0</v>
      </c>
      <c r="AH52" s="24">
        <f t="shared" si="22"/>
        <v>0</v>
      </c>
      <c r="AI52" s="24">
        <f t="shared" si="23"/>
        <v>0</v>
      </c>
      <c r="AJ52" s="24">
        <f t="shared" si="24"/>
        <v>0</v>
      </c>
      <c r="AL52" s="24">
        <f t="shared" si="25"/>
        <v>0</v>
      </c>
      <c r="AM52" s="24">
        <f t="shared" si="26"/>
        <v>0</v>
      </c>
      <c r="AN52" s="24">
        <f t="shared" si="27"/>
        <v>0</v>
      </c>
      <c r="AO52" s="24">
        <f t="shared" si="28"/>
        <v>0</v>
      </c>
      <c r="AP52" s="24">
        <f t="shared" si="29"/>
        <v>0</v>
      </c>
      <c r="AQ52" s="24">
        <f t="shared" si="30"/>
        <v>0</v>
      </c>
      <c r="AR52" s="24">
        <f t="shared" si="31"/>
        <v>0</v>
      </c>
      <c r="AS52" s="24">
        <f t="shared" si="32"/>
        <v>0</v>
      </c>
      <c r="AT52" s="24">
        <f t="shared" si="33"/>
        <v>0</v>
      </c>
      <c r="AU52" s="24">
        <f t="shared" si="34"/>
        <v>0</v>
      </c>
      <c r="AW52" s="24">
        <f t="shared" si="35"/>
        <v>0</v>
      </c>
    </row>
    <row r="53" spans="1:49" hidden="1" x14ac:dyDescent="0.2">
      <c r="A53" s="24">
        <f>'Ten Year Plan'!G47/((1+'Current Financials'!$B$18)^(A$21-'Current Financials'!$B$12))</f>
        <v>180000</v>
      </c>
      <c r="B53" s="24">
        <f>'Ten Year Plan'!H47/((1+'Current Financials'!$B$18)^(B$21-'Current Financials'!$B$12))</f>
        <v>0</v>
      </c>
      <c r="C53" s="24">
        <f>'Ten Year Plan'!I47/((1+'Current Financials'!$B$18)^(C$21-'Current Financials'!$B$12))</f>
        <v>0</v>
      </c>
      <c r="D53" s="24">
        <f>'Ten Year Plan'!J47/((1+'Current Financials'!$B$18)^(D$21-'Current Financials'!$B$12))</f>
        <v>0</v>
      </c>
      <c r="E53" s="24">
        <f>'Ten Year Plan'!K47/((1+'Current Financials'!$B$18)^(E$21-'Current Financials'!$B$12))</f>
        <v>0</v>
      </c>
      <c r="F53" s="24">
        <f>'Ten Year Plan'!L47/((1+'Current Financials'!$B$18)^(F$21-'Current Financials'!$B$12))</f>
        <v>0</v>
      </c>
      <c r="G53" s="24">
        <f>'Ten Year Plan'!M47/((1+'Current Financials'!$B$18)^(G$21-'Current Financials'!$B$12))</f>
        <v>0</v>
      </c>
      <c r="H53" s="24">
        <f>'Ten Year Plan'!N47/((1+'Current Financials'!$B$18)^(H$21-'Current Financials'!$B$12))</f>
        <v>0</v>
      </c>
      <c r="I53" s="24">
        <f>'Ten Year Plan'!O47/((1+'Current Financials'!$B$18)^(I$21-'Current Financials'!$B$12))</f>
        <v>0</v>
      </c>
      <c r="J53" s="24">
        <f>'Ten Year Plan'!P47/((1+'Current Financials'!$B$18)^(J$21-'Current Financials'!$B$12))</f>
        <v>0</v>
      </c>
      <c r="L53" s="24">
        <f t="shared" si="4"/>
        <v>162000</v>
      </c>
      <c r="M53" s="24">
        <f t="shared" si="5"/>
        <v>0</v>
      </c>
      <c r="N53" s="24">
        <f t="shared" si="6"/>
        <v>0</v>
      </c>
      <c r="O53" s="24">
        <f t="shared" si="7"/>
        <v>0</v>
      </c>
      <c r="P53" s="24">
        <f t="shared" si="8"/>
        <v>0</v>
      </c>
      <c r="Q53" s="24">
        <f t="shared" si="9"/>
        <v>0</v>
      </c>
      <c r="R53" s="24">
        <f t="shared" si="10"/>
        <v>0</v>
      </c>
      <c r="S53" s="24">
        <f t="shared" si="11"/>
        <v>0</v>
      </c>
      <c r="T53" s="24">
        <f t="shared" si="12"/>
        <v>0</v>
      </c>
      <c r="U53" s="24">
        <f t="shared" si="13"/>
        <v>0</v>
      </c>
      <c r="W53" s="24">
        <f t="shared" si="14"/>
        <v>162000</v>
      </c>
      <c r="AA53" s="24">
        <f t="shared" si="15"/>
        <v>84810.444958781402</v>
      </c>
      <c r="AB53" s="24">
        <f t="shared" si="16"/>
        <v>0</v>
      </c>
      <c r="AC53" s="24">
        <f t="shared" si="17"/>
        <v>0</v>
      </c>
      <c r="AD53" s="24">
        <f t="shared" si="18"/>
        <v>0</v>
      </c>
      <c r="AE53" s="24">
        <f t="shared" si="19"/>
        <v>0</v>
      </c>
      <c r="AF53" s="24">
        <f t="shared" si="20"/>
        <v>0</v>
      </c>
      <c r="AG53" s="24">
        <f t="shared" si="21"/>
        <v>0</v>
      </c>
      <c r="AH53" s="24">
        <f t="shared" si="22"/>
        <v>0</v>
      </c>
      <c r="AI53" s="24">
        <f t="shared" si="23"/>
        <v>0</v>
      </c>
      <c r="AJ53" s="24">
        <f t="shared" si="24"/>
        <v>0</v>
      </c>
      <c r="AL53" s="24">
        <f t="shared" si="25"/>
        <v>95189.555041218598</v>
      </c>
      <c r="AM53" s="24">
        <f t="shared" si="26"/>
        <v>0</v>
      </c>
      <c r="AN53" s="24">
        <f t="shared" si="27"/>
        <v>0</v>
      </c>
      <c r="AO53" s="24">
        <f t="shared" si="28"/>
        <v>0</v>
      </c>
      <c r="AP53" s="24">
        <f t="shared" si="29"/>
        <v>0</v>
      </c>
      <c r="AQ53" s="24">
        <f t="shared" si="30"/>
        <v>0</v>
      </c>
      <c r="AR53" s="24">
        <f t="shared" si="31"/>
        <v>0</v>
      </c>
      <c r="AS53" s="24">
        <f t="shared" si="32"/>
        <v>0</v>
      </c>
      <c r="AT53" s="24">
        <f t="shared" si="33"/>
        <v>0</v>
      </c>
      <c r="AU53" s="24">
        <f t="shared" si="34"/>
        <v>0</v>
      </c>
      <c r="AW53" s="24">
        <f t="shared" si="35"/>
        <v>95189.555041218598</v>
      </c>
    </row>
    <row r="54" spans="1:49" hidden="1" x14ac:dyDescent="0.2">
      <c r="A54" s="24">
        <f>'Ten Year Plan'!G48/((1+'Current Financials'!$B$18)^(A$21-'Current Financials'!$B$12))</f>
        <v>0</v>
      </c>
      <c r="B54" s="24">
        <f>'Ten Year Plan'!H48/((1+'Current Financials'!$B$18)^(B$21-'Current Financials'!$B$12))</f>
        <v>0</v>
      </c>
      <c r="C54" s="24">
        <f>'Ten Year Plan'!I48/((1+'Current Financials'!$B$18)^(C$21-'Current Financials'!$B$12))</f>
        <v>0</v>
      </c>
      <c r="D54" s="24">
        <f>'Ten Year Plan'!J48/((1+'Current Financials'!$B$18)^(D$21-'Current Financials'!$B$12))</f>
        <v>0</v>
      </c>
      <c r="E54" s="24">
        <f>'Ten Year Plan'!K48/((1+'Current Financials'!$B$18)^(E$21-'Current Financials'!$B$12))</f>
        <v>0</v>
      </c>
      <c r="F54" s="24">
        <f>'Ten Year Plan'!L48/((1+'Current Financials'!$B$18)^(F$21-'Current Financials'!$B$12))</f>
        <v>0</v>
      </c>
      <c r="G54" s="24">
        <f>'Ten Year Plan'!M48/((1+'Current Financials'!$B$18)^(G$21-'Current Financials'!$B$12))</f>
        <v>0</v>
      </c>
      <c r="H54" s="24">
        <f>'Ten Year Plan'!N48/((1+'Current Financials'!$B$18)^(H$21-'Current Financials'!$B$12))</f>
        <v>0</v>
      </c>
      <c r="I54" s="24">
        <f>'Ten Year Plan'!O48/((1+'Current Financials'!$B$18)^(I$21-'Current Financials'!$B$12))</f>
        <v>0</v>
      </c>
      <c r="J54" s="24">
        <f>'Ten Year Plan'!P48/((1+'Current Financials'!$B$18)^(J$21-'Current Financials'!$B$12))</f>
        <v>0</v>
      </c>
      <c r="L54" s="24">
        <f t="shared" ref="L54:L85" si="36">A54*0.9</f>
        <v>0</v>
      </c>
      <c r="M54" s="24">
        <f t="shared" ref="M54:M85" si="37">B54*0.8</f>
        <v>0</v>
      </c>
      <c r="N54" s="24">
        <f t="shared" ref="N54:N85" si="38">C54*0.7</f>
        <v>0</v>
      </c>
      <c r="O54" s="24">
        <f t="shared" ref="O54:O85" si="39">D54*0.6</f>
        <v>0</v>
      </c>
      <c r="P54" s="24">
        <f t="shared" ref="P54:P85" si="40">E54*0.5</f>
        <v>0</v>
      </c>
      <c r="Q54" s="24">
        <f t="shared" ref="Q54:Q85" si="41">F54*0.4</f>
        <v>0</v>
      </c>
      <c r="R54" s="24">
        <f t="shared" ref="R54:R85" si="42">G54*0.3</f>
        <v>0</v>
      </c>
      <c r="S54" s="24">
        <f t="shared" ref="S54:S85" si="43">H54*0.2</f>
        <v>0</v>
      </c>
      <c r="T54" s="24">
        <f t="shared" ref="T54:T85" si="44">I54*0.1</f>
        <v>0</v>
      </c>
      <c r="U54" s="24">
        <f t="shared" ref="U54:U85" si="45">J54*0</f>
        <v>0</v>
      </c>
      <c r="W54" s="24">
        <f t="shared" ref="W54:W85" si="46">SUM(L54:U54)</f>
        <v>0</v>
      </c>
      <c r="AA54" s="24">
        <f t="shared" ref="AA54:AA85" si="47">$Y$22*L54</f>
        <v>0</v>
      </c>
      <c r="AB54" s="24">
        <f t="shared" ref="AB54:AB85" si="48">$Y$22*M54</f>
        <v>0</v>
      </c>
      <c r="AC54" s="24">
        <f t="shared" ref="AC54:AC85" si="49">$Y$22*N54</f>
        <v>0</v>
      </c>
      <c r="AD54" s="24">
        <f t="shared" ref="AD54:AD85" si="50">$Y$22*O54</f>
        <v>0</v>
      </c>
      <c r="AE54" s="24">
        <f t="shared" ref="AE54:AE85" si="51">$Y$22*P54</f>
        <v>0</v>
      </c>
      <c r="AF54" s="24">
        <f t="shared" ref="AF54:AF85" si="52">$Y$22*Q54</f>
        <v>0</v>
      </c>
      <c r="AG54" s="24">
        <f t="shared" ref="AG54:AG85" si="53">$Y$22*R54</f>
        <v>0</v>
      </c>
      <c r="AH54" s="24">
        <f t="shared" ref="AH54:AH85" si="54">$Y$22*S54</f>
        <v>0</v>
      </c>
      <c r="AI54" s="24">
        <f t="shared" ref="AI54:AI85" si="55">$Y$22*T54</f>
        <v>0</v>
      </c>
      <c r="AJ54" s="24">
        <f t="shared" ref="AJ54:AJ85" si="56">$Y$22*U54</f>
        <v>0</v>
      </c>
      <c r="AL54" s="24">
        <f t="shared" ref="AL54:AL85" si="57">(A54-AA54)/1</f>
        <v>0</v>
      </c>
      <c r="AM54" s="24">
        <f t="shared" ref="AM54:AM85" si="58">(B54-AB54)/2</f>
        <v>0</v>
      </c>
      <c r="AN54" s="24">
        <f t="shared" ref="AN54:AN85" si="59">(C54-AC54)/3</f>
        <v>0</v>
      </c>
      <c r="AO54" s="24">
        <f t="shared" ref="AO54:AO85" si="60">(D54-AD54)/4</f>
        <v>0</v>
      </c>
      <c r="AP54" s="24">
        <f t="shared" ref="AP54:AP85" si="61">(E54-AE54)/5</f>
        <v>0</v>
      </c>
      <c r="AQ54" s="24">
        <f t="shared" ref="AQ54:AQ85" si="62">(F54-AF54)/6</f>
        <v>0</v>
      </c>
      <c r="AR54" s="24">
        <f t="shared" ref="AR54:AR85" si="63">(G54-AG54)/7</f>
        <v>0</v>
      </c>
      <c r="AS54" s="24">
        <f t="shared" ref="AS54:AS85" si="64">(H54-AH54)/8</f>
        <v>0</v>
      </c>
      <c r="AT54" s="24">
        <f t="shared" ref="AT54:AT85" si="65">(I54-AI54)/9</f>
        <v>0</v>
      </c>
      <c r="AU54" s="24">
        <f t="shared" ref="AU54:AU85" si="66">(J54-AJ54)/10</f>
        <v>0</v>
      </c>
      <c r="AW54" s="24">
        <f t="shared" ref="AW54:AW85" si="67">SUM(AL54:AU54)</f>
        <v>0</v>
      </c>
    </row>
    <row r="55" spans="1:49" hidden="1" x14ac:dyDescent="0.2">
      <c r="A55" s="24">
        <f>'Ten Year Plan'!G49/((1+'Current Financials'!$B$18)^(A$21-'Current Financials'!$B$12))</f>
        <v>0</v>
      </c>
      <c r="B55" s="24">
        <f>'Ten Year Plan'!H49/((1+'Current Financials'!$B$18)^(B$21-'Current Financials'!$B$12))</f>
        <v>0</v>
      </c>
      <c r="C55" s="24">
        <f>'Ten Year Plan'!I49/((1+'Current Financials'!$B$18)^(C$21-'Current Financials'!$B$12))</f>
        <v>0</v>
      </c>
      <c r="D55" s="24">
        <f>'Ten Year Plan'!J49/((1+'Current Financials'!$B$18)^(D$21-'Current Financials'!$B$12))</f>
        <v>0</v>
      </c>
      <c r="E55" s="24">
        <f>'Ten Year Plan'!K49/((1+'Current Financials'!$B$18)^(E$21-'Current Financials'!$B$12))</f>
        <v>0</v>
      </c>
      <c r="F55" s="24">
        <f>'Ten Year Plan'!L49/((1+'Current Financials'!$B$18)^(F$21-'Current Financials'!$B$12))</f>
        <v>0</v>
      </c>
      <c r="G55" s="24">
        <f>'Ten Year Plan'!M49/((1+'Current Financials'!$B$18)^(G$21-'Current Financials'!$B$12))</f>
        <v>0</v>
      </c>
      <c r="H55" s="24">
        <f>'Ten Year Plan'!N49/((1+'Current Financials'!$B$18)^(H$21-'Current Financials'!$B$12))</f>
        <v>0</v>
      </c>
      <c r="I55" s="24">
        <f>'Ten Year Plan'!O49/((1+'Current Financials'!$B$18)^(I$21-'Current Financials'!$B$12))</f>
        <v>0</v>
      </c>
      <c r="J55" s="24">
        <f>'Ten Year Plan'!P49/((1+'Current Financials'!$B$18)^(J$21-'Current Financials'!$B$12))</f>
        <v>0</v>
      </c>
      <c r="L55" s="24">
        <f t="shared" si="36"/>
        <v>0</v>
      </c>
      <c r="M55" s="24">
        <f t="shared" si="37"/>
        <v>0</v>
      </c>
      <c r="N55" s="24">
        <f t="shared" si="38"/>
        <v>0</v>
      </c>
      <c r="O55" s="24">
        <f t="shared" si="39"/>
        <v>0</v>
      </c>
      <c r="P55" s="24">
        <f t="shared" si="40"/>
        <v>0</v>
      </c>
      <c r="Q55" s="24">
        <f t="shared" si="41"/>
        <v>0</v>
      </c>
      <c r="R55" s="24">
        <f t="shared" si="42"/>
        <v>0</v>
      </c>
      <c r="S55" s="24">
        <f t="shared" si="43"/>
        <v>0</v>
      </c>
      <c r="T55" s="24">
        <f t="shared" si="44"/>
        <v>0</v>
      </c>
      <c r="U55" s="24">
        <f t="shared" si="45"/>
        <v>0</v>
      </c>
      <c r="W55" s="24">
        <f t="shared" si="46"/>
        <v>0</v>
      </c>
      <c r="AA55" s="24">
        <f t="shared" si="47"/>
        <v>0</v>
      </c>
      <c r="AB55" s="24">
        <f t="shared" si="48"/>
        <v>0</v>
      </c>
      <c r="AC55" s="24">
        <f t="shared" si="49"/>
        <v>0</v>
      </c>
      <c r="AD55" s="24">
        <f t="shared" si="50"/>
        <v>0</v>
      </c>
      <c r="AE55" s="24">
        <f t="shared" si="51"/>
        <v>0</v>
      </c>
      <c r="AF55" s="24">
        <f t="shared" si="52"/>
        <v>0</v>
      </c>
      <c r="AG55" s="24">
        <f t="shared" si="53"/>
        <v>0</v>
      </c>
      <c r="AH55" s="24">
        <f t="shared" si="54"/>
        <v>0</v>
      </c>
      <c r="AI55" s="24">
        <f t="shared" si="55"/>
        <v>0</v>
      </c>
      <c r="AJ55" s="24">
        <f t="shared" si="56"/>
        <v>0</v>
      </c>
      <c r="AL55" s="24">
        <f t="shared" si="57"/>
        <v>0</v>
      </c>
      <c r="AM55" s="24">
        <f t="shared" si="58"/>
        <v>0</v>
      </c>
      <c r="AN55" s="24">
        <f t="shared" si="59"/>
        <v>0</v>
      </c>
      <c r="AO55" s="24">
        <f t="shared" si="60"/>
        <v>0</v>
      </c>
      <c r="AP55" s="24">
        <f t="shared" si="61"/>
        <v>0</v>
      </c>
      <c r="AQ55" s="24">
        <f t="shared" si="62"/>
        <v>0</v>
      </c>
      <c r="AR55" s="24">
        <f t="shared" si="63"/>
        <v>0</v>
      </c>
      <c r="AS55" s="24">
        <f t="shared" si="64"/>
        <v>0</v>
      </c>
      <c r="AT55" s="24">
        <f t="shared" si="65"/>
        <v>0</v>
      </c>
      <c r="AU55" s="24">
        <f t="shared" si="66"/>
        <v>0</v>
      </c>
      <c r="AW55" s="24">
        <f t="shared" si="67"/>
        <v>0</v>
      </c>
    </row>
    <row r="56" spans="1:49" hidden="1" x14ac:dyDescent="0.2">
      <c r="A56" s="24">
        <f>'Ten Year Plan'!G50/((1+'Current Financials'!$B$18)^(A$21-'Current Financials'!$B$12))</f>
        <v>0</v>
      </c>
      <c r="B56" s="24">
        <f>'Ten Year Plan'!H50/((1+'Current Financials'!$B$18)^(B$21-'Current Financials'!$B$12))</f>
        <v>0</v>
      </c>
      <c r="C56" s="24">
        <f>'Ten Year Plan'!I50/((1+'Current Financials'!$B$18)^(C$21-'Current Financials'!$B$12))</f>
        <v>0</v>
      </c>
      <c r="D56" s="24">
        <f>'Ten Year Plan'!J50/((1+'Current Financials'!$B$18)^(D$21-'Current Financials'!$B$12))</f>
        <v>0</v>
      </c>
      <c r="E56" s="24">
        <f>'Ten Year Plan'!K50/((1+'Current Financials'!$B$18)^(E$21-'Current Financials'!$B$12))</f>
        <v>0</v>
      </c>
      <c r="F56" s="24">
        <f>'Ten Year Plan'!L50/((1+'Current Financials'!$B$18)^(F$21-'Current Financials'!$B$12))</f>
        <v>0</v>
      </c>
      <c r="G56" s="24">
        <f>'Ten Year Plan'!M50/((1+'Current Financials'!$B$18)^(G$21-'Current Financials'!$B$12))</f>
        <v>0</v>
      </c>
      <c r="H56" s="24">
        <f>'Ten Year Plan'!N50/((1+'Current Financials'!$B$18)^(H$21-'Current Financials'!$B$12))</f>
        <v>0</v>
      </c>
      <c r="I56" s="24">
        <f>'Ten Year Plan'!O50/((1+'Current Financials'!$B$18)^(I$21-'Current Financials'!$B$12))</f>
        <v>0</v>
      </c>
      <c r="J56" s="24">
        <f>'Ten Year Plan'!P50/((1+'Current Financials'!$B$18)^(J$21-'Current Financials'!$B$12))</f>
        <v>0</v>
      </c>
      <c r="L56" s="24">
        <f t="shared" si="36"/>
        <v>0</v>
      </c>
      <c r="M56" s="24">
        <f t="shared" si="37"/>
        <v>0</v>
      </c>
      <c r="N56" s="24">
        <f t="shared" si="38"/>
        <v>0</v>
      </c>
      <c r="O56" s="24">
        <f t="shared" si="39"/>
        <v>0</v>
      </c>
      <c r="P56" s="24">
        <f t="shared" si="40"/>
        <v>0</v>
      </c>
      <c r="Q56" s="24">
        <f t="shared" si="41"/>
        <v>0</v>
      </c>
      <c r="R56" s="24">
        <f t="shared" si="42"/>
        <v>0</v>
      </c>
      <c r="S56" s="24">
        <f t="shared" si="43"/>
        <v>0</v>
      </c>
      <c r="T56" s="24">
        <f t="shared" si="44"/>
        <v>0</v>
      </c>
      <c r="U56" s="24">
        <f t="shared" si="45"/>
        <v>0</v>
      </c>
      <c r="W56" s="24">
        <f t="shared" si="46"/>
        <v>0</v>
      </c>
      <c r="AA56" s="24">
        <f t="shared" si="47"/>
        <v>0</v>
      </c>
      <c r="AB56" s="24">
        <f t="shared" si="48"/>
        <v>0</v>
      </c>
      <c r="AC56" s="24">
        <f t="shared" si="49"/>
        <v>0</v>
      </c>
      <c r="AD56" s="24">
        <f t="shared" si="50"/>
        <v>0</v>
      </c>
      <c r="AE56" s="24">
        <f t="shared" si="51"/>
        <v>0</v>
      </c>
      <c r="AF56" s="24">
        <f t="shared" si="52"/>
        <v>0</v>
      </c>
      <c r="AG56" s="24">
        <f t="shared" si="53"/>
        <v>0</v>
      </c>
      <c r="AH56" s="24">
        <f t="shared" si="54"/>
        <v>0</v>
      </c>
      <c r="AI56" s="24">
        <f t="shared" si="55"/>
        <v>0</v>
      </c>
      <c r="AJ56" s="24">
        <f t="shared" si="56"/>
        <v>0</v>
      </c>
      <c r="AL56" s="24">
        <f t="shared" si="57"/>
        <v>0</v>
      </c>
      <c r="AM56" s="24">
        <f t="shared" si="58"/>
        <v>0</v>
      </c>
      <c r="AN56" s="24">
        <f t="shared" si="59"/>
        <v>0</v>
      </c>
      <c r="AO56" s="24">
        <f t="shared" si="60"/>
        <v>0</v>
      </c>
      <c r="AP56" s="24">
        <f t="shared" si="61"/>
        <v>0</v>
      </c>
      <c r="AQ56" s="24">
        <f t="shared" si="62"/>
        <v>0</v>
      </c>
      <c r="AR56" s="24">
        <f t="shared" si="63"/>
        <v>0</v>
      </c>
      <c r="AS56" s="24">
        <f t="shared" si="64"/>
        <v>0</v>
      </c>
      <c r="AT56" s="24">
        <f t="shared" si="65"/>
        <v>0</v>
      </c>
      <c r="AU56" s="24">
        <f t="shared" si="66"/>
        <v>0</v>
      </c>
      <c r="AW56" s="24">
        <f t="shared" si="67"/>
        <v>0</v>
      </c>
    </row>
    <row r="57" spans="1:49" hidden="1" x14ac:dyDescent="0.2">
      <c r="A57" s="24">
        <f>'Ten Year Plan'!G51/((1+'Current Financials'!$B$18)^(A$21-'Current Financials'!$B$12))</f>
        <v>0</v>
      </c>
      <c r="B57" s="24">
        <f>'Ten Year Plan'!H51/((1+'Current Financials'!$B$18)^(B$21-'Current Financials'!$B$12))</f>
        <v>0</v>
      </c>
      <c r="C57" s="24">
        <f>'Ten Year Plan'!I51/((1+'Current Financials'!$B$18)^(C$21-'Current Financials'!$B$12))</f>
        <v>0</v>
      </c>
      <c r="D57" s="24">
        <f>'Ten Year Plan'!J51/((1+'Current Financials'!$B$18)^(D$21-'Current Financials'!$B$12))</f>
        <v>0</v>
      </c>
      <c r="E57" s="24">
        <f>'Ten Year Plan'!K51/((1+'Current Financials'!$B$18)^(E$21-'Current Financials'!$B$12))</f>
        <v>0</v>
      </c>
      <c r="F57" s="24">
        <f>'Ten Year Plan'!L51/((1+'Current Financials'!$B$18)^(F$21-'Current Financials'!$B$12))</f>
        <v>0</v>
      </c>
      <c r="G57" s="24">
        <f>'Ten Year Plan'!M51/((1+'Current Financials'!$B$18)^(G$21-'Current Financials'!$B$12))</f>
        <v>0</v>
      </c>
      <c r="H57" s="24">
        <f>'Ten Year Plan'!N51/((1+'Current Financials'!$B$18)^(H$21-'Current Financials'!$B$12))</f>
        <v>0</v>
      </c>
      <c r="I57" s="24">
        <f>'Ten Year Plan'!O51/((1+'Current Financials'!$B$18)^(I$21-'Current Financials'!$B$12))</f>
        <v>0</v>
      </c>
      <c r="J57" s="24">
        <f>'Ten Year Plan'!P51/((1+'Current Financials'!$B$18)^(J$21-'Current Financials'!$B$12))</f>
        <v>0</v>
      </c>
      <c r="L57" s="24">
        <f t="shared" si="36"/>
        <v>0</v>
      </c>
      <c r="M57" s="24">
        <f t="shared" si="37"/>
        <v>0</v>
      </c>
      <c r="N57" s="24">
        <f t="shared" si="38"/>
        <v>0</v>
      </c>
      <c r="O57" s="24">
        <f t="shared" si="39"/>
        <v>0</v>
      </c>
      <c r="P57" s="24">
        <f t="shared" si="40"/>
        <v>0</v>
      </c>
      <c r="Q57" s="24">
        <f t="shared" si="41"/>
        <v>0</v>
      </c>
      <c r="R57" s="24">
        <f t="shared" si="42"/>
        <v>0</v>
      </c>
      <c r="S57" s="24">
        <f t="shared" si="43"/>
        <v>0</v>
      </c>
      <c r="T57" s="24">
        <f t="shared" si="44"/>
        <v>0</v>
      </c>
      <c r="U57" s="24">
        <f t="shared" si="45"/>
        <v>0</v>
      </c>
      <c r="W57" s="24">
        <f t="shared" si="46"/>
        <v>0</v>
      </c>
      <c r="AA57" s="24">
        <f t="shared" si="47"/>
        <v>0</v>
      </c>
      <c r="AB57" s="24">
        <f t="shared" si="48"/>
        <v>0</v>
      </c>
      <c r="AC57" s="24">
        <f t="shared" si="49"/>
        <v>0</v>
      </c>
      <c r="AD57" s="24">
        <f t="shared" si="50"/>
        <v>0</v>
      </c>
      <c r="AE57" s="24">
        <f t="shared" si="51"/>
        <v>0</v>
      </c>
      <c r="AF57" s="24">
        <f t="shared" si="52"/>
        <v>0</v>
      </c>
      <c r="AG57" s="24">
        <f t="shared" si="53"/>
        <v>0</v>
      </c>
      <c r="AH57" s="24">
        <f t="shared" si="54"/>
        <v>0</v>
      </c>
      <c r="AI57" s="24">
        <f t="shared" si="55"/>
        <v>0</v>
      </c>
      <c r="AJ57" s="24">
        <f t="shared" si="56"/>
        <v>0</v>
      </c>
      <c r="AL57" s="24">
        <f t="shared" si="57"/>
        <v>0</v>
      </c>
      <c r="AM57" s="24">
        <f t="shared" si="58"/>
        <v>0</v>
      </c>
      <c r="AN57" s="24">
        <f t="shared" si="59"/>
        <v>0</v>
      </c>
      <c r="AO57" s="24">
        <f t="shared" si="60"/>
        <v>0</v>
      </c>
      <c r="AP57" s="24">
        <f t="shared" si="61"/>
        <v>0</v>
      </c>
      <c r="AQ57" s="24">
        <f t="shared" si="62"/>
        <v>0</v>
      </c>
      <c r="AR57" s="24">
        <f t="shared" si="63"/>
        <v>0</v>
      </c>
      <c r="AS57" s="24">
        <f t="shared" si="64"/>
        <v>0</v>
      </c>
      <c r="AT57" s="24">
        <f t="shared" si="65"/>
        <v>0</v>
      </c>
      <c r="AU57" s="24">
        <f t="shared" si="66"/>
        <v>0</v>
      </c>
      <c r="AW57" s="24">
        <f t="shared" si="67"/>
        <v>0</v>
      </c>
    </row>
    <row r="58" spans="1:49" hidden="1" x14ac:dyDescent="0.2">
      <c r="A58" s="24">
        <f>'Ten Year Plan'!G52/((1+'Current Financials'!$B$18)^(A$21-'Current Financials'!$B$12))</f>
        <v>0</v>
      </c>
      <c r="B58" s="24">
        <f>'Ten Year Plan'!H52/((1+'Current Financials'!$B$18)^(B$21-'Current Financials'!$B$12))</f>
        <v>0</v>
      </c>
      <c r="C58" s="24">
        <f>'Ten Year Plan'!I52/((1+'Current Financials'!$B$18)^(C$21-'Current Financials'!$B$12))</f>
        <v>0</v>
      </c>
      <c r="D58" s="24">
        <f>'Ten Year Plan'!J52/((1+'Current Financials'!$B$18)^(D$21-'Current Financials'!$B$12))</f>
        <v>0</v>
      </c>
      <c r="E58" s="24">
        <f>'Ten Year Plan'!K52/((1+'Current Financials'!$B$18)^(E$21-'Current Financials'!$B$12))</f>
        <v>0</v>
      </c>
      <c r="F58" s="24">
        <f>'Ten Year Plan'!L52/((1+'Current Financials'!$B$18)^(F$21-'Current Financials'!$B$12))</f>
        <v>0</v>
      </c>
      <c r="G58" s="24">
        <f>'Ten Year Plan'!M52/((1+'Current Financials'!$B$18)^(G$21-'Current Financials'!$B$12))</f>
        <v>0</v>
      </c>
      <c r="H58" s="24">
        <f>'Ten Year Plan'!N52/((1+'Current Financials'!$B$18)^(H$21-'Current Financials'!$B$12))</f>
        <v>0</v>
      </c>
      <c r="I58" s="24">
        <f>'Ten Year Plan'!O52/((1+'Current Financials'!$B$18)^(I$21-'Current Financials'!$B$12))</f>
        <v>0</v>
      </c>
      <c r="J58" s="24">
        <f>'Ten Year Plan'!P52/((1+'Current Financials'!$B$18)^(J$21-'Current Financials'!$B$12))</f>
        <v>0</v>
      </c>
      <c r="L58" s="24">
        <f t="shared" si="36"/>
        <v>0</v>
      </c>
      <c r="M58" s="24">
        <f t="shared" si="37"/>
        <v>0</v>
      </c>
      <c r="N58" s="24">
        <f t="shared" si="38"/>
        <v>0</v>
      </c>
      <c r="O58" s="24">
        <f t="shared" si="39"/>
        <v>0</v>
      </c>
      <c r="P58" s="24">
        <f t="shared" si="40"/>
        <v>0</v>
      </c>
      <c r="Q58" s="24">
        <f t="shared" si="41"/>
        <v>0</v>
      </c>
      <c r="R58" s="24">
        <f t="shared" si="42"/>
        <v>0</v>
      </c>
      <c r="S58" s="24">
        <f t="shared" si="43"/>
        <v>0</v>
      </c>
      <c r="T58" s="24">
        <f t="shared" si="44"/>
        <v>0</v>
      </c>
      <c r="U58" s="24">
        <f t="shared" si="45"/>
        <v>0</v>
      </c>
      <c r="W58" s="24">
        <f t="shared" si="46"/>
        <v>0</v>
      </c>
      <c r="AA58" s="24">
        <f t="shared" si="47"/>
        <v>0</v>
      </c>
      <c r="AB58" s="24">
        <f t="shared" si="48"/>
        <v>0</v>
      </c>
      <c r="AC58" s="24">
        <f t="shared" si="49"/>
        <v>0</v>
      </c>
      <c r="AD58" s="24">
        <f t="shared" si="50"/>
        <v>0</v>
      </c>
      <c r="AE58" s="24">
        <f t="shared" si="51"/>
        <v>0</v>
      </c>
      <c r="AF58" s="24">
        <f t="shared" si="52"/>
        <v>0</v>
      </c>
      <c r="AG58" s="24">
        <f t="shared" si="53"/>
        <v>0</v>
      </c>
      <c r="AH58" s="24">
        <f t="shared" si="54"/>
        <v>0</v>
      </c>
      <c r="AI58" s="24">
        <f t="shared" si="55"/>
        <v>0</v>
      </c>
      <c r="AJ58" s="24">
        <f t="shared" si="56"/>
        <v>0</v>
      </c>
      <c r="AL58" s="24">
        <f t="shared" si="57"/>
        <v>0</v>
      </c>
      <c r="AM58" s="24">
        <f t="shared" si="58"/>
        <v>0</v>
      </c>
      <c r="AN58" s="24">
        <f t="shared" si="59"/>
        <v>0</v>
      </c>
      <c r="AO58" s="24">
        <f t="shared" si="60"/>
        <v>0</v>
      </c>
      <c r="AP58" s="24">
        <f t="shared" si="61"/>
        <v>0</v>
      </c>
      <c r="AQ58" s="24">
        <f t="shared" si="62"/>
        <v>0</v>
      </c>
      <c r="AR58" s="24">
        <f t="shared" si="63"/>
        <v>0</v>
      </c>
      <c r="AS58" s="24">
        <f t="shared" si="64"/>
        <v>0</v>
      </c>
      <c r="AT58" s="24">
        <f t="shared" si="65"/>
        <v>0</v>
      </c>
      <c r="AU58" s="24">
        <f t="shared" si="66"/>
        <v>0</v>
      </c>
      <c r="AW58" s="24">
        <f t="shared" si="67"/>
        <v>0</v>
      </c>
    </row>
    <row r="59" spans="1:49" hidden="1" x14ac:dyDescent="0.2">
      <c r="A59" s="24">
        <f>'Ten Year Plan'!G53/((1+'Current Financials'!$B$18)^(A$21-'Current Financials'!$B$12))</f>
        <v>30000</v>
      </c>
      <c r="B59" s="24">
        <f>'Ten Year Plan'!H53/((1+'Current Financials'!$B$18)^(B$21-'Current Financials'!$B$12))</f>
        <v>0</v>
      </c>
      <c r="C59" s="24">
        <f>'Ten Year Plan'!I53/((1+'Current Financials'!$B$18)^(C$21-'Current Financials'!$B$12))</f>
        <v>0</v>
      </c>
      <c r="D59" s="24">
        <f>'Ten Year Plan'!J53/((1+'Current Financials'!$B$18)^(D$21-'Current Financials'!$B$12))</f>
        <v>0</v>
      </c>
      <c r="E59" s="24">
        <f>'Ten Year Plan'!K53/((1+'Current Financials'!$B$18)^(E$21-'Current Financials'!$B$12))</f>
        <v>0</v>
      </c>
      <c r="F59" s="24">
        <f>'Ten Year Plan'!L53/((1+'Current Financials'!$B$18)^(F$21-'Current Financials'!$B$12))</f>
        <v>0</v>
      </c>
      <c r="G59" s="24">
        <f>'Ten Year Plan'!M53/((1+'Current Financials'!$B$18)^(G$21-'Current Financials'!$B$12))</f>
        <v>0</v>
      </c>
      <c r="H59" s="24">
        <f>'Ten Year Plan'!N53/((1+'Current Financials'!$B$18)^(H$21-'Current Financials'!$B$12))</f>
        <v>0</v>
      </c>
      <c r="I59" s="24">
        <f>'Ten Year Plan'!O53/((1+'Current Financials'!$B$18)^(I$21-'Current Financials'!$B$12))</f>
        <v>0</v>
      </c>
      <c r="J59" s="24">
        <f>'Ten Year Plan'!P53/((1+'Current Financials'!$B$18)^(J$21-'Current Financials'!$B$12))</f>
        <v>0</v>
      </c>
      <c r="L59" s="24">
        <f t="shared" si="36"/>
        <v>27000</v>
      </c>
      <c r="M59" s="24">
        <f t="shared" si="37"/>
        <v>0</v>
      </c>
      <c r="N59" s="24">
        <f t="shared" si="38"/>
        <v>0</v>
      </c>
      <c r="O59" s="24">
        <f t="shared" si="39"/>
        <v>0</v>
      </c>
      <c r="P59" s="24">
        <f t="shared" si="40"/>
        <v>0</v>
      </c>
      <c r="Q59" s="24">
        <f t="shared" si="41"/>
        <v>0</v>
      </c>
      <c r="R59" s="24">
        <f t="shared" si="42"/>
        <v>0</v>
      </c>
      <c r="S59" s="24">
        <f t="shared" si="43"/>
        <v>0</v>
      </c>
      <c r="T59" s="24">
        <f t="shared" si="44"/>
        <v>0</v>
      </c>
      <c r="U59" s="24">
        <f t="shared" si="45"/>
        <v>0</v>
      </c>
      <c r="W59" s="24">
        <f t="shared" si="46"/>
        <v>27000</v>
      </c>
      <c r="AA59" s="24">
        <f t="shared" si="47"/>
        <v>14135.074159796899</v>
      </c>
      <c r="AB59" s="24">
        <f t="shared" si="48"/>
        <v>0</v>
      </c>
      <c r="AC59" s="24">
        <f t="shared" si="49"/>
        <v>0</v>
      </c>
      <c r="AD59" s="24">
        <f t="shared" si="50"/>
        <v>0</v>
      </c>
      <c r="AE59" s="24">
        <f t="shared" si="51"/>
        <v>0</v>
      </c>
      <c r="AF59" s="24">
        <f t="shared" si="52"/>
        <v>0</v>
      </c>
      <c r="AG59" s="24">
        <f t="shared" si="53"/>
        <v>0</v>
      </c>
      <c r="AH59" s="24">
        <f t="shared" si="54"/>
        <v>0</v>
      </c>
      <c r="AI59" s="24">
        <f t="shared" si="55"/>
        <v>0</v>
      </c>
      <c r="AJ59" s="24">
        <f t="shared" si="56"/>
        <v>0</v>
      </c>
      <c r="AL59" s="24">
        <f t="shared" si="57"/>
        <v>15864.925840203101</v>
      </c>
      <c r="AM59" s="24">
        <f t="shared" si="58"/>
        <v>0</v>
      </c>
      <c r="AN59" s="24">
        <f t="shared" si="59"/>
        <v>0</v>
      </c>
      <c r="AO59" s="24">
        <f t="shared" si="60"/>
        <v>0</v>
      </c>
      <c r="AP59" s="24">
        <f t="shared" si="61"/>
        <v>0</v>
      </c>
      <c r="AQ59" s="24">
        <f t="shared" si="62"/>
        <v>0</v>
      </c>
      <c r="AR59" s="24">
        <f t="shared" si="63"/>
        <v>0</v>
      </c>
      <c r="AS59" s="24">
        <f t="shared" si="64"/>
        <v>0</v>
      </c>
      <c r="AT59" s="24">
        <f t="shared" si="65"/>
        <v>0</v>
      </c>
      <c r="AU59" s="24">
        <f t="shared" si="66"/>
        <v>0</v>
      </c>
      <c r="AW59" s="24">
        <f t="shared" si="67"/>
        <v>15864.925840203101</v>
      </c>
    </row>
    <row r="60" spans="1:49" hidden="1" x14ac:dyDescent="0.2">
      <c r="A60" s="24">
        <f>'Ten Year Plan'!G54/((1+'Current Financials'!$B$18)^(A$21-'Current Financials'!$B$12))</f>
        <v>0</v>
      </c>
      <c r="B60" s="24">
        <f>'Ten Year Plan'!H54/((1+'Current Financials'!$B$18)^(B$21-'Current Financials'!$B$12))</f>
        <v>0</v>
      </c>
      <c r="C60" s="24">
        <f>'Ten Year Plan'!I54/((1+'Current Financials'!$B$18)^(C$21-'Current Financials'!$B$12))</f>
        <v>0</v>
      </c>
      <c r="D60" s="24">
        <f>'Ten Year Plan'!J54/((1+'Current Financials'!$B$18)^(D$21-'Current Financials'!$B$12))</f>
        <v>0</v>
      </c>
      <c r="E60" s="24">
        <f>'Ten Year Plan'!K54/((1+'Current Financials'!$B$18)^(E$21-'Current Financials'!$B$12))</f>
        <v>0</v>
      </c>
      <c r="F60" s="24">
        <f>'Ten Year Plan'!L54/((1+'Current Financials'!$B$18)^(F$21-'Current Financials'!$B$12))</f>
        <v>0</v>
      </c>
      <c r="G60" s="24">
        <f>'Ten Year Plan'!M54/((1+'Current Financials'!$B$18)^(G$21-'Current Financials'!$B$12))</f>
        <v>0</v>
      </c>
      <c r="H60" s="24">
        <f>'Ten Year Plan'!N54/((1+'Current Financials'!$B$18)^(H$21-'Current Financials'!$B$12))</f>
        <v>0</v>
      </c>
      <c r="I60" s="24">
        <f>'Ten Year Plan'!O54/((1+'Current Financials'!$B$18)^(I$21-'Current Financials'!$B$12))</f>
        <v>0</v>
      </c>
      <c r="J60" s="24">
        <f>'Ten Year Plan'!P54/((1+'Current Financials'!$B$18)^(J$21-'Current Financials'!$B$12))</f>
        <v>0</v>
      </c>
      <c r="L60" s="24">
        <f t="shared" si="36"/>
        <v>0</v>
      </c>
      <c r="M60" s="24">
        <f t="shared" si="37"/>
        <v>0</v>
      </c>
      <c r="N60" s="24">
        <f t="shared" si="38"/>
        <v>0</v>
      </c>
      <c r="O60" s="24">
        <f t="shared" si="39"/>
        <v>0</v>
      </c>
      <c r="P60" s="24">
        <f t="shared" si="40"/>
        <v>0</v>
      </c>
      <c r="Q60" s="24">
        <f t="shared" si="41"/>
        <v>0</v>
      </c>
      <c r="R60" s="24">
        <f t="shared" si="42"/>
        <v>0</v>
      </c>
      <c r="S60" s="24">
        <f t="shared" si="43"/>
        <v>0</v>
      </c>
      <c r="T60" s="24">
        <f t="shared" si="44"/>
        <v>0</v>
      </c>
      <c r="U60" s="24">
        <f t="shared" si="45"/>
        <v>0</v>
      </c>
      <c r="W60" s="24">
        <f t="shared" si="46"/>
        <v>0</v>
      </c>
      <c r="AA60" s="24">
        <f t="shared" si="47"/>
        <v>0</v>
      </c>
      <c r="AB60" s="24">
        <f t="shared" si="48"/>
        <v>0</v>
      </c>
      <c r="AC60" s="24">
        <f t="shared" si="49"/>
        <v>0</v>
      </c>
      <c r="AD60" s="24">
        <f t="shared" si="50"/>
        <v>0</v>
      </c>
      <c r="AE60" s="24">
        <f t="shared" si="51"/>
        <v>0</v>
      </c>
      <c r="AF60" s="24">
        <f t="shared" si="52"/>
        <v>0</v>
      </c>
      <c r="AG60" s="24">
        <f t="shared" si="53"/>
        <v>0</v>
      </c>
      <c r="AH60" s="24">
        <f t="shared" si="54"/>
        <v>0</v>
      </c>
      <c r="AI60" s="24">
        <f t="shared" si="55"/>
        <v>0</v>
      </c>
      <c r="AJ60" s="24">
        <f t="shared" si="56"/>
        <v>0</v>
      </c>
      <c r="AL60" s="24">
        <f t="shared" si="57"/>
        <v>0</v>
      </c>
      <c r="AM60" s="24">
        <f t="shared" si="58"/>
        <v>0</v>
      </c>
      <c r="AN60" s="24">
        <f t="shared" si="59"/>
        <v>0</v>
      </c>
      <c r="AO60" s="24">
        <f t="shared" si="60"/>
        <v>0</v>
      </c>
      <c r="AP60" s="24">
        <f t="shared" si="61"/>
        <v>0</v>
      </c>
      <c r="AQ60" s="24">
        <f t="shared" si="62"/>
        <v>0</v>
      </c>
      <c r="AR60" s="24">
        <f t="shared" si="63"/>
        <v>0</v>
      </c>
      <c r="AS60" s="24">
        <f t="shared" si="64"/>
        <v>0</v>
      </c>
      <c r="AT60" s="24">
        <f t="shared" si="65"/>
        <v>0</v>
      </c>
      <c r="AU60" s="24">
        <f t="shared" si="66"/>
        <v>0</v>
      </c>
      <c r="AW60" s="24">
        <f t="shared" si="67"/>
        <v>0</v>
      </c>
    </row>
    <row r="61" spans="1:49" hidden="1" x14ac:dyDescent="0.2">
      <c r="A61" s="24">
        <f>'Ten Year Plan'!G55/((1+'Current Financials'!$B$18)^(A$21-'Current Financials'!$B$12))</f>
        <v>0</v>
      </c>
      <c r="B61" s="24">
        <f>'Ten Year Plan'!H55/((1+'Current Financials'!$B$18)^(B$21-'Current Financials'!$B$12))</f>
        <v>0</v>
      </c>
      <c r="C61" s="24">
        <f>'Ten Year Plan'!I55/((1+'Current Financials'!$B$18)^(C$21-'Current Financials'!$B$12))</f>
        <v>0</v>
      </c>
      <c r="D61" s="24">
        <f>'Ten Year Plan'!J55/((1+'Current Financials'!$B$18)^(D$21-'Current Financials'!$B$12))</f>
        <v>0</v>
      </c>
      <c r="E61" s="24">
        <f>'Ten Year Plan'!K55/((1+'Current Financials'!$B$18)^(E$21-'Current Financials'!$B$12))</f>
        <v>0</v>
      </c>
      <c r="F61" s="24">
        <f>'Ten Year Plan'!L55/((1+'Current Financials'!$B$18)^(F$21-'Current Financials'!$B$12))</f>
        <v>0</v>
      </c>
      <c r="G61" s="24">
        <f>'Ten Year Plan'!M55/((1+'Current Financials'!$B$18)^(G$21-'Current Financials'!$B$12))</f>
        <v>0</v>
      </c>
      <c r="H61" s="24">
        <f>'Ten Year Plan'!N55/((1+'Current Financials'!$B$18)^(H$21-'Current Financials'!$B$12))</f>
        <v>0</v>
      </c>
      <c r="I61" s="24">
        <f>'Ten Year Plan'!O55/((1+'Current Financials'!$B$18)^(I$21-'Current Financials'!$B$12))</f>
        <v>0</v>
      </c>
      <c r="J61" s="24">
        <f>'Ten Year Plan'!P55/((1+'Current Financials'!$B$18)^(J$21-'Current Financials'!$B$12))</f>
        <v>0</v>
      </c>
      <c r="L61" s="24">
        <f t="shared" si="36"/>
        <v>0</v>
      </c>
      <c r="M61" s="24">
        <f t="shared" si="37"/>
        <v>0</v>
      </c>
      <c r="N61" s="24">
        <f t="shared" si="38"/>
        <v>0</v>
      </c>
      <c r="O61" s="24">
        <f t="shared" si="39"/>
        <v>0</v>
      </c>
      <c r="P61" s="24">
        <f t="shared" si="40"/>
        <v>0</v>
      </c>
      <c r="Q61" s="24">
        <f t="shared" si="41"/>
        <v>0</v>
      </c>
      <c r="R61" s="24">
        <f t="shared" si="42"/>
        <v>0</v>
      </c>
      <c r="S61" s="24">
        <f t="shared" si="43"/>
        <v>0</v>
      </c>
      <c r="T61" s="24">
        <f t="shared" si="44"/>
        <v>0</v>
      </c>
      <c r="U61" s="24">
        <f t="shared" si="45"/>
        <v>0</v>
      </c>
      <c r="W61" s="24">
        <f t="shared" si="46"/>
        <v>0</v>
      </c>
      <c r="AA61" s="24">
        <f t="shared" si="47"/>
        <v>0</v>
      </c>
      <c r="AB61" s="24">
        <f t="shared" si="48"/>
        <v>0</v>
      </c>
      <c r="AC61" s="24">
        <f t="shared" si="49"/>
        <v>0</v>
      </c>
      <c r="AD61" s="24">
        <f t="shared" si="50"/>
        <v>0</v>
      </c>
      <c r="AE61" s="24">
        <f t="shared" si="51"/>
        <v>0</v>
      </c>
      <c r="AF61" s="24">
        <f t="shared" si="52"/>
        <v>0</v>
      </c>
      <c r="AG61" s="24">
        <f t="shared" si="53"/>
        <v>0</v>
      </c>
      <c r="AH61" s="24">
        <f t="shared" si="54"/>
        <v>0</v>
      </c>
      <c r="AI61" s="24">
        <f t="shared" si="55"/>
        <v>0</v>
      </c>
      <c r="AJ61" s="24">
        <f t="shared" si="56"/>
        <v>0</v>
      </c>
      <c r="AL61" s="24">
        <f t="shared" si="57"/>
        <v>0</v>
      </c>
      <c r="AM61" s="24">
        <f t="shared" si="58"/>
        <v>0</v>
      </c>
      <c r="AN61" s="24">
        <f t="shared" si="59"/>
        <v>0</v>
      </c>
      <c r="AO61" s="24">
        <f t="shared" si="60"/>
        <v>0</v>
      </c>
      <c r="AP61" s="24">
        <f t="shared" si="61"/>
        <v>0</v>
      </c>
      <c r="AQ61" s="24">
        <f t="shared" si="62"/>
        <v>0</v>
      </c>
      <c r="AR61" s="24">
        <f t="shared" si="63"/>
        <v>0</v>
      </c>
      <c r="AS61" s="24">
        <f t="shared" si="64"/>
        <v>0</v>
      </c>
      <c r="AT61" s="24">
        <f t="shared" si="65"/>
        <v>0</v>
      </c>
      <c r="AU61" s="24">
        <f t="shared" si="66"/>
        <v>0</v>
      </c>
      <c r="AW61" s="24">
        <f t="shared" si="67"/>
        <v>0</v>
      </c>
    </row>
    <row r="62" spans="1:49" hidden="1" x14ac:dyDescent="0.2">
      <c r="A62" s="24">
        <f>'Ten Year Plan'!G56/((1+'Current Financials'!$B$18)^(A$21-'Current Financials'!$B$12))</f>
        <v>0</v>
      </c>
      <c r="B62" s="24">
        <f>'Ten Year Plan'!H56/((1+'Current Financials'!$B$18)^(B$21-'Current Financials'!$B$12))</f>
        <v>0</v>
      </c>
      <c r="C62" s="24">
        <f>'Ten Year Plan'!I56/((1+'Current Financials'!$B$18)^(C$21-'Current Financials'!$B$12))</f>
        <v>0</v>
      </c>
      <c r="D62" s="24">
        <f>'Ten Year Plan'!J56/((1+'Current Financials'!$B$18)^(D$21-'Current Financials'!$B$12))</f>
        <v>0</v>
      </c>
      <c r="E62" s="24">
        <f>'Ten Year Plan'!K56/((1+'Current Financials'!$B$18)^(E$21-'Current Financials'!$B$12))</f>
        <v>0</v>
      </c>
      <c r="F62" s="24">
        <f>'Ten Year Plan'!L56/((1+'Current Financials'!$B$18)^(F$21-'Current Financials'!$B$12))</f>
        <v>0</v>
      </c>
      <c r="G62" s="24">
        <f>'Ten Year Plan'!M56/((1+'Current Financials'!$B$18)^(G$21-'Current Financials'!$B$12))</f>
        <v>0</v>
      </c>
      <c r="H62" s="24">
        <f>'Ten Year Plan'!N56/((1+'Current Financials'!$B$18)^(H$21-'Current Financials'!$B$12))</f>
        <v>0</v>
      </c>
      <c r="I62" s="24">
        <f>'Ten Year Plan'!O56/((1+'Current Financials'!$B$18)^(I$21-'Current Financials'!$B$12))</f>
        <v>0</v>
      </c>
      <c r="J62" s="24">
        <f>'Ten Year Plan'!P56/((1+'Current Financials'!$B$18)^(J$21-'Current Financials'!$B$12))</f>
        <v>0</v>
      </c>
      <c r="L62" s="24">
        <f t="shared" si="36"/>
        <v>0</v>
      </c>
      <c r="M62" s="24">
        <f t="shared" si="37"/>
        <v>0</v>
      </c>
      <c r="N62" s="24">
        <f t="shared" si="38"/>
        <v>0</v>
      </c>
      <c r="O62" s="24">
        <f t="shared" si="39"/>
        <v>0</v>
      </c>
      <c r="P62" s="24">
        <f t="shared" si="40"/>
        <v>0</v>
      </c>
      <c r="Q62" s="24">
        <f t="shared" si="41"/>
        <v>0</v>
      </c>
      <c r="R62" s="24">
        <f t="shared" si="42"/>
        <v>0</v>
      </c>
      <c r="S62" s="24">
        <f t="shared" si="43"/>
        <v>0</v>
      </c>
      <c r="T62" s="24">
        <f t="shared" si="44"/>
        <v>0</v>
      </c>
      <c r="U62" s="24">
        <f t="shared" si="45"/>
        <v>0</v>
      </c>
      <c r="W62" s="24">
        <f t="shared" si="46"/>
        <v>0</v>
      </c>
      <c r="AA62" s="24">
        <f t="shared" si="47"/>
        <v>0</v>
      </c>
      <c r="AB62" s="24">
        <f t="shared" si="48"/>
        <v>0</v>
      </c>
      <c r="AC62" s="24">
        <f t="shared" si="49"/>
        <v>0</v>
      </c>
      <c r="AD62" s="24">
        <f t="shared" si="50"/>
        <v>0</v>
      </c>
      <c r="AE62" s="24">
        <f t="shared" si="51"/>
        <v>0</v>
      </c>
      <c r="AF62" s="24">
        <f t="shared" si="52"/>
        <v>0</v>
      </c>
      <c r="AG62" s="24">
        <f t="shared" si="53"/>
        <v>0</v>
      </c>
      <c r="AH62" s="24">
        <f t="shared" si="54"/>
        <v>0</v>
      </c>
      <c r="AI62" s="24">
        <f t="shared" si="55"/>
        <v>0</v>
      </c>
      <c r="AJ62" s="24">
        <f t="shared" si="56"/>
        <v>0</v>
      </c>
      <c r="AL62" s="24">
        <f t="shared" si="57"/>
        <v>0</v>
      </c>
      <c r="AM62" s="24">
        <f t="shared" si="58"/>
        <v>0</v>
      </c>
      <c r="AN62" s="24">
        <f t="shared" si="59"/>
        <v>0</v>
      </c>
      <c r="AO62" s="24">
        <f t="shared" si="60"/>
        <v>0</v>
      </c>
      <c r="AP62" s="24">
        <f t="shared" si="61"/>
        <v>0</v>
      </c>
      <c r="AQ62" s="24">
        <f t="shared" si="62"/>
        <v>0</v>
      </c>
      <c r="AR62" s="24">
        <f t="shared" si="63"/>
        <v>0</v>
      </c>
      <c r="AS62" s="24">
        <f t="shared" si="64"/>
        <v>0</v>
      </c>
      <c r="AT62" s="24">
        <f t="shared" si="65"/>
        <v>0</v>
      </c>
      <c r="AU62" s="24">
        <f t="shared" si="66"/>
        <v>0</v>
      </c>
      <c r="AW62" s="24">
        <f t="shared" si="67"/>
        <v>0</v>
      </c>
    </row>
    <row r="63" spans="1:49" hidden="1" x14ac:dyDescent="0.2">
      <c r="A63" s="24">
        <f>'Ten Year Plan'!G57/((1+'Current Financials'!$B$18)^(A$21-'Current Financials'!$B$12))</f>
        <v>0</v>
      </c>
      <c r="B63" s="24">
        <f>'Ten Year Plan'!H57/((1+'Current Financials'!$B$18)^(B$21-'Current Financials'!$B$12))</f>
        <v>0</v>
      </c>
      <c r="C63" s="24">
        <f>'Ten Year Plan'!I57/((1+'Current Financials'!$B$18)^(C$21-'Current Financials'!$B$12))</f>
        <v>0</v>
      </c>
      <c r="D63" s="24">
        <f>'Ten Year Plan'!J57/((1+'Current Financials'!$B$18)^(D$21-'Current Financials'!$B$12))</f>
        <v>0</v>
      </c>
      <c r="E63" s="24">
        <f>'Ten Year Plan'!K57/((1+'Current Financials'!$B$18)^(E$21-'Current Financials'!$B$12))</f>
        <v>0</v>
      </c>
      <c r="F63" s="24">
        <f>'Ten Year Plan'!L57/((1+'Current Financials'!$B$18)^(F$21-'Current Financials'!$B$12))</f>
        <v>0</v>
      </c>
      <c r="G63" s="24">
        <f>'Ten Year Plan'!M57/((1+'Current Financials'!$B$18)^(G$21-'Current Financials'!$B$12))</f>
        <v>0</v>
      </c>
      <c r="H63" s="24">
        <f>'Ten Year Plan'!N57/((1+'Current Financials'!$B$18)^(H$21-'Current Financials'!$B$12))</f>
        <v>0</v>
      </c>
      <c r="I63" s="24">
        <f>'Ten Year Plan'!O57/((1+'Current Financials'!$B$18)^(I$21-'Current Financials'!$B$12))</f>
        <v>0</v>
      </c>
      <c r="J63" s="24">
        <f>'Ten Year Plan'!P57/((1+'Current Financials'!$B$18)^(J$21-'Current Financials'!$B$12))</f>
        <v>0</v>
      </c>
      <c r="L63" s="24">
        <f t="shared" si="36"/>
        <v>0</v>
      </c>
      <c r="M63" s="24">
        <f t="shared" si="37"/>
        <v>0</v>
      </c>
      <c r="N63" s="24">
        <f t="shared" si="38"/>
        <v>0</v>
      </c>
      <c r="O63" s="24">
        <f t="shared" si="39"/>
        <v>0</v>
      </c>
      <c r="P63" s="24">
        <f t="shared" si="40"/>
        <v>0</v>
      </c>
      <c r="Q63" s="24">
        <f t="shared" si="41"/>
        <v>0</v>
      </c>
      <c r="R63" s="24">
        <f t="shared" si="42"/>
        <v>0</v>
      </c>
      <c r="S63" s="24">
        <f t="shared" si="43"/>
        <v>0</v>
      </c>
      <c r="T63" s="24">
        <f t="shared" si="44"/>
        <v>0</v>
      </c>
      <c r="U63" s="24">
        <f t="shared" si="45"/>
        <v>0</v>
      </c>
      <c r="W63" s="24">
        <f t="shared" si="46"/>
        <v>0</v>
      </c>
      <c r="AA63" s="24">
        <f t="shared" si="47"/>
        <v>0</v>
      </c>
      <c r="AB63" s="24">
        <f t="shared" si="48"/>
        <v>0</v>
      </c>
      <c r="AC63" s="24">
        <f t="shared" si="49"/>
        <v>0</v>
      </c>
      <c r="AD63" s="24">
        <f t="shared" si="50"/>
        <v>0</v>
      </c>
      <c r="AE63" s="24">
        <f t="shared" si="51"/>
        <v>0</v>
      </c>
      <c r="AF63" s="24">
        <f t="shared" si="52"/>
        <v>0</v>
      </c>
      <c r="AG63" s="24">
        <f t="shared" si="53"/>
        <v>0</v>
      </c>
      <c r="AH63" s="24">
        <f t="shared" si="54"/>
        <v>0</v>
      </c>
      <c r="AI63" s="24">
        <f t="shared" si="55"/>
        <v>0</v>
      </c>
      <c r="AJ63" s="24">
        <f t="shared" si="56"/>
        <v>0</v>
      </c>
      <c r="AL63" s="24">
        <f t="shared" si="57"/>
        <v>0</v>
      </c>
      <c r="AM63" s="24">
        <f t="shared" si="58"/>
        <v>0</v>
      </c>
      <c r="AN63" s="24">
        <f t="shared" si="59"/>
        <v>0</v>
      </c>
      <c r="AO63" s="24">
        <f t="shared" si="60"/>
        <v>0</v>
      </c>
      <c r="AP63" s="24">
        <f t="shared" si="61"/>
        <v>0</v>
      </c>
      <c r="AQ63" s="24">
        <f t="shared" si="62"/>
        <v>0</v>
      </c>
      <c r="AR63" s="24">
        <f t="shared" si="63"/>
        <v>0</v>
      </c>
      <c r="AS63" s="24">
        <f t="shared" si="64"/>
        <v>0</v>
      </c>
      <c r="AT63" s="24">
        <f t="shared" si="65"/>
        <v>0</v>
      </c>
      <c r="AU63" s="24">
        <f t="shared" si="66"/>
        <v>0</v>
      </c>
      <c r="AW63" s="24">
        <f t="shared" si="67"/>
        <v>0</v>
      </c>
    </row>
    <row r="64" spans="1:49" hidden="1" x14ac:dyDescent="0.2">
      <c r="A64" s="24">
        <f>'Ten Year Plan'!G58/((1+'Current Financials'!$B$18)^(A$21-'Current Financials'!$B$12))</f>
        <v>0</v>
      </c>
      <c r="B64" s="24">
        <f>'Ten Year Plan'!H58/((1+'Current Financials'!$B$18)^(B$21-'Current Financials'!$B$12))</f>
        <v>0</v>
      </c>
      <c r="C64" s="24">
        <f>'Ten Year Plan'!I58/((1+'Current Financials'!$B$18)^(C$21-'Current Financials'!$B$12))</f>
        <v>0</v>
      </c>
      <c r="D64" s="24">
        <f>'Ten Year Plan'!J58/((1+'Current Financials'!$B$18)^(D$21-'Current Financials'!$B$12))</f>
        <v>0</v>
      </c>
      <c r="E64" s="24">
        <f>'Ten Year Plan'!K58/((1+'Current Financials'!$B$18)^(E$21-'Current Financials'!$B$12))</f>
        <v>0</v>
      </c>
      <c r="F64" s="24">
        <f>'Ten Year Plan'!L58/((1+'Current Financials'!$B$18)^(F$21-'Current Financials'!$B$12))</f>
        <v>0</v>
      </c>
      <c r="G64" s="24">
        <f>'Ten Year Plan'!M58/((1+'Current Financials'!$B$18)^(G$21-'Current Financials'!$B$12))</f>
        <v>0</v>
      </c>
      <c r="H64" s="24">
        <f>'Ten Year Plan'!N58/((1+'Current Financials'!$B$18)^(H$21-'Current Financials'!$B$12))</f>
        <v>0</v>
      </c>
      <c r="I64" s="24">
        <f>'Ten Year Plan'!O58/((1+'Current Financials'!$B$18)^(I$21-'Current Financials'!$B$12))</f>
        <v>0</v>
      </c>
      <c r="J64" s="24">
        <f>'Ten Year Plan'!P58/((1+'Current Financials'!$B$18)^(J$21-'Current Financials'!$B$12))</f>
        <v>0</v>
      </c>
      <c r="L64" s="24">
        <f t="shared" si="36"/>
        <v>0</v>
      </c>
      <c r="M64" s="24">
        <f t="shared" si="37"/>
        <v>0</v>
      </c>
      <c r="N64" s="24">
        <f t="shared" si="38"/>
        <v>0</v>
      </c>
      <c r="O64" s="24">
        <f t="shared" si="39"/>
        <v>0</v>
      </c>
      <c r="P64" s="24">
        <f t="shared" si="40"/>
        <v>0</v>
      </c>
      <c r="Q64" s="24">
        <f t="shared" si="41"/>
        <v>0</v>
      </c>
      <c r="R64" s="24">
        <f t="shared" si="42"/>
        <v>0</v>
      </c>
      <c r="S64" s="24">
        <f t="shared" si="43"/>
        <v>0</v>
      </c>
      <c r="T64" s="24">
        <f t="shared" si="44"/>
        <v>0</v>
      </c>
      <c r="U64" s="24">
        <f t="shared" si="45"/>
        <v>0</v>
      </c>
      <c r="W64" s="24">
        <f t="shared" si="46"/>
        <v>0</v>
      </c>
      <c r="AA64" s="24">
        <f t="shared" si="47"/>
        <v>0</v>
      </c>
      <c r="AB64" s="24">
        <f t="shared" si="48"/>
        <v>0</v>
      </c>
      <c r="AC64" s="24">
        <f t="shared" si="49"/>
        <v>0</v>
      </c>
      <c r="AD64" s="24">
        <f t="shared" si="50"/>
        <v>0</v>
      </c>
      <c r="AE64" s="24">
        <f t="shared" si="51"/>
        <v>0</v>
      </c>
      <c r="AF64" s="24">
        <f t="shared" si="52"/>
        <v>0</v>
      </c>
      <c r="AG64" s="24">
        <f t="shared" si="53"/>
        <v>0</v>
      </c>
      <c r="AH64" s="24">
        <f t="shared" si="54"/>
        <v>0</v>
      </c>
      <c r="AI64" s="24">
        <f t="shared" si="55"/>
        <v>0</v>
      </c>
      <c r="AJ64" s="24">
        <f t="shared" si="56"/>
        <v>0</v>
      </c>
      <c r="AL64" s="24">
        <f t="shared" si="57"/>
        <v>0</v>
      </c>
      <c r="AM64" s="24">
        <f t="shared" si="58"/>
        <v>0</v>
      </c>
      <c r="AN64" s="24">
        <f t="shared" si="59"/>
        <v>0</v>
      </c>
      <c r="AO64" s="24">
        <f t="shared" si="60"/>
        <v>0</v>
      </c>
      <c r="AP64" s="24">
        <f t="shared" si="61"/>
        <v>0</v>
      </c>
      <c r="AQ64" s="24">
        <f t="shared" si="62"/>
        <v>0</v>
      </c>
      <c r="AR64" s="24">
        <f t="shared" si="63"/>
        <v>0</v>
      </c>
      <c r="AS64" s="24">
        <f t="shared" si="64"/>
        <v>0</v>
      </c>
      <c r="AT64" s="24">
        <f t="shared" si="65"/>
        <v>0</v>
      </c>
      <c r="AU64" s="24">
        <f t="shared" si="66"/>
        <v>0</v>
      </c>
      <c r="AW64" s="24">
        <f t="shared" si="67"/>
        <v>0</v>
      </c>
    </row>
    <row r="65" spans="1:49" hidden="1" x14ac:dyDescent="0.2">
      <c r="A65" s="24">
        <f>'Ten Year Plan'!G59/((1+'Current Financials'!$B$18)^(A$21-'Current Financials'!$B$12))</f>
        <v>0</v>
      </c>
      <c r="B65" s="24">
        <f>'Ten Year Plan'!H59/((1+'Current Financials'!$B$18)^(B$21-'Current Financials'!$B$12))</f>
        <v>0</v>
      </c>
      <c r="C65" s="24">
        <f>'Ten Year Plan'!I59/((1+'Current Financials'!$B$18)^(C$21-'Current Financials'!$B$12))</f>
        <v>0</v>
      </c>
      <c r="D65" s="24">
        <f>'Ten Year Plan'!J59/((1+'Current Financials'!$B$18)^(D$21-'Current Financials'!$B$12))</f>
        <v>0</v>
      </c>
      <c r="E65" s="24">
        <f>'Ten Year Plan'!K59/((1+'Current Financials'!$B$18)^(E$21-'Current Financials'!$B$12))</f>
        <v>0</v>
      </c>
      <c r="F65" s="24">
        <f>'Ten Year Plan'!L59/((1+'Current Financials'!$B$18)^(F$21-'Current Financials'!$B$12))</f>
        <v>0</v>
      </c>
      <c r="G65" s="24">
        <f>'Ten Year Plan'!M59/((1+'Current Financials'!$B$18)^(G$21-'Current Financials'!$B$12))</f>
        <v>0</v>
      </c>
      <c r="H65" s="24">
        <f>'Ten Year Plan'!N59/((1+'Current Financials'!$B$18)^(H$21-'Current Financials'!$B$12))</f>
        <v>0</v>
      </c>
      <c r="I65" s="24">
        <f>'Ten Year Plan'!O59/((1+'Current Financials'!$B$18)^(I$21-'Current Financials'!$B$12))</f>
        <v>0</v>
      </c>
      <c r="J65" s="24">
        <f>'Ten Year Plan'!P59/((1+'Current Financials'!$B$18)^(J$21-'Current Financials'!$B$12))</f>
        <v>0</v>
      </c>
      <c r="L65" s="24">
        <f t="shared" si="36"/>
        <v>0</v>
      </c>
      <c r="M65" s="24">
        <f t="shared" si="37"/>
        <v>0</v>
      </c>
      <c r="N65" s="24">
        <f t="shared" si="38"/>
        <v>0</v>
      </c>
      <c r="O65" s="24">
        <f t="shared" si="39"/>
        <v>0</v>
      </c>
      <c r="P65" s="24">
        <f t="shared" si="40"/>
        <v>0</v>
      </c>
      <c r="Q65" s="24">
        <f t="shared" si="41"/>
        <v>0</v>
      </c>
      <c r="R65" s="24">
        <f t="shared" si="42"/>
        <v>0</v>
      </c>
      <c r="S65" s="24">
        <f t="shared" si="43"/>
        <v>0</v>
      </c>
      <c r="T65" s="24">
        <f t="shared" si="44"/>
        <v>0</v>
      </c>
      <c r="U65" s="24">
        <f t="shared" si="45"/>
        <v>0</v>
      </c>
      <c r="W65" s="24">
        <f t="shared" si="46"/>
        <v>0</v>
      </c>
      <c r="AA65" s="24">
        <f t="shared" si="47"/>
        <v>0</v>
      </c>
      <c r="AB65" s="24">
        <f t="shared" si="48"/>
        <v>0</v>
      </c>
      <c r="AC65" s="24">
        <f t="shared" si="49"/>
        <v>0</v>
      </c>
      <c r="AD65" s="24">
        <f t="shared" si="50"/>
        <v>0</v>
      </c>
      <c r="AE65" s="24">
        <f t="shared" si="51"/>
        <v>0</v>
      </c>
      <c r="AF65" s="24">
        <f t="shared" si="52"/>
        <v>0</v>
      </c>
      <c r="AG65" s="24">
        <f t="shared" si="53"/>
        <v>0</v>
      </c>
      <c r="AH65" s="24">
        <f t="shared" si="54"/>
        <v>0</v>
      </c>
      <c r="AI65" s="24">
        <f t="shared" si="55"/>
        <v>0</v>
      </c>
      <c r="AJ65" s="24">
        <f t="shared" si="56"/>
        <v>0</v>
      </c>
      <c r="AL65" s="24">
        <f t="shared" si="57"/>
        <v>0</v>
      </c>
      <c r="AM65" s="24">
        <f t="shared" si="58"/>
        <v>0</v>
      </c>
      <c r="AN65" s="24">
        <f t="shared" si="59"/>
        <v>0</v>
      </c>
      <c r="AO65" s="24">
        <f t="shared" si="60"/>
        <v>0</v>
      </c>
      <c r="AP65" s="24">
        <f t="shared" si="61"/>
        <v>0</v>
      </c>
      <c r="AQ65" s="24">
        <f t="shared" si="62"/>
        <v>0</v>
      </c>
      <c r="AR65" s="24">
        <f t="shared" si="63"/>
        <v>0</v>
      </c>
      <c r="AS65" s="24">
        <f t="shared" si="64"/>
        <v>0</v>
      </c>
      <c r="AT65" s="24">
        <f t="shared" si="65"/>
        <v>0</v>
      </c>
      <c r="AU65" s="24">
        <f t="shared" si="66"/>
        <v>0</v>
      </c>
      <c r="AW65" s="24">
        <f t="shared" si="67"/>
        <v>0</v>
      </c>
    </row>
    <row r="66" spans="1:49" hidden="1" x14ac:dyDescent="0.2">
      <c r="A66" s="24">
        <f>'Ten Year Plan'!G60/((1+'Current Financials'!$B$18)^(A$21-'Current Financials'!$B$12))</f>
        <v>0</v>
      </c>
      <c r="B66" s="24">
        <f>'Ten Year Plan'!H60/((1+'Current Financials'!$B$18)^(B$21-'Current Financials'!$B$12))</f>
        <v>0</v>
      </c>
      <c r="C66" s="24">
        <f>'Ten Year Plan'!I60/((1+'Current Financials'!$B$18)^(C$21-'Current Financials'!$B$12))</f>
        <v>0</v>
      </c>
      <c r="D66" s="24">
        <f>'Ten Year Plan'!J60/((1+'Current Financials'!$B$18)^(D$21-'Current Financials'!$B$12))</f>
        <v>0</v>
      </c>
      <c r="E66" s="24">
        <f>'Ten Year Plan'!K60/((1+'Current Financials'!$B$18)^(E$21-'Current Financials'!$B$12))</f>
        <v>0</v>
      </c>
      <c r="F66" s="24">
        <f>'Ten Year Plan'!L60/((1+'Current Financials'!$B$18)^(F$21-'Current Financials'!$B$12))</f>
        <v>0</v>
      </c>
      <c r="G66" s="24">
        <f>'Ten Year Plan'!M60/((1+'Current Financials'!$B$18)^(G$21-'Current Financials'!$B$12))</f>
        <v>0</v>
      </c>
      <c r="H66" s="24">
        <f>'Ten Year Plan'!N60/((1+'Current Financials'!$B$18)^(H$21-'Current Financials'!$B$12))</f>
        <v>0</v>
      </c>
      <c r="I66" s="24">
        <f>'Ten Year Plan'!O60/((1+'Current Financials'!$B$18)^(I$21-'Current Financials'!$B$12))</f>
        <v>0</v>
      </c>
      <c r="J66" s="24">
        <f>'Ten Year Plan'!P60/((1+'Current Financials'!$B$18)^(J$21-'Current Financials'!$B$12))</f>
        <v>0</v>
      </c>
      <c r="L66" s="24">
        <f t="shared" si="36"/>
        <v>0</v>
      </c>
      <c r="M66" s="24">
        <f t="shared" si="37"/>
        <v>0</v>
      </c>
      <c r="N66" s="24">
        <f t="shared" si="38"/>
        <v>0</v>
      </c>
      <c r="O66" s="24">
        <f t="shared" si="39"/>
        <v>0</v>
      </c>
      <c r="P66" s="24">
        <f t="shared" si="40"/>
        <v>0</v>
      </c>
      <c r="Q66" s="24">
        <f t="shared" si="41"/>
        <v>0</v>
      </c>
      <c r="R66" s="24">
        <f t="shared" si="42"/>
        <v>0</v>
      </c>
      <c r="S66" s="24">
        <f t="shared" si="43"/>
        <v>0</v>
      </c>
      <c r="T66" s="24">
        <f t="shared" si="44"/>
        <v>0</v>
      </c>
      <c r="U66" s="24">
        <f t="shared" si="45"/>
        <v>0</v>
      </c>
      <c r="W66" s="24">
        <f t="shared" si="46"/>
        <v>0</v>
      </c>
      <c r="AA66" s="24">
        <f t="shared" si="47"/>
        <v>0</v>
      </c>
      <c r="AB66" s="24">
        <f t="shared" si="48"/>
        <v>0</v>
      </c>
      <c r="AC66" s="24">
        <f t="shared" si="49"/>
        <v>0</v>
      </c>
      <c r="AD66" s="24">
        <f t="shared" si="50"/>
        <v>0</v>
      </c>
      <c r="AE66" s="24">
        <f t="shared" si="51"/>
        <v>0</v>
      </c>
      <c r="AF66" s="24">
        <f t="shared" si="52"/>
        <v>0</v>
      </c>
      <c r="AG66" s="24">
        <f t="shared" si="53"/>
        <v>0</v>
      </c>
      <c r="AH66" s="24">
        <f t="shared" si="54"/>
        <v>0</v>
      </c>
      <c r="AI66" s="24">
        <f t="shared" si="55"/>
        <v>0</v>
      </c>
      <c r="AJ66" s="24">
        <f t="shared" si="56"/>
        <v>0</v>
      </c>
      <c r="AL66" s="24">
        <f t="shared" si="57"/>
        <v>0</v>
      </c>
      <c r="AM66" s="24">
        <f t="shared" si="58"/>
        <v>0</v>
      </c>
      <c r="AN66" s="24">
        <f t="shared" si="59"/>
        <v>0</v>
      </c>
      <c r="AO66" s="24">
        <f t="shared" si="60"/>
        <v>0</v>
      </c>
      <c r="AP66" s="24">
        <f t="shared" si="61"/>
        <v>0</v>
      </c>
      <c r="AQ66" s="24">
        <f t="shared" si="62"/>
        <v>0</v>
      </c>
      <c r="AR66" s="24">
        <f t="shared" si="63"/>
        <v>0</v>
      </c>
      <c r="AS66" s="24">
        <f t="shared" si="64"/>
        <v>0</v>
      </c>
      <c r="AT66" s="24">
        <f t="shared" si="65"/>
        <v>0</v>
      </c>
      <c r="AU66" s="24">
        <f t="shared" si="66"/>
        <v>0</v>
      </c>
      <c r="AW66" s="24">
        <f t="shared" si="67"/>
        <v>0</v>
      </c>
    </row>
    <row r="67" spans="1:49" hidden="1" x14ac:dyDescent="0.2">
      <c r="A67" s="24">
        <f>'Ten Year Plan'!G61/((1+'Current Financials'!$B$18)^(A$21-'Current Financials'!$B$12))</f>
        <v>0</v>
      </c>
      <c r="B67" s="24">
        <f>'Ten Year Plan'!H61/((1+'Current Financials'!$B$18)^(B$21-'Current Financials'!$B$12))</f>
        <v>0</v>
      </c>
      <c r="C67" s="24">
        <f>'Ten Year Plan'!I61/((1+'Current Financials'!$B$18)^(C$21-'Current Financials'!$B$12))</f>
        <v>0</v>
      </c>
      <c r="D67" s="24">
        <f>'Ten Year Plan'!J61/((1+'Current Financials'!$B$18)^(D$21-'Current Financials'!$B$12))</f>
        <v>0</v>
      </c>
      <c r="E67" s="24">
        <f>'Ten Year Plan'!K61/((1+'Current Financials'!$B$18)^(E$21-'Current Financials'!$B$12))</f>
        <v>0</v>
      </c>
      <c r="F67" s="24">
        <f>'Ten Year Plan'!L61/((1+'Current Financials'!$B$18)^(F$21-'Current Financials'!$B$12))</f>
        <v>0</v>
      </c>
      <c r="G67" s="24">
        <f>'Ten Year Plan'!M61/((1+'Current Financials'!$B$18)^(G$21-'Current Financials'!$B$12))</f>
        <v>0</v>
      </c>
      <c r="H67" s="24">
        <f>'Ten Year Plan'!N61/((1+'Current Financials'!$B$18)^(H$21-'Current Financials'!$B$12))</f>
        <v>0</v>
      </c>
      <c r="I67" s="24">
        <f>'Ten Year Plan'!O61/((1+'Current Financials'!$B$18)^(I$21-'Current Financials'!$B$12))</f>
        <v>0</v>
      </c>
      <c r="J67" s="24">
        <f>'Ten Year Plan'!P61/((1+'Current Financials'!$B$18)^(J$21-'Current Financials'!$B$12))</f>
        <v>0</v>
      </c>
      <c r="L67" s="24">
        <f t="shared" si="36"/>
        <v>0</v>
      </c>
      <c r="M67" s="24">
        <f t="shared" si="37"/>
        <v>0</v>
      </c>
      <c r="N67" s="24">
        <f t="shared" si="38"/>
        <v>0</v>
      </c>
      <c r="O67" s="24">
        <f t="shared" si="39"/>
        <v>0</v>
      </c>
      <c r="P67" s="24">
        <f t="shared" si="40"/>
        <v>0</v>
      </c>
      <c r="Q67" s="24">
        <f t="shared" si="41"/>
        <v>0</v>
      </c>
      <c r="R67" s="24">
        <f t="shared" si="42"/>
        <v>0</v>
      </c>
      <c r="S67" s="24">
        <f t="shared" si="43"/>
        <v>0</v>
      </c>
      <c r="T67" s="24">
        <f t="shared" si="44"/>
        <v>0</v>
      </c>
      <c r="U67" s="24">
        <f t="shared" si="45"/>
        <v>0</v>
      </c>
      <c r="W67" s="24">
        <f t="shared" si="46"/>
        <v>0</v>
      </c>
      <c r="AA67" s="24">
        <f t="shared" si="47"/>
        <v>0</v>
      </c>
      <c r="AB67" s="24">
        <f t="shared" si="48"/>
        <v>0</v>
      </c>
      <c r="AC67" s="24">
        <f t="shared" si="49"/>
        <v>0</v>
      </c>
      <c r="AD67" s="24">
        <f t="shared" si="50"/>
        <v>0</v>
      </c>
      <c r="AE67" s="24">
        <f t="shared" si="51"/>
        <v>0</v>
      </c>
      <c r="AF67" s="24">
        <f t="shared" si="52"/>
        <v>0</v>
      </c>
      <c r="AG67" s="24">
        <f t="shared" si="53"/>
        <v>0</v>
      </c>
      <c r="AH67" s="24">
        <f t="shared" si="54"/>
        <v>0</v>
      </c>
      <c r="AI67" s="24">
        <f t="shared" si="55"/>
        <v>0</v>
      </c>
      <c r="AJ67" s="24">
        <f t="shared" si="56"/>
        <v>0</v>
      </c>
      <c r="AL67" s="24">
        <f t="shared" si="57"/>
        <v>0</v>
      </c>
      <c r="AM67" s="24">
        <f t="shared" si="58"/>
        <v>0</v>
      </c>
      <c r="AN67" s="24">
        <f t="shared" si="59"/>
        <v>0</v>
      </c>
      <c r="AO67" s="24">
        <f t="shared" si="60"/>
        <v>0</v>
      </c>
      <c r="AP67" s="24">
        <f t="shared" si="61"/>
        <v>0</v>
      </c>
      <c r="AQ67" s="24">
        <f t="shared" si="62"/>
        <v>0</v>
      </c>
      <c r="AR67" s="24">
        <f t="shared" si="63"/>
        <v>0</v>
      </c>
      <c r="AS67" s="24">
        <f t="shared" si="64"/>
        <v>0</v>
      </c>
      <c r="AT67" s="24">
        <f t="shared" si="65"/>
        <v>0</v>
      </c>
      <c r="AU67" s="24">
        <f t="shared" si="66"/>
        <v>0</v>
      </c>
      <c r="AW67" s="24">
        <f t="shared" si="67"/>
        <v>0</v>
      </c>
    </row>
    <row r="68" spans="1:49" hidden="1" x14ac:dyDescent="0.2">
      <c r="A68" s="24">
        <f>'Ten Year Plan'!G62/((1+'Current Financials'!$B$18)^(A$21-'Current Financials'!$B$12))</f>
        <v>0</v>
      </c>
      <c r="B68" s="24">
        <f>'Ten Year Plan'!H62/((1+'Current Financials'!$B$18)^(B$21-'Current Financials'!$B$12))</f>
        <v>0</v>
      </c>
      <c r="C68" s="24">
        <f>'Ten Year Plan'!I62/((1+'Current Financials'!$B$18)^(C$21-'Current Financials'!$B$12))</f>
        <v>0</v>
      </c>
      <c r="D68" s="24">
        <f>'Ten Year Plan'!J62/((1+'Current Financials'!$B$18)^(D$21-'Current Financials'!$B$12))</f>
        <v>0</v>
      </c>
      <c r="E68" s="24">
        <f>'Ten Year Plan'!K62/((1+'Current Financials'!$B$18)^(E$21-'Current Financials'!$B$12))</f>
        <v>0</v>
      </c>
      <c r="F68" s="24">
        <f>'Ten Year Plan'!L62/((1+'Current Financials'!$B$18)^(F$21-'Current Financials'!$B$12))</f>
        <v>0</v>
      </c>
      <c r="G68" s="24">
        <f>'Ten Year Plan'!M62/((1+'Current Financials'!$B$18)^(G$21-'Current Financials'!$B$12))</f>
        <v>0</v>
      </c>
      <c r="H68" s="24">
        <f>'Ten Year Plan'!N62/((1+'Current Financials'!$B$18)^(H$21-'Current Financials'!$B$12))</f>
        <v>0</v>
      </c>
      <c r="I68" s="24">
        <f>'Ten Year Plan'!O62/((1+'Current Financials'!$B$18)^(I$21-'Current Financials'!$B$12))</f>
        <v>0</v>
      </c>
      <c r="J68" s="24">
        <f>'Ten Year Plan'!P62/((1+'Current Financials'!$B$18)^(J$21-'Current Financials'!$B$12))</f>
        <v>0</v>
      </c>
      <c r="L68" s="24">
        <f t="shared" si="36"/>
        <v>0</v>
      </c>
      <c r="M68" s="24">
        <f t="shared" si="37"/>
        <v>0</v>
      </c>
      <c r="N68" s="24">
        <f t="shared" si="38"/>
        <v>0</v>
      </c>
      <c r="O68" s="24">
        <f t="shared" si="39"/>
        <v>0</v>
      </c>
      <c r="P68" s="24">
        <f t="shared" si="40"/>
        <v>0</v>
      </c>
      <c r="Q68" s="24">
        <f t="shared" si="41"/>
        <v>0</v>
      </c>
      <c r="R68" s="24">
        <f t="shared" si="42"/>
        <v>0</v>
      </c>
      <c r="S68" s="24">
        <f t="shared" si="43"/>
        <v>0</v>
      </c>
      <c r="T68" s="24">
        <f t="shared" si="44"/>
        <v>0</v>
      </c>
      <c r="U68" s="24">
        <f t="shared" si="45"/>
        <v>0</v>
      </c>
      <c r="W68" s="24">
        <f t="shared" si="46"/>
        <v>0</v>
      </c>
      <c r="AA68" s="24">
        <f t="shared" si="47"/>
        <v>0</v>
      </c>
      <c r="AB68" s="24">
        <f t="shared" si="48"/>
        <v>0</v>
      </c>
      <c r="AC68" s="24">
        <f t="shared" si="49"/>
        <v>0</v>
      </c>
      <c r="AD68" s="24">
        <f t="shared" si="50"/>
        <v>0</v>
      </c>
      <c r="AE68" s="24">
        <f t="shared" si="51"/>
        <v>0</v>
      </c>
      <c r="AF68" s="24">
        <f t="shared" si="52"/>
        <v>0</v>
      </c>
      <c r="AG68" s="24">
        <f t="shared" si="53"/>
        <v>0</v>
      </c>
      <c r="AH68" s="24">
        <f t="shared" si="54"/>
        <v>0</v>
      </c>
      <c r="AI68" s="24">
        <f t="shared" si="55"/>
        <v>0</v>
      </c>
      <c r="AJ68" s="24">
        <f t="shared" si="56"/>
        <v>0</v>
      </c>
      <c r="AL68" s="24">
        <f t="shared" si="57"/>
        <v>0</v>
      </c>
      <c r="AM68" s="24">
        <f t="shared" si="58"/>
        <v>0</v>
      </c>
      <c r="AN68" s="24">
        <f t="shared" si="59"/>
        <v>0</v>
      </c>
      <c r="AO68" s="24">
        <f t="shared" si="60"/>
        <v>0</v>
      </c>
      <c r="AP68" s="24">
        <f t="shared" si="61"/>
        <v>0</v>
      </c>
      <c r="AQ68" s="24">
        <f t="shared" si="62"/>
        <v>0</v>
      </c>
      <c r="AR68" s="24">
        <f t="shared" si="63"/>
        <v>0</v>
      </c>
      <c r="AS68" s="24">
        <f t="shared" si="64"/>
        <v>0</v>
      </c>
      <c r="AT68" s="24">
        <f t="shared" si="65"/>
        <v>0</v>
      </c>
      <c r="AU68" s="24">
        <f t="shared" si="66"/>
        <v>0</v>
      </c>
      <c r="AW68" s="24">
        <f t="shared" si="67"/>
        <v>0</v>
      </c>
    </row>
    <row r="69" spans="1:49" hidden="1" x14ac:dyDescent="0.2">
      <c r="A69" s="24">
        <f>'Ten Year Plan'!G63/((1+'Current Financials'!$B$18)^(A$21-'Current Financials'!$B$12))</f>
        <v>0</v>
      </c>
      <c r="B69" s="24">
        <f>'Ten Year Plan'!H63/((1+'Current Financials'!$B$18)^(B$21-'Current Financials'!$B$12))</f>
        <v>0</v>
      </c>
      <c r="C69" s="24">
        <f>'Ten Year Plan'!I63/((1+'Current Financials'!$B$18)^(C$21-'Current Financials'!$B$12))</f>
        <v>0</v>
      </c>
      <c r="D69" s="24">
        <f>'Ten Year Plan'!J63/((1+'Current Financials'!$B$18)^(D$21-'Current Financials'!$B$12))</f>
        <v>0</v>
      </c>
      <c r="E69" s="24">
        <f>'Ten Year Plan'!K63/((1+'Current Financials'!$B$18)^(E$21-'Current Financials'!$B$12))</f>
        <v>0</v>
      </c>
      <c r="F69" s="24">
        <f>'Ten Year Plan'!L63/((1+'Current Financials'!$B$18)^(F$21-'Current Financials'!$B$12))</f>
        <v>0</v>
      </c>
      <c r="G69" s="24">
        <f>'Ten Year Plan'!M63/((1+'Current Financials'!$B$18)^(G$21-'Current Financials'!$B$12))</f>
        <v>0</v>
      </c>
      <c r="H69" s="24">
        <f>'Ten Year Plan'!N63/((1+'Current Financials'!$B$18)^(H$21-'Current Financials'!$B$12))</f>
        <v>0</v>
      </c>
      <c r="I69" s="24">
        <f>'Ten Year Plan'!O63/((1+'Current Financials'!$B$18)^(I$21-'Current Financials'!$B$12))</f>
        <v>0</v>
      </c>
      <c r="J69" s="24">
        <f>'Ten Year Plan'!P63/((1+'Current Financials'!$B$18)^(J$21-'Current Financials'!$B$12))</f>
        <v>0</v>
      </c>
      <c r="L69" s="24">
        <f t="shared" si="36"/>
        <v>0</v>
      </c>
      <c r="M69" s="24">
        <f t="shared" si="37"/>
        <v>0</v>
      </c>
      <c r="N69" s="24">
        <f t="shared" si="38"/>
        <v>0</v>
      </c>
      <c r="O69" s="24">
        <f t="shared" si="39"/>
        <v>0</v>
      </c>
      <c r="P69" s="24">
        <f t="shared" si="40"/>
        <v>0</v>
      </c>
      <c r="Q69" s="24">
        <f t="shared" si="41"/>
        <v>0</v>
      </c>
      <c r="R69" s="24">
        <f t="shared" si="42"/>
        <v>0</v>
      </c>
      <c r="S69" s="24">
        <f t="shared" si="43"/>
        <v>0</v>
      </c>
      <c r="T69" s="24">
        <f t="shared" si="44"/>
        <v>0</v>
      </c>
      <c r="U69" s="24">
        <f t="shared" si="45"/>
        <v>0</v>
      </c>
      <c r="W69" s="24">
        <f t="shared" si="46"/>
        <v>0</v>
      </c>
      <c r="AA69" s="24">
        <f t="shared" si="47"/>
        <v>0</v>
      </c>
      <c r="AB69" s="24">
        <f t="shared" si="48"/>
        <v>0</v>
      </c>
      <c r="AC69" s="24">
        <f t="shared" si="49"/>
        <v>0</v>
      </c>
      <c r="AD69" s="24">
        <f t="shared" si="50"/>
        <v>0</v>
      </c>
      <c r="AE69" s="24">
        <f t="shared" si="51"/>
        <v>0</v>
      </c>
      <c r="AF69" s="24">
        <f t="shared" si="52"/>
        <v>0</v>
      </c>
      <c r="AG69" s="24">
        <f t="shared" si="53"/>
        <v>0</v>
      </c>
      <c r="AH69" s="24">
        <f t="shared" si="54"/>
        <v>0</v>
      </c>
      <c r="AI69" s="24">
        <f t="shared" si="55"/>
        <v>0</v>
      </c>
      <c r="AJ69" s="24">
        <f t="shared" si="56"/>
        <v>0</v>
      </c>
      <c r="AL69" s="24">
        <f t="shared" si="57"/>
        <v>0</v>
      </c>
      <c r="AM69" s="24">
        <f t="shared" si="58"/>
        <v>0</v>
      </c>
      <c r="AN69" s="24">
        <f t="shared" si="59"/>
        <v>0</v>
      </c>
      <c r="AO69" s="24">
        <f t="shared" si="60"/>
        <v>0</v>
      </c>
      <c r="AP69" s="24">
        <f t="shared" si="61"/>
        <v>0</v>
      </c>
      <c r="AQ69" s="24">
        <f t="shared" si="62"/>
        <v>0</v>
      </c>
      <c r="AR69" s="24">
        <f t="shared" si="63"/>
        <v>0</v>
      </c>
      <c r="AS69" s="24">
        <f t="shared" si="64"/>
        <v>0</v>
      </c>
      <c r="AT69" s="24">
        <f t="shared" si="65"/>
        <v>0</v>
      </c>
      <c r="AU69" s="24">
        <f t="shared" si="66"/>
        <v>0</v>
      </c>
      <c r="AW69" s="24">
        <f t="shared" si="67"/>
        <v>0</v>
      </c>
    </row>
    <row r="70" spans="1:49" hidden="1" x14ac:dyDescent="0.2">
      <c r="A70" s="24">
        <f>'Ten Year Plan'!G64/((1+'Current Financials'!$B$18)^(A$21-'Current Financials'!$B$12))</f>
        <v>0</v>
      </c>
      <c r="B70" s="24">
        <f>'Ten Year Plan'!H64/((1+'Current Financials'!$B$18)^(B$21-'Current Financials'!$B$12))</f>
        <v>0</v>
      </c>
      <c r="C70" s="24">
        <f>'Ten Year Plan'!I64/((1+'Current Financials'!$B$18)^(C$21-'Current Financials'!$B$12))</f>
        <v>0</v>
      </c>
      <c r="D70" s="24">
        <f>'Ten Year Plan'!J64/((1+'Current Financials'!$B$18)^(D$21-'Current Financials'!$B$12))</f>
        <v>0</v>
      </c>
      <c r="E70" s="24">
        <f>'Ten Year Plan'!K64/((1+'Current Financials'!$B$18)^(E$21-'Current Financials'!$B$12))</f>
        <v>0</v>
      </c>
      <c r="F70" s="24">
        <f>'Ten Year Plan'!L64/((1+'Current Financials'!$B$18)^(F$21-'Current Financials'!$B$12))</f>
        <v>0</v>
      </c>
      <c r="G70" s="24">
        <f>'Ten Year Plan'!M64/((1+'Current Financials'!$B$18)^(G$21-'Current Financials'!$B$12))</f>
        <v>0</v>
      </c>
      <c r="H70" s="24">
        <f>'Ten Year Plan'!N64/((1+'Current Financials'!$B$18)^(H$21-'Current Financials'!$B$12))</f>
        <v>0</v>
      </c>
      <c r="I70" s="24">
        <f>'Ten Year Plan'!O64/((1+'Current Financials'!$B$18)^(I$21-'Current Financials'!$B$12))</f>
        <v>0</v>
      </c>
      <c r="J70" s="24">
        <f>'Ten Year Plan'!P64/((1+'Current Financials'!$B$18)^(J$21-'Current Financials'!$B$12))</f>
        <v>0</v>
      </c>
      <c r="L70" s="24">
        <f t="shared" si="36"/>
        <v>0</v>
      </c>
      <c r="M70" s="24">
        <f t="shared" si="37"/>
        <v>0</v>
      </c>
      <c r="N70" s="24">
        <f t="shared" si="38"/>
        <v>0</v>
      </c>
      <c r="O70" s="24">
        <f t="shared" si="39"/>
        <v>0</v>
      </c>
      <c r="P70" s="24">
        <f t="shared" si="40"/>
        <v>0</v>
      </c>
      <c r="Q70" s="24">
        <f t="shared" si="41"/>
        <v>0</v>
      </c>
      <c r="R70" s="24">
        <f t="shared" si="42"/>
        <v>0</v>
      </c>
      <c r="S70" s="24">
        <f t="shared" si="43"/>
        <v>0</v>
      </c>
      <c r="T70" s="24">
        <f t="shared" si="44"/>
        <v>0</v>
      </c>
      <c r="U70" s="24">
        <f t="shared" si="45"/>
        <v>0</v>
      </c>
      <c r="W70" s="24">
        <f t="shared" si="46"/>
        <v>0</v>
      </c>
      <c r="AA70" s="24">
        <f t="shared" si="47"/>
        <v>0</v>
      </c>
      <c r="AB70" s="24">
        <f t="shared" si="48"/>
        <v>0</v>
      </c>
      <c r="AC70" s="24">
        <f t="shared" si="49"/>
        <v>0</v>
      </c>
      <c r="AD70" s="24">
        <f t="shared" si="50"/>
        <v>0</v>
      </c>
      <c r="AE70" s="24">
        <f t="shared" si="51"/>
        <v>0</v>
      </c>
      <c r="AF70" s="24">
        <f t="shared" si="52"/>
        <v>0</v>
      </c>
      <c r="AG70" s="24">
        <f t="shared" si="53"/>
        <v>0</v>
      </c>
      <c r="AH70" s="24">
        <f t="shared" si="54"/>
        <v>0</v>
      </c>
      <c r="AI70" s="24">
        <f t="shared" si="55"/>
        <v>0</v>
      </c>
      <c r="AJ70" s="24">
        <f t="shared" si="56"/>
        <v>0</v>
      </c>
      <c r="AL70" s="24">
        <f t="shared" si="57"/>
        <v>0</v>
      </c>
      <c r="AM70" s="24">
        <f t="shared" si="58"/>
        <v>0</v>
      </c>
      <c r="AN70" s="24">
        <f t="shared" si="59"/>
        <v>0</v>
      </c>
      <c r="AO70" s="24">
        <f t="shared" si="60"/>
        <v>0</v>
      </c>
      <c r="AP70" s="24">
        <f t="shared" si="61"/>
        <v>0</v>
      </c>
      <c r="AQ70" s="24">
        <f t="shared" si="62"/>
        <v>0</v>
      </c>
      <c r="AR70" s="24">
        <f t="shared" si="63"/>
        <v>0</v>
      </c>
      <c r="AS70" s="24">
        <f t="shared" si="64"/>
        <v>0</v>
      </c>
      <c r="AT70" s="24">
        <f t="shared" si="65"/>
        <v>0</v>
      </c>
      <c r="AU70" s="24">
        <f t="shared" si="66"/>
        <v>0</v>
      </c>
      <c r="AW70" s="24">
        <f t="shared" si="67"/>
        <v>0</v>
      </c>
    </row>
    <row r="71" spans="1:49" hidden="1" x14ac:dyDescent="0.2">
      <c r="A71" s="24">
        <f>'Ten Year Plan'!G65/((1+'Current Financials'!$B$18)^(A$21-'Current Financials'!$B$12))</f>
        <v>0</v>
      </c>
      <c r="B71" s="24">
        <f>'Ten Year Plan'!H65/((1+'Current Financials'!$B$18)^(B$21-'Current Financials'!$B$12))</f>
        <v>0</v>
      </c>
      <c r="C71" s="24">
        <f>'Ten Year Plan'!I65/((1+'Current Financials'!$B$18)^(C$21-'Current Financials'!$B$12))</f>
        <v>0</v>
      </c>
      <c r="D71" s="24">
        <f>'Ten Year Plan'!J65/((1+'Current Financials'!$B$18)^(D$21-'Current Financials'!$B$12))</f>
        <v>0</v>
      </c>
      <c r="E71" s="24">
        <f>'Ten Year Plan'!K65/((1+'Current Financials'!$B$18)^(E$21-'Current Financials'!$B$12))</f>
        <v>0</v>
      </c>
      <c r="F71" s="24">
        <f>'Ten Year Plan'!L65/((1+'Current Financials'!$B$18)^(F$21-'Current Financials'!$B$12))</f>
        <v>0</v>
      </c>
      <c r="G71" s="24">
        <f>'Ten Year Plan'!M65/((1+'Current Financials'!$B$18)^(G$21-'Current Financials'!$B$12))</f>
        <v>0</v>
      </c>
      <c r="H71" s="24">
        <f>'Ten Year Plan'!N65/((1+'Current Financials'!$B$18)^(H$21-'Current Financials'!$B$12))</f>
        <v>0</v>
      </c>
      <c r="I71" s="24">
        <f>'Ten Year Plan'!O65/((1+'Current Financials'!$B$18)^(I$21-'Current Financials'!$B$12))</f>
        <v>0</v>
      </c>
      <c r="J71" s="24">
        <f>'Ten Year Plan'!P65/((1+'Current Financials'!$B$18)^(J$21-'Current Financials'!$B$12))</f>
        <v>0</v>
      </c>
      <c r="L71" s="24">
        <f t="shared" si="36"/>
        <v>0</v>
      </c>
      <c r="M71" s="24">
        <f t="shared" si="37"/>
        <v>0</v>
      </c>
      <c r="N71" s="24">
        <f t="shared" si="38"/>
        <v>0</v>
      </c>
      <c r="O71" s="24">
        <f t="shared" si="39"/>
        <v>0</v>
      </c>
      <c r="P71" s="24">
        <f t="shared" si="40"/>
        <v>0</v>
      </c>
      <c r="Q71" s="24">
        <f t="shared" si="41"/>
        <v>0</v>
      </c>
      <c r="R71" s="24">
        <f t="shared" si="42"/>
        <v>0</v>
      </c>
      <c r="S71" s="24">
        <f t="shared" si="43"/>
        <v>0</v>
      </c>
      <c r="T71" s="24">
        <f t="shared" si="44"/>
        <v>0</v>
      </c>
      <c r="U71" s="24">
        <f t="shared" si="45"/>
        <v>0</v>
      </c>
      <c r="W71" s="24">
        <f t="shared" si="46"/>
        <v>0</v>
      </c>
      <c r="AA71" s="24">
        <f t="shared" si="47"/>
        <v>0</v>
      </c>
      <c r="AB71" s="24">
        <f t="shared" si="48"/>
        <v>0</v>
      </c>
      <c r="AC71" s="24">
        <f t="shared" si="49"/>
        <v>0</v>
      </c>
      <c r="AD71" s="24">
        <f t="shared" si="50"/>
        <v>0</v>
      </c>
      <c r="AE71" s="24">
        <f t="shared" si="51"/>
        <v>0</v>
      </c>
      <c r="AF71" s="24">
        <f t="shared" si="52"/>
        <v>0</v>
      </c>
      <c r="AG71" s="24">
        <f t="shared" si="53"/>
        <v>0</v>
      </c>
      <c r="AH71" s="24">
        <f t="shared" si="54"/>
        <v>0</v>
      </c>
      <c r="AI71" s="24">
        <f t="shared" si="55"/>
        <v>0</v>
      </c>
      <c r="AJ71" s="24">
        <f t="shared" si="56"/>
        <v>0</v>
      </c>
      <c r="AL71" s="24">
        <f t="shared" si="57"/>
        <v>0</v>
      </c>
      <c r="AM71" s="24">
        <f t="shared" si="58"/>
        <v>0</v>
      </c>
      <c r="AN71" s="24">
        <f t="shared" si="59"/>
        <v>0</v>
      </c>
      <c r="AO71" s="24">
        <f t="shared" si="60"/>
        <v>0</v>
      </c>
      <c r="AP71" s="24">
        <f t="shared" si="61"/>
        <v>0</v>
      </c>
      <c r="AQ71" s="24">
        <f t="shared" si="62"/>
        <v>0</v>
      </c>
      <c r="AR71" s="24">
        <f t="shared" si="63"/>
        <v>0</v>
      </c>
      <c r="AS71" s="24">
        <f t="shared" si="64"/>
        <v>0</v>
      </c>
      <c r="AT71" s="24">
        <f t="shared" si="65"/>
        <v>0</v>
      </c>
      <c r="AU71" s="24">
        <f t="shared" si="66"/>
        <v>0</v>
      </c>
      <c r="AW71" s="24">
        <f t="shared" si="67"/>
        <v>0</v>
      </c>
    </row>
    <row r="72" spans="1:49" hidden="1" x14ac:dyDescent="0.2">
      <c r="A72" s="24">
        <f>'Ten Year Plan'!G66/((1+'Current Financials'!$B$18)^(A$21-'Current Financials'!$B$12))</f>
        <v>0</v>
      </c>
      <c r="B72" s="24">
        <f>'Ten Year Plan'!H66/((1+'Current Financials'!$B$18)^(B$21-'Current Financials'!$B$12))</f>
        <v>0</v>
      </c>
      <c r="C72" s="24">
        <f>'Ten Year Plan'!I66/((1+'Current Financials'!$B$18)^(C$21-'Current Financials'!$B$12))</f>
        <v>0</v>
      </c>
      <c r="D72" s="24">
        <f>'Ten Year Plan'!J66/((1+'Current Financials'!$B$18)^(D$21-'Current Financials'!$B$12))</f>
        <v>0</v>
      </c>
      <c r="E72" s="24">
        <f>'Ten Year Plan'!K66/((1+'Current Financials'!$B$18)^(E$21-'Current Financials'!$B$12))</f>
        <v>0</v>
      </c>
      <c r="F72" s="24">
        <f>'Ten Year Plan'!L66/((1+'Current Financials'!$B$18)^(F$21-'Current Financials'!$B$12))</f>
        <v>0</v>
      </c>
      <c r="G72" s="24">
        <f>'Ten Year Plan'!M66/((1+'Current Financials'!$B$18)^(G$21-'Current Financials'!$B$12))</f>
        <v>0</v>
      </c>
      <c r="H72" s="24">
        <f>'Ten Year Plan'!N66/((1+'Current Financials'!$B$18)^(H$21-'Current Financials'!$B$12))</f>
        <v>0</v>
      </c>
      <c r="I72" s="24">
        <f>'Ten Year Plan'!O66/((1+'Current Financials'!$B$18)^(I$21-'Current Financials'!$B$12))</f>
        <v>0</v>
      </c>
      <c r="J72" s="24">
        <f>'Ten Year Plan'!P66/((1+'Current Financials'!$B$18)^(J$21-'Current Financials'!$B$12))</f>
        <v>0</v>
      </c>
      <c r="L72" s="24">
        <f t="shared" si="36"/>
        <v>0</v>
      </c>
      <c r="M72" s="24">
        <f t="shared" si="37"/>
        <v>0</v>
      </c>
      <c r="N72" s="24">
        <f t="shared" si="38"/>
        <v>0</v>
      </c>
      <c r="O72" s="24">
        <f t="shared" si="39"/>
        <v>0</v>
      </c>
      <c r="P72" s="24">
        <f t="shared" si="40"/>
        <v>0</v>
      </c>
      <c r="Q72" s="24">
        <f t="shared" si="41"/>
        <v>0</v>
      </c>
      <c r="R72" s="24">
        <f t="shared" si="42"/>
        <v>0</v>
      </c>
      <c r="S72" s="24">
        <f t="shared" si="43"/>
        <v>0</v>
      </c>
      <c r="T72" s="24">
        <f t="shared" si="44"/>
        <v>0</v>
      </c>
      <c r="U72" s="24">
        <f t="shared" si="45"/>
        <v>0</v>
      </c>
      <c r="W72" s="24">
        <f t="shared" si="46"/>
        <v>0</v>
      </c>
      <c r="AA72" s="24">
        <f t="shared" si="47"/>
        <v>0</v>
      </c>
      <c r="AB72" s="24">
        <f t="shared" si="48"/>
        <v>0</v>
      </c>
      <c r="AC72" s="24">
        <f t="shared" si="49"/>
        <v>0</v>
      </c>
      <c r="AD72" s="24">
        <f t="shared" si="50"/>
        <v>0</v>
      </c>
      <c r="AE72" s="24">
        <f t="shared" si="51"/>
        <v>0</v>
      </c>
      <c r="AF72" s="24">
        <f t="shared" si="52"/>
        <v>0</v>
      </c>
      <c r="AG72" s="24">
        <f t="shared" si="53"/>
        <v>0</v>
      </c>
      <c r="AH72" s="24">
        <f t="shared" si="54"/>
        <v>0</v>
      </c>
      <c r="AI72" s="24">
        <f t="shared" si="55"/>
        <v>0</v>
      </c>
      <c r="AJ72" s="24">
        <f t="shared" si="56"/>
        <v>0</v>
      </c>
      <c r="AL72" s="24">
        <f t="shared" si="57"/>
        <v>0</v>
      </c>
      <c r="AM72" s="24">
        <f t="shared" si="58"/>
        <v>0</v>
      </c>
      <c r="AN72" s="24">
        <f t="shared" si="59"/>
        <v>0</v>
      </c>
      <c r="AO72" s="24">
        <f t="shared" si="60"/>
        <v>0</v>
      </c>
      <c r="AP72" s="24">
        <f t="shared" si="61"/>
        <v>0</v>
      </c>
      <c r="AQ72" s="24">
        <f t="shared" si="62"/>
        <v>0</v>
      </c>
      <c r="AR72" s="24">
        <f t="shared" si="63"/>
        <v>0</v>
      </c>
      <c r="AS72" s="24">
        <f t="shared" si="64"/>
        <v>0</v>
      </c>
      <c r="AT72" s="24">
        <f t="shared" si="65"/>
        <v>0</v>
      </c>
      <c r="AU72" s="24">
        <f t="shared" si="66"/>
        <v>0</v>
      </c>
      <c r="AW72" s="24">
        <f t="shared" si="67"/>
        <v>0</v>
      </c>
    </row>
    <row r="73" spans="1:49" hidden="1" x14ac:dyDescent="0.2">
      <c r="A73" s="24">
        <f>'Ten Year Plan'!G67/((1+'Current Financials'!$B$18)^(A$21-'Current Financials'!$B$12))</f>
        <v>0</v>
      </c>
      <c r="B73" s="24">
        <f>'Ten Year Plan'!H67/((1+'Current Financials'!$B$18)^(B$21-'Current Financials'!$B$12))</f>
        <v>0</v>
      </c>
      <c r="C73" s="24">
        <f>'Ten Year Plan'!I67/((1+'Current Financials'!$B$18)^(C$21-'Current Financials'!$B$12))</f>
        <v>0</v>
      </c>
      <c r="D73" s="24">
        <f>'Ten Year Plan'!J67/((1+'Current Financials'!$B$18)^(D$21-'Current Financials'!$B$12))</f>
        <v>0</v>
      </c>
      <c r="E73" s="24">
        <f>'Ten Year Plan'!K67/((1+'Current Financials'!$B$18)^(E$21-'Current Financials'!$B$12))</f>
        <v>0</v>
      </c>
      <c r="F73" s="24">
        <f>'Ten Year Plan'!L67/((1+'Current Financials'!$B$18)^(F$21-'Current Financials'!$B$12))</f>
        <v>0</v>
      </c>
      <c r="G73" s="24">
        <f>'Ten Year Plan'!M67/((1+'Current Financials'!$B$18)^(G$21-'Current Financials'!$B$12))</f>
        <v>0</v>
      </c>
      <c r="H73" s="24">
        <f>'Ten Year Plan'!N67/((1+'Current Financials'!$B$18)^(H$21-'Current Financials'!$B$12))</f>
        <v>0</v>
      </c>
      <c r="I73" s="24">
        <f>'Ten Year Plan'!O67/((1+'Current Financials'!$B$18)^(I$21-'Current Financials'!$B$12))</f>
        <v>0</v>
      </c>
      <c r="J73" s="24">
        <f>'Ten Year Plan'!P67/((1+'Current Financials'!$B$18)^(J$21-'Current Financials'!$B$12))</f>
        <v>0</v>
      </c>
      <c r="L73" s="24">
        <f t="shared" si="36"/>
        <v>0</v>
      </c>
      <c r="M73" s="24">
        <f t="shared" si="37"/>
        <v>0</v>
      </c>
      <c r="N73" s="24">
        <f t="shared" si="38"/>
        <v>0</v>
      </c>
      <c r="O73" s="24">
        <f t="shared" si="39"/>
        <v>0</v>
      </c>
      <c r="P73" s="24">
        <f t="shared" si="40"/>
        <v>0</v>
      </c>
      <c r="Q73" s="24">
        <f t="shared" si="41"/>
        <v>0</v>
      </c>
      <c r="R73" s="24">
        <f t="shared" si="42"/>
        <v>0</v>
      </c>
      <c r="S73" s="24">
        <f t="shared" si="43"/>
        <v>0</v>
      </c>
      <c r="T73" s="24">
        <f t="shared" si="44"/>
        <v>0</v>
      </c>
      <c r="U73" s="24">
        <f t="shared" si="45"/>
        <v>0</v>
      </c>
      <c r="W73" s="24">
        <f t="shared" si="46"/>
        <v>0</v>
      </c>
      <c r="AA73" s="24">
        <f t="shared" si="47"/>
        <v>0</v>
      </c>
      <c r="AB73" s="24">
        <f t="shared" si="48"/>
        <v>0</v>
      </c>
      <c r="AC73" s="24">
        <f t="shared" si="49"/>
        <v>0</v>
      </c>
      <c r="AD73" s="24">
        <f t="shared" si="50"/>
        <v>0</v>
      </c>
      <c r="AE73" s="24">
        <f t="shared" si="51"/>
        <v>0</v>
      </c>
      <c r="AF73" s="24">
        <f t="shared" si="52"/>
        <v>0</v>
      </c>
      <c r="AG73" s="24">
        <f t="shared" si="53"/>
        <v>0</v>
      </c>
      <c r="AH73" s="24">
        <f t="shared" si="54"/>
        <v>0</v>
      </c>
      <c r="AI73" s="24">
        <f t="shared" si="55"/>
        <v>0</v>
      </c>
      <c r="AJ73" s="24">
        <f t="shared" si="56"/>
        <v>0</v>
      </c>
      <c r="AL73" s="24">
        <f t="shared" si="57"/>
        <v>0</v>
      </c>
      <c r="AM73" s="24">
        <f t="shared" si="58"/>
        <v>0</v>
      </c>
      <c r="AN73" s="24">
        <f t="shared" si="59"/>
        <v>0</v>
      </c>
      <c r="AO73" s="24">
        <f t="shared" si="60"/>
        <v>0</v>
      </c>
      <c r="AP73" s="24">
        <f t="shared" si="61"/>
        <v>0</v>
      </c>
      <c r="AQ73" s="24">
        <f t="shared" si="62"/>
        <v>0</v>
      </c>
      <c r="AR73" s="24">
        <f t="shared" si="63"/>
        <v>0</v>
      </c>
      <c r="AS73" s="24">
        <f t="shared" si="64"/>
        <v>0</v>
      </c>
      <c r="AT73" s="24">
        <f t="shared" si="65"/>
        <v>0</v>
      </c>
      <c r="AU73" s="24">
        <f t="shared" si="66"/>
        <v>0</v>
      </c>
      <c r="AW73" s="24">
        <f t="shared" si="67"/>
        <v>0</v>
      </c>
    </row>
    <row r="74" spans="1:49" hidden="1" x14ac:dyDescent="0.2">
      <c r="A74" s="24">
        <f>'Ten Year Plan'!G68/((1+'Current Financials'!$B$18)^(A$21-'Current Financials'!$B$12))</f>
        <v>0</v>
      </c>
      <c r="B74" s="24">
        <f>'Ten Year Plan'!H68/((1+'Current Financials'!$B$18)^(B$21-'Current Financials'!$B$12))</f>
        <v>0</v>
      </c>
      <c r="C74" s="24">
        <f>'Ten Year Plan'!I68/((1+'Current Financials'!$B$18)^(C$21-'Current Financials'!$B$12))</f>
        <v>0</v>
      </c>
      <c r="D74" s="24">
        <f>'Ten Year Plan'!J68/((1+'Current Financials'!$B$18)^(D$21-'Current Financials'!$B$12))</f>
        <v>0</v>
      </c>
      <c r="E74" s="24">
        <f>'Ten Year Plan'!K68/((1+'Current Financials'!$B$18)^(E$21-'Current Financials'!$B$12))</f>
        <v>0</v>
      </c>
      <c r="F74" s="24">
        <f>'Ten Year Plan'!L68/((1+'Current Financials'!$B$18)^(F$21-'Current Financials'!$B$12))</f>
        <v>0</v>
      </c>
      <c r="G74" s="24">
        <f>'Ten Year Plan'!M68/((1+'Current Financials'!$B$18)^(G$21-'Current Financials'!$B$12))</f>
        <v>0</v>
      </c>
      <c r="H74" s="24">
        <f>'Ten Year Plan'!N68/((1+'Current Financials'!$B$18)^(H$21-'Current Financials'!$B$12))</f>
        <v>0</v>
      </c>
      <c r="I74" s="24">
        <f>'Ten Year Plan'!O68/((1+'Current Financials'!$B$18)^(I$21-'Current Financials'!$B$12))</f>
        <v>0</v>
      </c>
      <c r="J74" s="24">
        <f>'Ten Year Plan'!P68/((1+'Current Financials'!$B$18)^(J$21-'Current Financials'!$B$12))</f>
        <v>0</v>
      </c>
      <c r="L74" s="24">
        <f t="shared" si="36"/>
        <v>0</v>
      </c>
      <c r="M74" s="24">
        <f t="shared" si="37"/>
        <v>0</v>
      </c>
      <c r="N74" s="24">
        <f t="shared" si="38"/>
        <v>0</v>
      </c>
      <c r="O74" s="24">
        <f t="shared" si="39"/>
        <v>0</v>
      </c>
      <c r="P74" s="24">
        <f t="shared" si="40"/>
        <v>0</v>
      </c>
      <c r="Q74" s="24">
        <f t="shared" si="41"/>
        <v>0</v>
      </c>
      <c r="R74" s="24">
        <f t="shared" si="42"/>
        <v>0</v>
      </c>
      <c r="S74" s="24">
        <f t="shared" si="43"/>
        <v>0</v>
      </c>
      <c r="T74" s="24">
        <f t="shared" si="44"/>
        <v>0</v>
      </c>
      <c r="U74" s="24">
        <f t="shared" si="45"/>
        <v>0</v>
      </c>
      <c r="W74" s="24">
        <f t="shared" si="46"/>
        <v>0</v>
      </c>
      <c r="AA74" s="24">
        <f t="shared" si="47"/>
        <v>0</v>
      </c>
      <c r="AB74" s="24">
        <f t="shared" si="48"/>
        <v>0</v>
      </c>
      <c r="AC74" s="24">
        <f t="shared" si="49"/>
        <v>0</v>
      </c>
      <c r="AD74" s="24">
        <f t="shared" si="50"/>
        <v>0</v>
      </c>
      <c r="AE74" s="24">
        <f t="shared" si="51"/>
        <v>0</v>
      </c>
      <c r="AF74" s="24">
        <f t="shared" si="52"/>
        <v>0</v>
      </c>
      <c r="AG74" s="24">
        <f t="shared" si="53"/>
        <v>0</v>
      </c>
      <c r="AH74" s="24">
        <f t="shared" si="54"/>
        <v>0</v>
      </c>
      <c r="AI74" s="24">
        <f t="shared" si="55"/>
        <v>0</v>
      </c>
      <c r="AJ74" s="24">
        <f t="shared" si="56"/>
        <v>0</v>
      </c>
      <c r="AL74" s="24">
        <f t="shared" si="57"/>
        <v>0</v>
      </c>
      <c r="AM74" s="24">
        <f t="shared" si="58"/>
        <v>0</v>
      </c>
      <c r="AN74" s="24">
        <f t="shared" si="59"/>
        <v>0</v>
      </c>
      <c r="AO74" s="24">
        <f t="shared" si="60"/>
        <v>0</v>
      </c>
      <c r="AP74" s="24">
        <f t="shared" si="61"/>
        <v>0</v>
      </c>
      <c r="AQ74" s="24">
        <f t="shared" si="62"/>
        <v>0</v>
      </c>
      <c r="AR74" s="24">
        <f t="shared" si="63"/>
        <v>0</v>
      </c>
      <c r="AS74" s="24">
        <f t="shared" si="64"/>
        <v>0</v>
      </c>
      <c r="AT74" s="24">
        <f t="shared" si="65"/>
        <v>0</v>
      </c>
      <c r="AU74" s="24">
        <f t="shared" si="66"/>
        <v>0</v>
      </c>
      <c r="AW74" s="24">
        <f t="shared" si="67"/>
        <v>0</v>
      </c>
    </row>
    <row r="75" spans="1:49" hidden="1" x14ac:dyDescent="0.2">
      <c r="A75" s="24">
        <f>'Ten Year Plan'!G69/((1+'Current Financials'!$B$18)^(A$21-'Current Financials'!$B$12))</f>
        <v>0</v>
      </c>
      <c r="B75" s="24">
        <f>'Ten Year Plan'!H69/((1+'Current Financials'!$B$18)^(B$21-'Current Financials'!$B$12))</f>
        <v>0</v>
      </c>
      <c r="C75" s="24">
        <f>'Ten Year Plan'!I69/((1+'Current Financials'!$B$18)^(C$21-'Current Financials'!$B$12))</f>
        <v>0</v>
      </c>
      <c r="D75" s="24">
        <f>'Ten Year Plan'!J69/((1+'Current Financials'!$B$18)^(D$21-'Current Financials'!$B$12))</f>
        <v>0</v>
      </c>
      <c r="E75" s="24">
        <f>'Ten Year Plan'!K69/((1+'Current Financials'!$B$18)^(E$21-'Current Financials'!$B$12))</f>
        <v>0</v>
      </c>
      <c r="F75" s="24">
        <f>'Ten Year Plan'!L69/((1+'Current Financials'!$B$18)^(F$21-'Current Financials'!$B$12))</f>
        <v>0</v>
      </c>
      <c r="G75" s="24">
        <f>'Ten Year Plan'!M69/((1+'Current Financials'!$B$18)^(G$21-'Current Financials'!$B$12))</f>
        <v>0</v>
      </c>
      <c r="H75" s="24">
        <f>'Ten Year Plan'!N69/((1+'Current Financials'!$B$18)^(H$21-'Current Financials'!$B$12))</f>
        <v>0</v>
      </c>
      <c r="I75" s="24">
        <f>'Ten Year Plan'!O69/((1+'Current Financials'!$B$18)^(I$21-'Current Financials'!$B$12))</f>
        <v>0</v>
      </c>
      <c r="J75" s="24">
        <f>'Ten Year Plan'!P69/((1+'Current Financials'!$B$18)^(J$21-'Current Financials'!$B$12))</f>
        <v>0</v>
      </c>
      <c r="L75" s="24">
        <f t="shared" si="36"/>
        <v>0</v>
      </c>
      <c r="M75" s="24">
        <f t="shared" si="37"/>
        <v>0</v>
      </c>
      <c r="N75" s="24">
        <f t="shared" si="38"/>
        <v>0</v>
      </c>
      <c r="O75" s="24">
        <f t="shared" si="39"/>
        <v>0</v>
      </c>
      <c r="P75" s="24">
        <f t="shared" si="40"/>
        <v>0</v>
      </c>
      <c r="Q75" s="24">
        <f t="shared" si="41"/>
        <v>0</v>
      </c>
      <c r="R75" s="24">
        <f t="shared" si="42"/>
        <v>0</v>
      </c>
      <c r="S75" s="24">
        <f t="shared" si="43"/>
        <v>0</v>
      </c>
      <c r="T75" s="24">
        <f t="shared" si="44"/>
        <v>0</v>
      </c>
      <c r="U75" s="24">
        <f t="shared" si="45"/>
        <v>0</v>
      </c>
      <c r="W75" s="24">
        <f t="shared" si="46"/>
        <v>0</v>
      </c>
      <c r="AA75" s="24">
        <f t="shared" si="47"/>
        <v>0</v>
      </c>
      <c r="AB75" s="24">
        <f t="shared" si="48"/>
        <v>0</v>
      </c>
      <c r="AC75" s="24">
        <f t="shared" si="49"/>
        <v>0</v>
      </c>
      <c r="AD75" s="24">
        <f t="shared" si="50"/>
        <v>0</v>
      </c>
      <c r="AE75" s="24">
        <f t="shared" si="51"/>
        <v>0</v>
      </c>
      <c r="AF75" s="24">
        <f t="shared" si="52"/>
        <v>0</v>
      </c>
      <c r="AG75" s="24">
        <f t="shared" si="53"/>
        <v>0</v>
      </c>
      <c r="AH75" s="24">
        <f t="shared" si="54"/>
        <v>0</v>
      </c>
      <c r="AI75" s="24">
        <f t="shared" si="55"/>
        <v>0</v>
      </c>
      <c r="AJ75" s="24">
        <f t="shared" si="56"/>
        <v>0</v>
      </c>
      <c r="AL75" s="24">
        <f t="shared" si="57"/>
        <v>0</v>
      </c>
      <c r="AM75" s="24">
        <f t="shared" si="58"/>
        <v>0</v>
      </c>
      <c r="AN75" s="24">
        <f t="shared" si="59"/>
        <v>0</v>
      </c>
      <c r="AO75" s="24">
        <f t="shared" si="60"/>
        <v>0</v>
      </c>
      <c r="AP75" s="24">
        <f t="shared" si="61"/>
        <v>0</v>
      </c>
      <c r="AQ75" s="24">
        <f t="shared" si="62"/>
        <v>0</v>
      </c>
      <c r="AR75" s="24">
        <f t="shared" si="63"/>
        <v>0</v>
      </c>
      <c r="AS75" s="24">
        <f t="shared" si="64"/>
        <v>0</v>
      </c>
      <c r="AT75" s="24">
        <f t="shared" si="65"/>
        <v>0</v>
      </c>
      <c r="AU75" s="24">
        <f t="shared" si="66"/>
        <v>0</v>
      </c>
      <c r="AW75" s="24">
        <f t="shared" si="67"/>
        <v>0</v>
      </c>
    </row>
    <row r="76" spans="1:49" hidden="1" x14ac:dyDescent="0.2">
      <c r="A76" s="24">
        <f>'Ten Year Plan'!G70/((1+'Current Financials'!$B$18)^(A$21-'Current Financials'!$B$12))</f>
        <v>0</v>
      </c>
      <c r="B76" s="24">
        <f>'Ten Year Plan'!H70/((1+'Current Financials'!$B$18)^(B$21-'Current Financials'!$B$12))</f>
        <v>0</v>
      </c>
      <c r="C76" s="24">
        <f>'Ten Year Plan'!I70/((1+'Current Financials'!$B$18)^(C$21-'Current Financials'!$B$12))</f>
        <v>0</v>
      </c>
      <c r="D76" s="24">
        <f>'Ten Year Plan'!J70/((1+'Current Financials'!$B$18)^(D$21-'Current Financials'!$B$12))</f>
        <v>0</v>
      </c>
      <c r="E76" s="24">
        <f>'Ten Year Plan'!K70/((1+'Current Financials'!$B$18)^(E$21-'Current Financials'!$B$12))</f>
        <v>0</v>
      </c>
      <c r="F76" s="24">
        <f>'Ten Year Plan'!L70/((1+'Current Financials'!$B$18)^(F$21-'Current Financials'!$B$12))</f>
        <v>0</v>
      </c>
      <c r="G76" s="24">
        <f>'Ten Year Plan'!M70/((1+'Current Financials'!$B$18)^(G$21-'Current Financials'!$B$12))</f>
        <v>0</v>
      </c>
      <c r="H76" s="24">
        <f>'Ten Year Plan'!N70/((1+'Current Financials'!$B$18)^(H$21-'Current Financials'!$B$12))</f>
        <v>0</v>
      </c>
      <c r="I76" s="24">
        <f>'Ten Year Plan'!O70/((1+'Current Financials'!$B$18)^(I$21-'Current Financials'!$B$12))</f>
        <v>0</v>
      </c>
      <c r="J76" s="24">
        <f>'Ten Year Plan'!P70/((1+'Current Financials'!$B$18)^(J$21-'Current Financials'!$B$12))</f>
        <v>0</v>
      </c>
      <c r="L76" s="24">
        <f t="shared" si="36"/>
        <v>0</v>
      </c>
      <c r="M76" s="24">
        <f t="shared" si="37"/>
        <v>0</v>
      </c>
      <c r="N76" s="24">
        <f t="shared" si="38"/>
        <v>0</v>
      </c>
      <c r="O76" s="24">
        <f t="shared" si="39"/>
        <v>0</v>
      </c>
      <c r="P76" s="24">
        <f t="shared" si="40"/>
        <v>0</v>
      </c>
      <c r="Q76" s="24">
        <f t="shared" si="41"/>
        <v>0</v>
      </c>
      <c r="R76" s="24">
        <f t="shared" si="42"/>
        <v>0</v>
      </c>
      <c r="S76" s="24">
        <f t="shared" si="43"/>
        <v>0</v>
      </c>
      <c r="T76" s="24">
        <f t="shared" si="44"/>
        <v>0</v>
      </c>
      <c r="U76" s="24">
        <f t="shared" si="45"/>
        <v>0</v>
      </c>
      <c r="W76" s="24">
        <f t="shared" si="46"/>
        <v>0</v>
      </c>
      <c r="AA76" s="24">
        <f t="shared" si="47"/>
        <v>0</v>
      </c>
      <c r="AB76" s="24">
        <f t="shared" si="48"/>
        <v>0</v>
      </c>
      <c r="AC76" s="24">
        <f t="shared" si="49"/>
        <v>0</v>
      </c>
      <c r="AD76" s="24">
        <f t="shared" si="50"/>
        <v>0</v>
      </c>
      <c r="AE76" s="24">
        <f t="shared" si="51"/>
        <v>0</v>
      </c>
      <c r="AF76" s="24">
        <f t="shared" si="52"/>
        <v>0</v>
      </c>
      <c r="AG76" s="24">
        <f t="shared" si="53"/>
        <v>0</v>
      </c>
      <c r="AH76" s="24">
        <f t="shared" si="54"/>
        <v>0</v>
      </c>
      <c r="AI76" s="24">
        <f t="shared" si="55"/>
        <v>0</v>
      </c>
      <c r="AJ76" s="24">
        <f t="shared" si="56"/>
        <v>0</v>
      </c>
      <c r="AL76" s="24">
        <f t="shared" si="57"/>
        <v>0</v>
      </c>
      <c r="AM76" s="24">
        <f t="shared" si="58"/>
        <v>0</v>
      </c>
      <c r="AN76" s="24">
        <f t="shared" si="59"/>
        <v>0</v>
      </c>
      <c r="AO76" s="24">
        <f t="shared" si="60"/>
        <v>0</v>
      </c>
      <c r="AP76" s="24">
        <f t="shared" si="61"/>
        <v>0</v>
      </c>
      <c r="AQ76" s="24">
        <f t="shared" si="62"/>
        <v>0</v>
      </c>
      <c r="AR76" s="24">
        <f t="shared" si="63"/>
        <v>0</v>
      </c>
      <c r="AS76" s="24">
        <f t="shared" si="64"/>
        <v>0</v>
      </c>
      <c r="AT76" s="24">
        <f t="shared" si="65"/>
        <v>0</v>
      </c>
      <c r="AU76" s="24">
        <f t="shared" si="66"/>
        <v>0</v>
      </c>
      <c r="AW76" s="24">
        <f t="shared" si="67"/>
        <v>0</v>
      </c>
    </row>
    <row r="77" spans="1:49" hidden="1" x14ac:dyDescent="0.2">
      <c r="A77" s="24">
        <f>'Ten Year Plan'!G71/((1+'Current Financials'!$B$18)^(A$21-'Current Financials'!$B$12))</f>
        <v>0</v>
      </c>
      <c r="B77" s="24">
        <f>'Ten Year Plan'!H71/((1+'Current Financials'!$B$18)^(B$21-'Current Financials'!$B$12))</f>
        <v>0</v>
      </c>
      <c r="C77" s="24">
        <f>'Ten Year Plan'!I71/((1+'Current Financials'!$B$18)^(C$21-'Current Financials'!$B$12))</f>
        <v>0</v>
      </c>
      <c r="D77" s="24">
        <f>'Ten Year Plan'!J71/((1+'Current Financials'!$B$18)^(D$21-'Current Financials'!$B$12))</f>
        <v>0</v>
      </c>
      <c r="E77" s="24">
        <f>'Ten Year Plan'!K71/((1+'Current Financials'!$B$18)^(E$21-'Current Financials'!$B$12))</f>
        <v>0</v>
      </c>
      <c r="F77" s="24">
        <f>'Ten Year Plan'!L71/((1+'Current Financials'!$B$18)^(F$21-'Current Financials'!$B$12))</f>
        <v>0</v>
      </c>
      <c r="G77" s="24">
        <f>'Ten Year Plan'!M71/((1+'Current Financials'!$B$18)^(G$21-'Current Financials'!$B$12))</f>
        <v>0</v>
      </c>
      <c r="H77" s="24">
        <f>'Ten Year Plan'!N71/((1+'Current Financials'!$B$18)^(H$21-'Current Financials'!$B$12))</f>
        <v>0</v>
      </c>
      <c r="I77" s="24">
        <f>'Ten Year Plan'!O71/((1+'Current Financials'!$B$18)^(I$21-'Current Financials'!$B$12))</f>
        <v>0</v>
      </c>
      <c r="J77" s="24">
        <f>'Ten Year Plan'!P71/((1+'Current Financials'!$B$18)^(J$21-'Current Financials'!$B$12))</f>
        <v>0</v>
      </c>
      <c r="L77" s="24">
        <f t="shared" si="36"/>
        <v>0</v>
      </c>
      <c r="M77" s="24">
        <f t="shared" si="37"/>
        <v>0</v>
      </c>
      <c r="N77" s="24">
        <f t="shared" si="38"/>
        <v>0</v>
      </c>
      <c r="O77" s="24">
        <f t="shared" si="39"/>
        <v>0</v>
      </c>
      <c r="P77" s="24">
        <f t="shared" si="40"/>
        <v>0</v>
      </c>
      <c r="Q77" s="24">
        <f t="shared" si="41"/>
        <v>0</v>
      </c>
      <c r="R77" s="24">
        <f t="shared" si="42"/>
        <v>0</v>
      </c>
      <c r="S77" s="24">
        <f t="shared" si="43"/>
        <v>0</v>
      </c>
      <c r="T77" s="24">
        <f t="shared" si="44"/>
        <v>0</v>
      </c>
      <c r="U77" s="24">
        <f t="shared" si="45"/>
        <v>0</v>
      </c>
      <c r="W77" s="24">
        <f t="shared" si="46"/>
        <v>0</v>
      </c>
      <c r="AA77" s="24">
        <f t="shared" si="47"/>
        <v>0</v>
      </c>
      <c r="AB77" s="24">
        <f t="shared" si="48"/>
        <v>0</v>
      </c>
      <c r="AC77" s="24">
        <f t="shared" si="49"/>
        <v>0</v>
      </c>
      <c r="AD77" s="24">
        <f t="shared" si="50"/>
        <v>0</v>
      </c>
      <c r="AE77" s="24">
        <f t="shared" si="51"/>
        <v>0</v>
      </c>
      <c r="AF77" s="24">
        <f t="shared" si="52"/>
        <v>0</v>
      </c>
      <c r="AG77" s="24">
        <f t="shared" si="53"/>
        <v>0</v>
      </c>
      <c r="AH77" s="24">
        <f t="shared" si="54"/>
        <v>0</v>
      </c>
      <c r="AI77" s="24">
        <f t="shared" si="55"/>
        <v>0</v>
      </c>
      <c r="AJ77" s="24">
        <f t="shared" si="56"/>
        <v>0</v>
      </c>
      <c r="AL77" s="24">
        <f t="shared" si="57"/>
        <v>0</v>
      </c>
      <c r="AM77" s="24">
        <f t="shared" si="58"/>
        <v>0</v>
      </c>
      <c r="AN77" s="24">
        <f t="shared" si="59"/>
        <v>0</v>
      </c>
      <c r="AO77" s="24">
        <f t="shared" si="60"/>
        <v>0</v>
      </c>
      <c r="AP77" s="24">
        <f t="shared" si="61"/>
        <v>0</v>
      </c>
      <c r="AQ77" s="24">
        <f t="shared" si="62"/>
        <v>0</v>
      </c>
      <c r="AR77" s="24">
        <f t="shared" si="63"/>
        <v>0</v>
      </c>
      <c r="AS77" s="24">
        <f t="shared" si="64"/>
        <v>0</v>
      </c>
      <c r="AT77" s="24">
        <f t="shared" si="65"/>
        <v>0</v>
      </c>
      <c r="AU77" s="24">
        <f t="shared" si="66"/>
        <v>0</v>
      </c>
      <c r="AW77" s="24">
        <f t="shared" si="67"/>
        <v>0</v>
      </c>
    </row>
    <row r="78" spans="1:49" hidden="1" x14ac:dyDescent="0.2">
      <c r="A78" s="24">
        <f>'Ten Year Plan'!G72/((1+'Current Financials'!$B$18)^(A$21-'Current Financials'!$B$12))</f>
        <v>0</v>
      </c>
      <c r="B78" s="24">
        <f>'Ten Year Plan'!H72/((1+'Current Financials'!$B$18)^(B$21-'Current Financials'!$B$12))</f>
        <v>0</v>
      </c>
      <c r="C78" s="24">
        <f>'Ten Year Plan'!I72/((1+'Current Financials'!$B$18)^(C$21-'Current Financials'!$B$12))</f>
        <v>0</v>
      </c>
      <c r="D78" s="24">
        <f>'Ten Year Plan'!J72/((1+'Current Financials'!$B$18)^(D$21-'Current Financials'!$B$12))</f>
        <v>0</v>
      </c>
      <c r="E78" s="24">
        <f>'Ten Year Plan'!K72/((1+'Current Financials'!$B$18)^(E$21-'Current Financials'!$B$12))</f>
        <v>0</v>
      </c>
      <c r="F78" s="24">
        <f>'Ten Year Plan'!L72/((1+'Current Financials'!$B$18)^(F$21-'Current Financials'!$B$12))</f>
        <v>0</v>
      </c>
      <c r="G78" s="24">
        <f>'Ten Year Plan'!M72/((1+'Current Financials'!$B$18)^(G$21-'Current Financials'!$B$12))</f>
        <v>0</v>
      </c>
      <c r="H78" s="24">
        <f>'Ten Year Plan'!N72/((1+'Current Financials'!$B$18)^(H$21-'Current Financials'!$B$12))</f>
        <v>0</v>
      </c>
      <c r="I78" s="24">
        <f>'Ten Year Plan'!O72/((1+'Current Financials'!$B$18)^(I$21-'Current Financials'!$B$12))</f>
        <v>0</v>
      </c>
      <c r="J78" s="24">
        <f>'Ten Year Plan'!P72/((1+'Current Financials'!$B$18)^(J$21-'Current Financials'!$B$12))</f>
        <v>0</v>
      </c>
      <c r="L78" s="24">
        <f t="shared" si="36"/>
        <v>0</v>
      </c>
      <c r="M78" s="24">
        <f t="shared" si="37"/>
        <v>0</v>
      </c>
      <c r="N78" s="24">
        <f t="shared" si="38"/>
        <v>0</v>
      </c>
      <c r="O78" s="24">
        <f t="shared" si="39"/>
        <v>0</v>
      </c>
      <c r="P78" s="24">
        <f t="shared" si="40"/>
        <v>0</v>
      </c>
      <c r="Q78" s="24">
        <f t="shared" si="41"/>
        <v>0</v>
      </c>
      <c r="R78" s="24">
        <f t="shared" si="42"/>
        <v>0</v>
      </c>
      <c r="S78" s="24">
        <f t="shared" si="43"/>
        <v>0</v>
      </c>
      <c r="T78" s="24">
        <f t="shared" si="44"/>
        <v>0</v>
      </c>
      <c r="U78" s="24">
        <f t="shared" si="45"/>
        <v>0</v>
      </c>
      <c r="W78" s="24">
        <f t="shared" si="46"/>
        <v>0</v>
      </c>
      <c r="AA78" s="24">
        <f t="shared" si="47"/>
        <v>0</v>
      </c>
      <c r="AB78" s="24">
        <f t="shared" si="48"/>
        <v>0</v>
      </c>
      <c r="AC78" s="24">
        <f t="shared" si="49"/>
        <v>0</v>
      </c>
      <c r="AD78" s="24">
        <f t="shared" si="50"/>
        <v>0</v>
      </c>
      <c r="AE78" s="24">
        <f t="shared" si="51"/>
        <v>0</v>
      </c>
      <c r="AF78" s="24">
        <f t="shared" si="52"/>
        <v>0</v>
      </c>
      <c r="AG78" s="24">
        <f t="shared" si="53"/>
        <v>0</v>
      </c>
      <c r="AH78" s="24">
        <f t="shared" si="54"/>
        <v>0</v>
      </c>
      <c r="AI78" s="24">
        <f t="shared" si="55"/>
        <v>0</v>
      </c>
      <c r="AJ78" s="24">
        <f t="shared" si="56"/>
        <v>0</v>
      </c>
      <c r="AL78" s="24">
        <f t="shared" si="57"/>
        <v>0</v>
      </c>
      <c r="AM78" s="24">
        <f t="shared" si="58"/>
        <v>0</v>
      </c>
      <c r="AN78" s="24">
        <f t="shared" si="59"/>
        <v>0</v>
      </c>
      <c r="AO78" s="24">
        <f t="shared" si="60"/>
        <v>0</v>
      </c>
      <c r="AP78" s="24">
        <f t="shared" si="61"/>
        <v>0</v>
      </c>
      <c r="AQ78" s="24">
        <f t="shared" si="62"/>
        <v>0</v>
      </c>
      <c r="AR78" s="24">
        <f t="shared" si="63"/>
        <v>0</v>
      </c>
      <c r="AS78" s="24">
        <f t="shared" si="64"/>
        <v>0</v>
      </c>
      <c r="AT78" s="24">
        <f t="shared" si="65"/>
        <v>0</v>
      </c>
      <c r="AU78" s="24">
        <f t="shared" si="66"/>
        <v>0</v>
      </c>
      <c r="AW78" s="24">
        <f t="shared" si="67"/>
        <v>0</v>
      </c>
    </row>
    <row r="79" spans="1:49" hidden="1" x14ac:dyDescent="0.2">
      <c r="A79" s="24">
        <f>'Ten Year Plan'!G73/((1+'Current Financials'!$B$18)^(A$21-'Current Financials'!$B$12))</f>
        <v>0</v>
      </c>
      <c r="B79" s="24">
        <f>'Ten Year Plan'!H73/((1+'Current Financials'!$B$18)^(B$21-'Current Financials'!$B$12))</f>
        <v>0</v>
      </c>
      <c r="C79" s="24">
        <f>'Ten Year Plan'!I73/((1+'Current Financials'!$B$18)^(C$21-'Current Financials'!$B$12))</f>
        <v>0</v>
      </c>
      <c r="D79" s="24">
        <f>'Ten Year Plan'!J73/((1+'Current Financials'!$B$18)^(D$21-'Current Financials'!$B$12))</f>
        <v>0</v>
      </c>
      <c r="E79" s="24">
        <f>'Ten Year Plan'!K73/((1+'Current Financials'!$B$18)^(E$21-'Current Financials'!$B$12))</f>
        <v>0</v>
      </c>
      <c r="F79" s="24">
        <f>'Ten Year Plan'!L73/((1+'Current Financials'!$B$18)^(F$21-'Current Financials'!$B$12))</f>
        <v>0</v>
      </c>
      <c r="G79" s="24">
        <f>'Ten Year Plan'!M73/((1+'Current Financials'!$B$18)^(G$21-'Current Financials'!$B$12))</f>
        <v>0</v>
      </c>
      <c r="H79" s="24">
        <f>'Ten Year Plan'!N73/((1+'Current Financials'!$B$18)^(H$21-'Current Financials'!$B$12))</f>
        <v>0</v>
      </c>
      <c r="I79" s="24">
        <f>'Ten Year Plan'!O73/((1+'Current Financials'!$B$18)^(I$21-'Current Financials'!$B$12))</f>
        <v>0</v>
      </c>
      <c r="J79" s="24">
        <f>'Ten Year Plan'!P73/((1+'Current Financials'!$B$18)^(J$21-'Current Financials'!$B$12))</f>
        <v>0</v>
      </c>
      <c r="L79" s="24">
        <f t="shared" si="36"/>
        <v>0</v>
      </c>
      <c r="M79" s="24">
        <f t="shared" si="37"/>
        <v>0</v>
      </c>
      <c r="N79" s="24">
        <f t="shared" si="38"/>
        <v>0</v>
      </c>
      <c r="O79" s="24">
        <f t="shared" si="39"/>
        <v>0</v>
      </c>
      <c r="P79" s="24">
        <f t="shared" si="40"/>
        <v>0</v>
      </c>
      <c r="Q79" s="24">
        <f t="shared" si="41"/>
        <v>0</v>
      </c>
      <c r="R79" s="24">
        <f t="shared" si="42"/>
        <v>0</v>
      </c>
      <c r="S79" s="24">
        <f t="shared" si="43"/>
        <v>0</v>
      </c>
      <c r="T79" s="24">
        <f t="shared" si="44"/>
        <v>0</v>
      </c>
      <c r="U79" s="24">
        <f t="shared" si="45"/>
        <v>0</v>
      </c>
      <c r="W79" s="24">
        <f t="shared" si="46"/>
        <v>0</v>
      </c>
      <c r="AA79" s="24">
        <f t="shared" si="47"/>
        <v>0</v>
      </c>
      <c r="AB79" s="24">
        <f t="shared" si="48"/>
        <v>0</v>
      </c>
      <c r="AC79" s="24">
        <f t="shared" si="49"/>
        <v>0</v>
      </c>
      <c r="AD79" s="24">
        <f t="shared" si="50"/>
        <v>0</v>
      </c>
      <c r="AE79" s="24">
        <f t="shared" si="51"/>
        <v>0</v>
      </c>
      <c r="AF79" s="24">
        <f t="shared" si="52"/>
        <v>0</v>
      </c>
      <c r="AG79" s="24">
        <f t="shared" si="53"/>
        <v>0</v>
      </c>
      <c r="AH79" s="24">
        <f t="shared" si="54"/>
        <v>0</v>
      </c>
      <c r="AI79" s="24">
        <f t="shared" si="55"/>
        <v>0</v>
      </c>
      <c r="AJ79" s="24">
        <f t="shared" si="56"/>
        <v>0</v>
      </c>
      <c r="AL79" s="24">
        <f t="shared" si="57"/>
        <v>0</v>
      </c>
      <c r="AM79" s="24">
        <f t="shared" si="58"/>
        <v>0</v>
      </c>
      <c r="AN79" s="24">
        <f t="shared" si="59"/>
        <v>0</v>
      </c>
      <c r="AO79" s="24">
        <f t="shared" si="60"/>
        <v>0</v>
      </c>
      <c r="AP79" s="24">
        <f t="shared" si="61"/>
        <v>0</v>
      </c>
      <c r="AQ79" s="24">
        <f t="shared" si="62"/>
        <v>0</v>
      </c>
      <c r="AR79" s="24">
        <f t="shared" si="63"/>
        <v>0</v>
      </c>
      <c r="AS79" s="24">
        <f t="shared" si="64"/>
        <v>0</v>
      </c>
      <c r="AT79" s="24">
        <f t="shared" si="65"/>
        <v>0</v>
      </c>
      <c r="AU79" s="24">
        <f t="shared" si="66"/>
        <v>0</v>
      </c>
      <c r="AW79" s="24">
        <f t="shared" si="67"/>
        <v>0</v>
      </c>
    </row>
    <row r="80" spans="1:49" hidden="1" x14ac:dyDescent="0.2">
      <c r="A80" s="24">
        <f>'Ten Year Plan'!G74/((1+'Current Financials'!$B$18)^(A$21-'Current Financials'!$B$12))</f>
        <v>0</v>
      </c>
      <c r="B80" s="24">
        <f>'Ten Year Plan'!H74/((1+'Current Financials'!$B$18)^(B$21-'Current Financials'!$B$12))</f>
        <v>0</v>
      </c>
      <c r="C80" s="24">
        <f>'Ten Year Plan'!I74/((1+'Current Financials'!$B$18)^(C$21-'Current Financials'!$B$12))</f>
        <v>0</v>
      </c>
      <c r="D80" s="24">
        <f>'Ten Year Plan'!J74/((1+'Current Financials'!$B$18)^(D$21-'Current Financials'!$B$12))</f>
        <v>0</v>
      </c>
      <c r="E80" s="24">
        <f>'Ten Year Plan'!K74/((1+'Current Financials'!$B$18)^(E$21-'Current Financials'!$B$12))</f>
        <v>0</v>
      </c>
      <c r="F80" s="24">
        <f>'Ten Year Plan'!L74/((1+'Current Financials'!$B$18)^(F$21-'Current Financials'!$B$12))</f>
        <v>0</v>
      </c>
      <c r="G80" s="24">
        <f>'Ten Year Plan'!M74/((1+'Current Financials'!$B$18)^(G$21-'Current Financials'!$B$12))</f>
        <v>0</v>
      </c>
      <c r="H80" s="24">
        <f>'Ten Year Plan'!N74/((1+'Current Financials'!$B$18)^(H$21-'Current Financials'!$B$12))</f>
        <v>0</v>
      </c>
      <c r="I80" s="24">
        <f>'Ten Year Plan'!O74/((1+'Current Financials'!$B$18)^(I$21-'Current Financials'!$B$12))</f>
        <v>0</v>
      </c>
      <c r="J80" s="24">
        <f>'Ten Year Plan'!P74/((1+'Current Financials'!$B$18)^(J$21-'Current Financials'!$B$12))</f>
        <v>0</v>
      </c>
      <c r="L80" s="24">
        <f t="shared" si="36"/>
        <v>0</v>
      </c>
      <c r="M80" s="24">
        <f t="shared" si="37"/>
        <v>0</v>
      </c>
      <c r="N80" s="24">
        <f t="shared" si="38"/>
        <v>0</v>
      </c>
      <c r="O80" s="24">
        <f t="shared" si="39"/>
        <v>0</v>
      </c>
      <c r="P80" s="24">
        <f t="shared" si="40"/>
        <v>0</v>
      </c>
      <c r="Q80" s="24">
        <f t="shared" si="41"/>
        <v>0</v>
      </c>
      <c r="R80" s="24">
        <f t="shared" si="42"/>
        <v>0</v>
      </c>
      <c r="S80" s="24">
        <f t="shared" si="43"/>
        <v>0</v>
      </c>
      <c r="T80" s="24">
        <f t="shared" si="44"/>
        <v>0</v>
      </c>
      <c r="U80" s="24">
        <f t="shared" si="45"/>
        <v>0</v>
      </c>
      <c r="W80" s="24">
        <f t="shared" si="46"/>
        <v>0</v>
      </c>
      <c r="AA80" s="24">
        <f t="shared" si="47"/>
        <v>0</v>
      </c>
      <c r="AB80" s="24">
        <f t="shared" si="48"/>
        <v>0</v>
      </c>
      <c r="AC80" s="24">
        <f t="shared" si="49"/>
        <v>0</v>
      </c>
      <c r="AD80" s="24">
        <f t="shared" si="50"/>
        <v>0</v>
      </c>
      <c r="AE80" s="24">
        <f t="shared" si="51"/>
        <v>0</v>
      </c>
      <c r="AF80" s="24">
        <f t="shared" si="52"/>
        <v>0</v>
      </c>
      <c r="AG80" s="24">
        <f t="shared" si="53"/>
        <v>0</v>
      </c>
      <c r="AH80" s="24">
        <f t="shared" si="54"/>
        <v>0</v>
      </c>
      <c r="AI80" s="24">
        <f t="shared" si="55"/>
        <v>0</v>
      </c>
      <c r="AJ80" s="24">
        <f t="shared" si="56"/>
        <v>0</v>
      </c>
      <c r="AL80" s="24">
        <f t="shared" si="57"/>
        <v>0</v>
      </c>
      <c r="AM80" s="24">
        <f t="shared" si="58"/>
        <v>0</v>
      </c>
      <c r="AN80" s="24">
        <f t="shared" si="59"/>
        <v>0</v>
      </c>
      <c r="AO80" s="24">
        <f t="shared" si="60"/>
        <v>0</v>
      </c>
      <c r="AP80" s="24">
        <f t="shared" si="61"/>
        <v>0</v>
      </c>
      <c r="AQ80" s="24">
        <f t="shared" si="62"/>
        <v>0</v>
      </c>
      <c r="AR80" s="24">
        <f t="shared" si="63"/>
        <v>0</v>
      </c>
      <c r="AS80" s="24">
        <f t="shared" si="64"/>
        <v>0</v>
      </c>
      <c r="AT80" s="24">
        <f t="shared" si="65"/>
        <v>0</v>
      </c>
      <c r="AU80" s="24">
        <f t="shared" si="66"/>
        <v>0</v>
      </c>
      <c r="AW80" s="24">
        <f t="shared" si="67"/>
        <v>0</v>
      </c>
    </row>
    <row r="81" spans="1:49" hidden="1" x14ac:dyDescent="0.2">
      <c r="A81" s="24">
        <f>'Ten Year Plan'!G75/((1+'Current Financials'!$B$18)^(A$21-'Current Financials'!$B$12))</f>
        <v>0</v>
      </c>
      <c r="B81" s="24">
        <f>'Ten Year Plan'!H75/((1+'Current Financials'!$B$18)^(B$21-'Current Financials'!$B$12))</f>
        <v>0</v>
      </c>
      <c r="C81" s="24">
        <f>'Ten Year Plan'!I75/((1+'Current Financials'!$B$18)^(C$21-'Current Financials'!$B$12))</f>
        <v>0</v>
      </c>
      <c r="D81" s="24">
        <f>'Ten Year Plan'!J75/((1+'Current Financials'!$B$18)^(D$21-'Current Financials'!$B$12))</f>
        <v>0</v>
      </c>
      <c r="E81" s="24">
        <f>'Ten Year Plan'!K75/((1+'Current Financials'!$B$18)^(E$21-'Current Financials'!$B$12))</f>
        <v>0</v>
      </c>
      <c r="F81" s="24">
        <f>'Ten Year Plan'!L75/((1+'Current Financials'!$B$18)^(F$21-'Current Financials'!$B$12))</f>
        <v>0</v>
      </c>
      <c r="G81" s="24">
        <f>'Ten Year Plan'!M75/((1+'Current Financials'!$B$18)^(G$21-'Current Financials'!$B$12))</f>
        <v>0</v>
      </c>
      <c r="H81" s="24">
        <f>'Ten Year Plan'!N75/((1+'Current Financials'!$B$18)^(H$21-'Current Financials'!$B$12))</f>
        <v>0</v>
      </c>
      <c r="I81" s="24">
        <f>'Ten Year Plan'!O75/((1+'Current Financials'!$B$18)^(I$21-'Current Financials'!$B$12))</f>
        <v>0</v>
      </c>
      <c r="J81" s="24">
        <f>'Ten Year Plan'!P75/((1+'Current Financials'!$B$18)^(J$21-'Current Financials'!$B$12))</f>
        <v>0</v>
      </c>
      <c r="L81" s="24">
        <f t="shared" si="36"/>
        <v>0</v>
      </c>
      <c r="M81" s="24">
        <f t="shared" si="37"/>
        <v>0</v>
      </c>
      <c r="N81" s="24">
        <f t="shared" si="38"/>
        <v>0</v>
      </c>
      <c r="O81" s="24">
        <f t="shared" si="39"/>
        <v>0</v>
      </c>
      <c r="P81" s="24">
        <f t="shared" si="40"/>
        <v>0</v>
      </c>
      <c r="Q81" s="24">
        <f t="shared" si="41"/>
        <v>0</v>
      </c>
      <c r="R81" s="24">
        <f t="shared" si="42"/>
        <v>0</v>
      </c>
      <c r="S81" s="24">
        <f t="shared" si="43"/>
        <v>0</v>
      </c>
      <c r="T81" s="24">
        <f t="shared" si="44"/>
        <v>0</v>
      </c>
      <c r="U81" s="24">
        <f t="shared" si="45"/>
        <v>0</v>
      </c>
      <c r="W81" s="24">
        <f t="shared" si="46"/>
        <v>0</v>
      </c>
      <c r="AA81" s="24">
        <f t="shared" si="47"/>
        <v>0</v>
      </c>
      <c r="AB81" s="24">
        <f t="shared" si="48"/>
        <v>0</v>
      </c>
      <c r="AC81" s="24">
        <f t="shared" si="49"/>
        <v>0</v>
      </c>
      <c r="AD81" s="24">
        <f t="shared" si="50"/>
        <v>0</v>
      </c>
      <c r="AE81" s="24">
        <f t="shared" si="51"/>
        <v>0</v>
      </c>
      <c r="AF81" s="24">
        <f t="shared" si="52"/>
        <v>0</v>
      </c>
      <c r="AG81" s="24">
        <f t="shared" si="53"/>
        <v>0</v>
      </c>
      <c r="AH81" s="24">
        <f t="shared" si="54"/>
        <v>0</v>
      </c>
      <c r="AI81" s="24">
        <f t="shared" si="55"/>
        <v>0</v>
      </c>
      <c r="AJ81" s="24">
        <f t="shared" si="56"/>
        <v>0</v>
      </c>
      <c r="AL81" s="24">
        <f t="shared" si="57"/>
        <v>0</v>
      </c>
      <c r="AM81" s="24">
        <f t="shared" si="58"/>
        <v>0</v>
      </c>
      <c r="AN81" s="24">
        <f t="shared" si="59"/>
        <v>0</v>
      </c>
      <c r="AO81" s="24">
        <f t="shared" si="60"/>
        <v>0</v>
      </c>
      <c r="AP81" s="24">
        <f t="shared" si="61"/>
        <v>0</v>
      </c>
      <c r="AQ81" s="24">
        <f t="shared" si="62"/>
        <v>0</v>
      </c>
      <c r="AR81" s="24">
        <f t="shared" si="63"/>
        <v>0</v>
      </c>
      <c r="AS81" s="24">
        <f t="shared" si="64"/>
        <v>0</v>
      </c>
      <c r="AT81" s="24">
        <f t="shared" si="65"/>
        <v>0</v>
      </c>
      <c r="AU81" s="24">
        <f t="shared" si="66"/>
        <v>0</v>
      </c>
      <c r="AW81" s="24">
        <f t="shared" si="67"/>
        <v>0</v>
      </c>
    </row>
    <row r="82" spans="1:49" hidden="1" x14ac:dyDescent="0.2">
      <c r="A82" s="24">
        <f>'Ten Year Plan'!G76/((1+'Current Financials'!$B$18)^(A$21-'Current Financials'!$B$12))</f>
        <v>0</v>
      </c>
      <c r="B82" s="24">
        <f>'Ten Year Plan'!H76/((1+'Current Financials'!$B$18)^(B$21-'Current Financials'!$B$12))</f>
        <v>0</v>
      </c>
      <c r="C82" s="24">
        <f>'Ten Year Plan'!I76/((1+'Current Financials'!$B$18)^(C$21-'Current Financials'!$B$12))</f>
        <v>0</v>
      </c>
      <c r="D82" s="24">
        <f>'Ten Year Plan'!J76/((1+'Current Financials'!$B$18)^(D$21-'Current Financials'!$B$12))</f>
        <v>0</v>
      </c>
      <c r="E82" s="24">
        <f>'Ten Year Plan'!K76/((1+'Current Financials'!$B$18)^(E$21-'Current Financials'!$B$12))</f>
        <v>0</v>
      </c>
      <c r="F82" s="24">
        <f>'Ten Year Plan'!L76/((1+'Current Financials'!$B$18)^(F$21-'Current Financials'!$B$12))</f>
        <v>0</v>
      </c>
      <c r="G82" s="24">
        <f>'Ten Year Plan'!M76/((1+'Current Financials'!$B$18)^(G$21-'Current Financials'!$B$12))</f>
        <v>0</v>
      </c>
      <c r="H82" s="24">
        <f>'Ten Year Plan'!N76/((1+'Current Financials'!$B$18)^(H$21-'Current Financials'!$B$12))</f>
        <v>0</v>
      </c>
      <c r="I82" s="24">
        <f>'Ten Year Plan'!O76/((1+'Current Financials'!$B$18)^(I$21-'Current Financials'!$B$12))</f>
        <v>0</v>
      </c>
      <c r="J82" s="24">
        <f>'Ten Year Plan'!P76/((1+'Current Financials'!$B$18)^(J$21-'Current Financials'!$B$12))</f>
        <v>0</v>
      </c>
      <c r="L82" s="24">
        <f t="shared" si="36"/>
        <v>0</v>
      </c>
      <c r="M82" s="24">
        <f t="shared" si="37"/>
        <v>0</v>
      </c>
      <c r="N82" s="24">
        <f t="shared" si="38"/>
        <v>0</v>
      </c>
      <c r="O82" s="24">
        <f t="shared" si="39"/>
        <v>0</v>
      </c>
      <c r="P82" s="24">
        <f t="shared" si="40"/>
        <v>0</v>
      </c>
      <c r="Q82" s="24">
        <f t="shared" si="41"/>
        <v>0</v>
      </c>
      <c r="R82" s="24">
        <f t="shared" si="42"/>
        <v>0</v>
      </c>
      <c r="S82" s="24">
        <f t="shared" si="43"/>
        <v>0</v>
      </c>
      <c r="T82" s="24">
        <f t="shared" si="44"/>
        <v>0</v>
      </c>
      <c r="U82" s="24">
        <f t="shared" si="45"/>
        <v>0</v>
      </c>
      <c r="W82" s="24">
        <f t="shared" si="46"/>
        <v>0</v>
      </c>
      <c r="AA82" s="24">
        <f t="shared" si="47"/>
        <v>0</v>
      </c>
      <c r="AB82" s="24">
        <f t="shared" si="48"/>
        <v>0</v>
      </c>
      <c r="AC82" s="24">
        <f t="shared" si="49"/>
        <v>0</v>
      </c>
      <c r="AD82" s="24">
        <f t="shared" si="50"/>
        <v>0</v>
      </c>
      <c r="AE82" s="24">
        <f t="shared" si="51"/>
        <v>0</v>
      </c>
      <c r="AF82" s="24">
        <f t="shared" si="52"/>
        <v>0</v>
      </c>
      <c r="AG82" s="24">
        <f t="shared" si="53"/>
        <v>0</v>
      </c>
      <c r="AH82" s="24">
        <f t="shared" si="54"/>
        <v>0</v>
      </c>
      <c r="AI82" s="24">
        <f t="shared" si="55"/>
        <v>0</v>
      </c>
      <c r="AJ82" s="24">
        <f t="shared" si="56"/>
        <v>0</v>
      </c>
      <c r="AL82" s="24">
        <f t="shared" si="57"/>
        <v>0</v>
      </c>
      <c r="AM82" s="24">
        <f t="shared" si="58"/>
        <v>0</v>
      </c>
      <c r="AN82" s="24">
        <f t="shared" si="59"/>
        <v>0</v>
      </c>
      <c r="AO82" s="24">
        <f t="shared" si="60"/>
        <v>0</v>
      </c>
      <c r="AP82" s="24">
        <f t="shared" si="61"/>
        <v>0</v>
      </c>
      <c r="AQ82" s="24">
        <f t="shared" si="62"/>
        <v>0</v>
      </c>
      <c r="AR82" s="24">
        <f t="shared" si="63"/>
        <v>0</v>
      </c>
      <c r="AS82" s="24">
        <f t="shared" si="64"/>
        <v>0</v>
      </c>
      <c r="AT82" s="24">
        <f t="shared" si="65"/>
        <v>0</v>
      </c>
      <c r="AU82" s="24">
        <f t="shared" si="66"/>
        <v>0</v>
      </c>
      <c r="AW82" s="24">
        <f t="shared" si="67"/>
        <v>0</v>
      </c>
    </row>
    <row r="83" spans="1:49" hidden="1" x14ac:dyDescent="0.2">
      <c r="A83" s="24">
        <f>'Ten Year Plan'!G77/((1+'Current Financials'!$B$18)^(A$21-'Current Financials'!$B$12))</f>
        <v>0</v>
      </c>
      <c r="B83" s="24">
        <f>'Ten Year Plan'!H77/((1+'Current Financials'!$B$18)^(B$21-'Current Financials'!$B$12))</f>
        <v>0</v>
      </c>
      <c r="C83" s="24">
        <f>'Ten Year Plan'!I77/((1+'Current Financials'!$B$18)^(C$21-'Current Financials'!$B$12))</f>
        <v>0</v>
      </c>
      <c r="D83" s="24">
        <f>'Ten Year Plan'!J77/((1+'Current Financials'!$B$18)^(D$21-'Current Financials'!$B$12))</f>
        <v>0</v>
      </c>
      <c r="E83" s="24">
        <f>'Ten Year Plan'!K77/((1+'Current Financials'!$B$18)^(E$21-'Current Financials'!$B$12))</f>
        <v>0</v>
      </c>
      <c r="F83" s="24">
        <f>'Ten Year Plan'!L77/((1+'Current Financials'!$B$18)^(F$21-'Current Financials'!$B$12))</f>
        <v>0</v>
      </c>
      <c r="G83" s="24">
        <f>'Ten Year Plan'!M77/((1+'Current Financials'!$B$18)^(G$21-'Current Financials'!$B$12))</f>
        <v>0</v>
      </c>
      <c r="H83" s="24">
        <f>'Ten Year Plan'!N77/((1+'Current Financials'!$B$18)^(H$21-'Current Financials'!$B$12))</f>
        <v>0</v>
      </c>
      <c r="I83" s="24">
        <f>'Ten Year Plan'!O77/((1+'Current Financials'!$B$18)^(I$21-'Current Financials'!$B$12))</f>
        <v>0</v>
      </c>
      <c r="J83" s="24">
        <f>'Ten Year Plan'!P77/((1+'Current Financials'!$B$18)^(J$21-'Current Financials'!$B$12))</f>
        <v>0</v>
      </c>
      <c r="L83" s="24">
        <f t="shared" si="36"/>
        <v>0</v>
      </c>
      <c r="M83" s="24">
        <f t="shared" si="37"/>
        <v>0</v>
      </c>
      <c r="N83" s="24">
        <f t="shared" si="38"/>
        <v>0</v>
      </c>
      <c r="O83" s="24">
        <f t="shared" si="39"/>
        <v>0</v>
      </c>
      <c r="P83" s="24">
        <f t="shared" si="40"/>
        <v>0</v>
      </c>
      <c r="Q83" s="24">
        <f t="shared" si="41"/>
        <v>0</v>
      </c>
      <c r="R83" s="24">
        <f t="shared" si="42"/>
        <v>0</v>
      </c>
      <c r="S83" s="24">
        <f t="shared" si="43"/>
        <v>0</v>
      </c>
      <c r="T83" s="24">
        <f t="shared" si="44"/>
        <v>0</v>
      </c>
      <c r="U83" s="24">
        <f t="shared" si="45"/>
        <v>0</v>
      </c>
      <c r="W83" s="24">
        <f t="shared" si="46"/>
        <v>0</v>
      </c>
      <c r="AA83" s="24">
        <f t="shared" si="47"/>
        <v>0</v>
      </c>
      <c r="AB83" s="24">
        <f t="shared" si="48"/>
        <v>0</v>
      </c>
      <c r="AC83" s="24">
        <f t="shared" si="49"/>
        <v>0</v>
      </c>
      <c r="AD83" s="24">
        <f t="shared" si="50"/>
        <v>0</v>
      </c>
      <c r="AE83" s="24">
        <f t="shared" si="51"/>
        <v>0</v>
      </c>
      <c r="AF83" s="24">
        <f t="shared" si="52"/>
        <v>0</v>
      </c>
      <c r="AG83" s="24">
        <f t="shared" si="53"/>
        <v>0</v>
      </c>
      <c r="AH83" s="24">
        <f t="shared" si="54"/>
        <v>0</v>
      </c>
      <c r="AI83" s="24">
        <f t="shared" si="55"/>
        <v>0</v>
      </c>
      <c r="AJ83" s="24">
        <f t="shared" si="56"/>
        <v>0</v>
      </c>
      <c r="AL83" s="24">
        <f t="shared" si="57"/>
        <v>0</v>
      </c>
      <c r="AM83" s="24">
        <f t="shared" si="58"/>
        <v>0</v>
      </c>
      <c r="AN83" s="24">
        <f t="shared" si="59"/>
        <v>0</v>
      </c>
      <c r="AO83" s="24">
        <f t="shared" si="60"/>
        <v>0</v>
      </c>
      <c r="AP83" s="24">
        <f t="shared" si="61"/>
        <v>0</v>
      </c>
      <c r="AQ83" s="24">
        <f t="shared" si="62"/>
        <v>0</v>
      </c>
      <c r="AR83" s="24">
        <f t="shared" si="63"/>
        <v>0</v>
      </c>
      <c r="AS83" s="24">
        <f t="shared" si="64"/>
        <v>0</v>
      </c>
      <c r="AT83" s="24">
        <f t="shared" si="65"/>
        <v>0</v>
      </c>
      <c r="AU83" s="24">
        <f t="shared" si="66"/>
        <v>0</v>
      </c>
      <c r="AW83" s="24">
        <f t="shared" si="67"/>
        <v>0</v>
      </c>
    </row>
    <row r="84" spans="1:49" hidden="1" x14ac:dyDescent="0.2">
      <c r="A84" s="24">
        <f>'Ten Year Plan'!G78/((1+'Current Financials'!$B$18)^(A$21-'Current Financials'!$B$12))</f>
        <v>0</v>
      </c>
      <c r="B84" s="24">
        <f>'Ten Year Plan'!H78/((1+'Current Financials'!$B$18)^(B$21-'Current Financials'!$B$12))</f>
        <v>0</v>
      </c>
      <c r="C84" s="24">
        <f>'Ten Year Plan'!I78/((1+'Current Financials'!$B$18)^(C$21-'Current Financials'!$B$12))</f>
        <v>0</v>
      </c>
      <c r="D84" s="24">
        <f>'Ten Year Plan'!J78/((1+'Current Financials'!$B$18)^(D$21-'Current Financials'!$B$12))</f>
        <v>0</v>
      </c>
      <c r="E84" s="24">
        <f>'Ten Year Plan'!K78/((1+'Current Financials'!$B$18)^(E$21-'Current Financials'!$B$12))</f>
        <v>0</v>
      </c>
      <c r="F84" s="24">
        <f>'Ten Year Plan'!L78/((1+'Current Financials'!$B$18)^(F$21-'Current Financials'!$B$12))</f>
        <v>0</v>
      </c>
      <c r="G84" s="24">
        <f>'Ten Year Plan'!M78/((1+'Current Financials'!$B$18)^(G$21-'Current Financials'!$B$12))</f>
        <v>0</v>
      </c>
      <c r="H84" s="24">
        <f>'Ten Year Plan'!N78/((1+'Current Financials'!$B$18)^(H$21-'Current Financials'!$B$12))</f>
        <v>0</v>
      </c>
      <c r="I84" s="24">
        <f>'Ten Year Plan'!O78/((1+'Current Financials'!$B$18)^(I$21-'Current Financials'!$B$12))</f>
        <v>0</v>
      </c>
      <c r="J84" s="24">
        <f>'Ten Year Plan'!P78/((1+'Current Financials'!$B$18)^(J$21-'Current Financials'!$B$12))</f>
        <v>0</v>
      </c>
      <c r="L84" s="24">
        <f t="shared" si="36"/>
        <v>0</v>
      </c>
      <c r="M84" s="24">
        <f t="shared" si="37"/>
        <v>0</v>
      </c>
      <c r="N84" s="24">
        <f t="shared" si="38"/>
        <v>0</v>
      </c>
      <c r="O84" s="24">
        <f t="shared" si="39"/>
        <v>0</v>
      </c>
      <c r="P84" s="24">
        <f t="shared" si="40"/>
        <v>0</v>
      </c>
      <c r="Q84" s="24">
        <f t="shared" si="41"/>
        <v>0</v>
      </c>
      <c r="R84" s="24">
        <f t="shared" si="42"/>
        <v>0</v>
      </c>
      <c r="S84" s="24">
        <f t="shared" si="43"/>
        <v>0</v>
      </c>
      <c r="T84" s="24">
        <f t="shared" si="44"/>
        <v>0</v>
      </c>
      <c r="U84" s="24">
        <f t="shared" si="45"/>
        <v>0</v>
      </c>
      <c r="W84" s="24">
        <f t="shared" si="46"/>
        <v>0</v>
      </c>
      <c r="AA84" s="24">
        <f t="shared" si="47"/>
        <v>0</v>
      </c>
      <c r="AB84" s="24">
        <f t="shared" si="48"/>
        <v>0</v>
      </c>
      <c r="AC84" s="24">
        <f t="shared" si="49"/>
        <v>0</v>
      </c>
      <c r="AD84" s="24">
        <f t="shared" si="50"/>
        <v>0</v>
      </c>
      <c r="AE84" s="24">
        <f t="shared" si="51"/>
        <v>0</v>
      </c>
      <c r="AF84" s="24">
        <f t="shared" si="52"/>
        <v>0</v>
      </c>
      <c r="AG84" s="24">
        <f t="shared" si="53"/>
        <v>0</v>
      </c>
      <c r="AH84" s="24">
        <f t="shared" si="54"/>
        <v>0</v>
      </c>
      <c r="AI84" s="24">
        <f t="shared" si="55"/>
        <v>0</v>
      </c>
      <c r="AJ84" s="24">
        <f t="shared" si="56"/>
        <v>0</v>
      </c>
      <c r="AL84" s="24">
        <f t="shared" si="57"/>
        <v>0</v>
      </c>
      <c r="AM84" s="24">
        <f t="shared" si="58"/>
        <v>0</v>
      </c>
      <c r="AN84" s="24">
        <f t="shared" si="59"/>
        <v>0</v>
      </c>
      <c r="AO84" s="24">
        <f t="shared" si="60"/>
        <v>0</v>
      </c>
      <c r="AP84" s="24">
        <f t="shared" si="61"/>
        <v>0</v>
      </c>
      <c r="AQ84" s="24">
        <f t="shared" si="62"/>
        <v>0</v>
      </c>
      <c r="AR84" s="24">
        <f t="shared" si="63"/>
        <v>0</v>
      </c>
      <c r="AS84" s="24">
        <f t="shared" si="64"/>
        <v>0</v>
      </c>
      <c r="AT84" s="24">
        <f t="shared" si="65"/>
        <v>0</v>
      </c>
      <c r="AU84" s="24">
        <f t="shared" si="66"/>
        <v>0</v>
      </c>
      <c r="AW84" s="24">
        <f t="shared" si="67"/>
        <v>0</v>
      </c>
    </row>
    <row r="85" spans="1:49" hidden="1" x14ac:dyDescent="0.2">
      <c r="A85" s="24">
        <f>'Ten Year Plan'!G79/((1+'Current Financials'!$B$18)^(A$21-'Current Financials'!$B$12))</f>
        <v>0</v>
      </c>
      <c r="B85" s="24">
        <f>'Ten Year Plan'!H79/((1+'Current Financials'!$B$18)^(B$21-'Current Financials'!$B$12))</f>
        <v>0</v>
      </c>
      <c r="C85" s="24">
        <f>'Ten Year Plan'!I79/((1+'Current Financials'!$B$18)^(C$21-'Current Financials'!$B$12))</f>
        <v>0</v>
      </c>
      <c r="D85" s="24">
        <f>'Ten Year Plan'!J79/((1+'Current Financials'!$B$18)^(D$21-'Current Financials'!$B$12))</f>
        <v>0</v>
      </c>
      <c r="E85" s="24">
        <f>'Ten Year Plan'!K79/((1+'Current Financials'!$B$18)^(E$21-'Current Financials'!$B$12))</f>
        <v>0</v>
      </c>
      <c r="F85" s="24">
        <f>'Ten Year Plan'!L79/((1+'Current Financials'!$B$18)^(F$21-'Current Financials'!$B$12))</f>
        <v>0</v>
      </c>
      <c r="G85" s="24">
        <f>'Ten Year Plan'!M79/((1+'Current Financials'!$B$18)^(G$21-'Current Financials'!$B$12))</f>
        <v>0</v>
      </c>
      <c r="H85" s="24">
        <f>'Ten Year Plan'!N79/((1+'Current Financials'!$B$18)^(H$21-'Current Financials'!$B$12))</f>
        <v>0</v>
      </c>
      <c r="I85" s="24">
        <f>'Ten Year Plan'!O79/((1+'Current Financials'!$B$18)^(I$21-'Current Financials'!$B$12))</f>
        <v>0</v>
      </c>
      <c r="J85" s="24">
        <f>'Ten Year Plan'!P79/((1+'Current Financials'!$B$18)^(J$21-'Current Financials'!$B$12))</f>
        <v>0</v>
      </c>
      <c r="L85" s="24">
        <f t="shared" si="36"/>
        <v>0</v>
      </c>
      <c r="M85" s="24">
        <f t="shared" si="37"/>
        <v>0</v>
      </c>
      <c r="N85" s="24">
        <f t="shared" si="38"/>
        <v>0</v>
      </c>
      <c r="O85" s="24">
        <f t="shared" si="39"/>
        <v>0</v>
      </c>
      <c r="P85" s="24">
        <f t="shared" si="40"/>
        <v>0</v>
      </c>
      <c r="Q85" s="24">
        <f t="shared" si="41"/>
        <v>0</v>
      </c>
      <c r="R85" s="24">
        <f t="shared" si="42"/>
        <v>0</v>
      </c>
      <c r="S85" s="24">
        <f t="shared" si="43"/>
        <v>0</v>
      </c>
      <c r="T85" s="24">
        <f t="shared" si="44"/>
        <v>0</v>
      </c>
      <c r="U85" s="24">
        <f t="shared" si="45"/>
        <v>0</v>
      </c>
      <c r="W85" s="24">
        <f t="shared" si="46"/>
        <v>0</v>
      </c>
      <c r="AA85" s="24">
        <f t="shared" si="47"/>
        <v>0</v>
      </c>
      <c r="AB85" s="24">
        <f t="shared" si="48"/>
        <v>0</v>
      </c>
      <c r="AC85" s="24">
        <f t="shared" si="49"/>
        <v>0</v>
      </c>
      <c r="AD85" s="24">
        <f t="shared" si="50"/>
        <v>0</v>
      </c>
      <c r="AE85" s="24">
        <f t="shared" si="51"/>
        <v>0</v>
      </c>
      <c r="AF85" s="24">
        <f t="shared" si="52"/>
        <v>0</v>
      </c>
      <c r="AG85" s="24">
        <f t="shared" si="53"/>
        <v>0</v>
      </c>
      <c r="AH85" s="24">
        <f t="shared" si="54"/>
        <v>0</v>
      </c>
      <c r="AI85" s="24">
        <f t="shared" si="55"/>
        <v>0</v>
      </c>
      <c r="AJ85" s="24">
        <f t="shared" si="56"/>
        <v>0</v>
      </c>
      <c r="AL85" s="24">
        <f t="shared" si="57"/>
        <v>0</v>
      </c>
      <c r="AM85" s="24">
        <f t="shared" si="58"/>
        <v>0</v>
      </c>
      <c r="AN85" s="24">
        <f t="shared" si="59"/>
        <v>0</v>
      </c>
      <c r="AO85" s="24">
        <f t="shared" si="60"/>
        <v>0</v>
      </c>
      <c r="AP85" s="24">
        <f t="shared" si="61"/>
        <v>0</v>
      </c>
      <c r="AQ85" s="24">
        <f t="shared" si="62"/>
        <v>0</v>
      </c>
      <c r="AR85" s="24">
        <f t="shared" si="63"/>
        <v>0</v>
      </c>
      <c r="AS85" s="24">
        <f t="shared" si="64"/>
        <v>0</v>
      </c>
      <c r="AT85" s="24">
        <f t="shared" si="65"/>
        <v>0</v>
      </c>
      <c r="AU85" s="24">
        <f t="shared" si="66"/>
        <v>0</v>
      </c>
      <c r="AW85" s="24">
        <f t="shared" si="67"/>
        <v>0</v>
      </c>
    </row>
    <row r="86" spans="1:49" hidden="1" x14ac:dyDescent="0.2">
      <c r="A86" s="24">
        <f>'Ten Year Plan'!G80/((1+'Current Financials'!$B$18)^(A$21-'Current Financials'!$B$12))</f>
        <v>0</v>
      </c>
      <c r="B86" s="24">
        <f>'Ten Year Plan'!H80/((1+'Current Financials'!$B$18)^(B$21-'Current Financials'!$B$12))</f>
        <v>0</v>
      </c>
      <c r="C86" s="24">
        <f>'Ten Year Plan'!I80/((1+'Current Financials'!$B$18)^(C$21-'Current Financials'!$B$12))</f>
        <v>0</v>
      </c>
      <c r="D86" s="24">
        <f>'Ten Year Plan'!J80/((1+'Current Financials'!$B$18)^(D$21-'Current Financials'!$B$12))</f>
        <v>0</v>
      </c>
      <c r="E86" s="24">
        <f>'Ten Year Plan'!K80/((1+'Current Financials'!$B$18)^(E$21-'Current Financials'!$B$12))</f>
        <v>0</v>
      </c>
      <c r="F86" s="24">
        <f>'Ten Year Plan'!L80/((1+'Current Financials'!$B$18)^(F$21-'Current Financials'!$B$12))</f>
        <v>0</v>
      </c>
      <c r="G86" s="24">
        <f>'Ten Year Plan'!M80/((1+'Current Financials'!$B$18)^(G$21-'Current Financials'!$B$12))</f>
        <v>0</v>
      </c>
      <c r="H86" s="24">
        <f>'Ten Year Plan'!N80/((1+'Current Financials'!$B$18)^(H$21-'Current Financials'!$B$12))</f>
        <v>0</v>
      </c>
      <c r="I86" s="24">
        <f>'Ten Year Plan'!O80/((1+'Current Financials'!$B$18)^(I$21-'Current Financials'!$B$12))</f>
        <v>0</v>
      </c>
      <c r="J86" s="24">
        <f>'Ten Year Plan'!P80/((1+'Current Financials'!$B$18)^(J$21-'Current Financials'!$B$12))</f>
        <v>0</v>
      </c>
      <c r="L86" s="24">
        <f t="shared" ref="L86:L93" si="68">A86*0.9</f>
        <v>0</v>
      </c>
      <c r="M86" s="24">
        <f t="shared" ref="M86:M93" si="69">B86*0.8</f>
        <v>0</v>
      </c>
      <c r="N86" s="24">
        <f t="shared" ref="N86:N93" si="70">C86*0.7</f>
        <v>0</v>
      </c>
      <c r="O86" s="24">
        <f t="shared" ref="O86:O93" si="71">D86*0.6</f>
        <v>0</v>
      </c>
      <c r="P86" s="24">
        <f t="shared" ref="P86:P93" si="72">E86*0.5</f>
        <v>0</v>
      </c>
      <c r="Q86" s="24">
        <f t="shared" ref="Q86:Q93" si="73">F86*0.4</f>
        <v>0</v>
      </c>
      <c r="R86" s="24">
        <f t="shared" ref="R86:R93" si="74">G86*0.3</f>
        <v>0</v>
      </c>
      <c r="S86" s="24">
        <f t="shared" ref="S86:S93" si="75">H86*0.2</f>
        <v>0</v>
      </c>
      <c r="T86" s="24">
        <f t="shared" ref="T86:T93" si="76">I86*0.1</f>
        <v>0</v>
      </c>
      <c r="U86" s="24">
        <f t="shared" ref="U86:U93" si="77">J86*0</f>
        <v>0</v>
      </c>
      <c r="W86" s="24">
        <f t="shared" ref="W86:W93" si="78">SUM(L86:U86)</f>
        <v>0</v>
      </c>
      <c r="AA86" s="24">
        <f t="shared" ref="AA86:AA93" si="79">$Y$22*L86</f>
        <v>0</v>
      </c>
      <c r="AB86" s="24">
        <f t="shared" ref="AB86:AB93" si="80">$Y$22*M86</f>
        <v>0</v>
      </c>
      <c r="AC86" s="24">
        <f t="shared" ref="AC86:AC93" si="81">$Y$22*N86</f>
        <v>0</v>
      </c>
      <c r="AD86" s="24">
        <f t="shared" ref="AD86:AD93" si="82">$Y$22*O86</f>
        <v>0</v>
      </c>
      <c r="AE86" s="24">
        <f t="shared" ref="AE86:AE93" si="83">$Y$22*P86</f>
        <v>0</v>
      </c>
      <c r="AF86" s="24">
        <f t="shared" ref="AF86:AF93" si="84">$Y$22*Q86</f>
        <v>0</v>
      </c>
      <c r="AG86" s="24">
        <f t="shared" ref="AG86:AG93" si="85">$Y$22*R86</f>
        <v>0</v>
      </c>
      <c r="AH86" s="24">
        <f t="shared" ref="AH86:AH93" si="86">$Y$22*S86</f>
        <v>0</v>
      </c>
      <c r="AI86" s="24">
        <f t="shared" ref="AI86:AI93" si="87">$Y$22*T86</f>
        <v>0</v>
      </c>
      <c r="AJ86" s="24">
        <f t="shared" ref="AJ86:AJ93" si="88">$Y$22*U86</f>
        <v>0</v>
      </c>
      <c r="AL86" s="24">
        <f t="shared" ref="AL86:AL93" si="89">(A86-AA86)/1</f>
        <v>0</v>
      </c>
      <c r="AM86" s="24">
        <f t="shared" ref="AM86:AM93" si="90">(B86-AB86)/2</f>
        <v>0</v>
      </c>
      <c r="AN86" s="24">
        <f t="shared" ref="AN86:AN93" si="91">(C86-AC86)/3</f>
        <v>0</v>
      </c>
      <c r="AO86" s="24">
        <f t="shared" ref="AO86:AO93" si="92">(D86-AD86)/4</f>
        <v>0</v>
      </c>
      <c r="AP86" s="24">
        <f t="shared" ref="AP86:AP93" si="93">(E86-AE86)/5</f>
        <v>0</v>
      </c>
      <c r="AQ86" s="24">
        <f t="shared" ref="AQ86:AQ93" si="94">(F86-AF86)/6</f>
        <v>0</v>
      </c>
      <c r="AR86" s="24">
        <f t="shared" ref="AR86:AR93" si="95">(G86-AG86)/7</f>
        <v>0</v>
      </c>
      <c r="AS86" s="24">
        <f t="shared" ref="AS86:AS93" si="96">(H86-AH86)/8</f>
        <v>0</v>
      </c>
      <c r="AT86" s="24">
        <f t="shared" ref="AT86:AT93" si="97">(I86-AI86)/9</f>
        <v>0</v>
      </c>
      <c r="AU86" s="24">
        <f t="shared" ref="AU86:AU93" si="98">(J86-AJ86)/10</f>
        <v>0</v>
      </c>
      <c r="AW86" s="24">
        <f t="shared" ref="AW86:AW93" si="99">SUM(AL86:AU86)</f>
        <v>0</v>
      </c>
    </row>
    <row r="87" spans="1:49" hidden="1" x14ac:dyDescent="0.2">
      <c r="A87" s="24">
        <f>'Ten Year Plan'!G81/((1+'Current Financials'!$B$18)^(A$21-'Current Financials'!$B$12))</f>
        <v>0</v>
      </c>
      <c r="B87" s="24">
        <f>'Ten Year Plan'!H81/((1+'Current Financials'!$B$18)^(B$21-'Current Financials'!$B$12))</f>
        <v>0</v>
      </c>
      <c r="C87" s="24">
        <f>'Ten Year Plan'!I81/((1+'Current Financials'!$B$18)^(C$21-'Current Financials'!$B$12))</f>
        <v>0</v>
      </c>
      <c r="D87" s="24">
        <f>'Ten Year Plan'!J81/((1+'Current Financials'!$B$18)^(D$21-'Current Financials'!$B$12))</f>
        <v>0</v>
      </c>
      <c r="E87" s="24">
        <f>'Ten Year Plan'!K81/((1+'Current Financials'!$B$18)^(E$21-'Current Financials'!$B$12))</f>
        <v>0</v>
      </c>
      <c r="F87" s="24">
        <f>'Ten Year Plan'!L81/((1+'Current Financials'!$B$18)^(F$21-'Current Financials'!$B$12))</f>
        <v>0</v>
      </c>
      <c r="G87" s="24">
        <f>'Ten Year Plan'!M81/((1+'Current Financials'!$B$18)^(G$21-'Current Financials'!$B$12))</f>
        <v>0</v>
      </c>
      <c r="H87" s="24">
        <f>'Ten Year Plan'!N81/((1+'Current Financials'!$B$18)^(H$21-'Current Financials'!$B$12))</f>
        <v>0</v>
      </c>
      <c r="I87" s="24">
        <f>'Ten Year Plan'!O81/((1+'Current Financials'!$B$18)^(I$21-'Current Financials'!$B$12))</f>
        <v>0</v>
      </c>
      <c r="J87" s="24">
        <f>'Ten Year Plan'!P81/((1+'Current Financials'!$B$18)^(J$21-'Current Financials'!$B$12))</f>
        <v>0</v>
      </c>
      <c r="L87" s="24">
        <f t="shared" si="68"/>
        <v>0</v>
      </c>
      <c r="M87" s="24">
        <f t="shared" si="69"/>
        <v>0</v>
      </c>
      <c r="N87" s="24">
        <f t="shared" si="70"/>
        <v>0</v>
      </c>
      <c r="O87" s="24">
        <f t="shared" si="71"/>
        <v>0</v>
      </c>
      <c r="P87" s="24">
        <f t="shared" si="72"/>
        <v>0</v>
      </c>
      <c r="Q87" s="24">
        <f t="shared" si="73"/>
        <v>0</v>
      </c>
      <c r="R87" s="24">
        <f t="shared" si="74"/>
        <v>0</v>
      </c>
      <c r="S87" s="24">
        <f t="shared" si="75"/>
        <v>0</v>
      </c>
      <c r="T87" s="24">
        <f t="shared" si="76"/>
        <v>0</v>
      </c>
      <c r="U87" s="24">
        <f t="shared" si="77"/>
        <v>0</v>
      </c>
      <c r="W87" s="24">
        <f t="shared" si="78"/>
        <v>0</v>
      </c>
      <c r="AA87" s="24">
        <f t="shared" si="79"/>
        <v>0</v>
      </c>
      <c r="AB87" s="24">
        <f t="shared" si="80"/>
        <v>0</v>
      </c>
      <c r="AC87" s="24">
        <f t="shared" si="81"/>
        <v>0</v>
      </c>
      <c r="AD87" s="24">
        <f t="shared" si="82"/>
        <v>0</v>
      </c>
      <c r="AE87" s="24">
        <f t="shared" si="83"/>
        <v>0</v>
      </c>
      <c r="AF87" s="24">
        <f t="shared" si="84"/>
        <v>0</v>
      </c>
      <c r="AG87" s="24">
        <f t="shared" si="85"/>
        <v>0</v>
      </c>
      <c r="AH87" s="24">
        <f t="shared" si="86"/>
        <v>0</v>
      </c>
      <c r="AI87" s="24">
        <f t="shared" si="87"/>
        <v>0</v>
      </c>
      <c r="AJ87" s="24">
        <f t="shared" si="88"/>
        <v>0</v>
      </c>
      <c r="AL87" s="24">
        <f t="shared" si="89"/>
        <v>0</v>
      </c>
      <c r="AM87" s="24">
        <f t="shared" si="90"/>
        <v>0</v>
      </c>
      <c r="AN87" s="24">
        <f t="shared" si="91"/>
        <v>0</v>
      </c>
      <c r="AO87" s="24">
        <f t="shared" si="92"/>
        <v>0</v>
      </c>
      <c r="AP87" s="24">
        <f t="shared" si="93"/>
        <v>0</v>
      </c>
      <c r="AQ87" s="24">
        <f t="shared" si="94"/>
        <v>0</v>
      </c>
      <c r="AR87" s="24">
        <f t="shared" si="95"/>
        <v>0</v>
      </c>
      <c r="AS87" s="24">
        <f t="shared" si="96"/>
        <v>0</v>
      </c>
      <c r="AT87" s="24">
        <f t="shared" si="97"/>
        <v>0</v>
      </c>
      <c r="AU87" s="24">
        <f t="shared" si="98"/>
        <v>0</v>
      </c>
      <c r="AW87" s="24">
        <f t="shared" si="99"/>
        <v>0</v>
      </c>
    </row>
    <row r="88" spans="1:49" hidden="1" x14ac:dyDescent="0.2">
      <c r="A88" s="24">
        <f>'Ten Year Plan'!G82/((1+'Current Financials'!$B$18)^(A$21-'Current Financials'!$B$12))</f>
        <v>0</v>
      </c>
      <c r="B88" s="24">
        <f>'Ten Year Plan'!H82/((1+'Current Financials'!$B$18)^(B$21-'Current Financials'!$B$12))</f>
        <v>0</v>
      </c>
      <c r="C88" s="24">
        <f>'Ten Year Plan'!I82/((1+'Current Financials'!$B$18)^(C$21-'Current Financials'!$B$12))</f>
        <v>0</v>
      </c>
      <c r="D88" s="24">
        <f>'Ten Year Plan'!J82/((1+'Current Financials'!$B$18)^(D$21-'Current Financials'!$B$12))</f>
        <v>0</v>
      </c>
      <c r="E88" s="24">
        <f>'Ten Year Plan'!K82/((1+'Current Financials'!$B$18)^(E$21-'Current Financials'!$B$12))</f>
        <v>0</v>
      </c>
      <c r="F88" s="24">
        <f>'Ten Year Plan'!L82/((1+'Current Financials'!$B$18)^(F$21-'Current Financials'!$B$12))</f>
        <v>0</v>
      </c>
      <c r="G88" s="24">
        <f>'Ten Year Plan'!M82/((1+'Current Financials'!$B$18)^(G$21-'Current Financials'!$B$12))</f>
        <v>0</v>
      </c>
      <c r="H88" s="24">
        <f>'Ten Year Plan'!N82/((1+'Current Financials'!$B$18)^(H$21-'Current Financials'!$B$12))</f>
        <v>0</v>
      </c>
      <c r="I88" s="24">
        <f>'Ten Year Plan'!O82/((1+'Current Financials'!$B$18)^(I$21-'Current Financials'!$B$12))</f>
        <v>0</v>
      </c>
      <c r="J88" s="24">
        <f>'Ten Year Plan'!P82/((1+'Current Financials'!$B$18)^(J$21-'Current Financials'!$B$12))</f>
        <v>0</v>
      </c>
      <c r="L88" s="24">
        <f t="shared" si="68"/>
        <v>0</v>
      </c>
      <c r="M88" s="24">
        <f t="shared" si="69"/>
        <v>0</v>
      </c>
      <c r="N88" s="24">
        <f t="shared" si="70"/>
        <v>0</v>
      </c>
      <c r="O88" s="24">
        <f t="shared" si="71"/>
        <v>0</v>
      </c>
      <c r="P88" s="24">
        <f t="shared" si="72"/>
        <v>0</v>
      </c>
      <c r="Q88" s="24">
        <f t="shared" si="73"/>
        <v>0</v>
      </c>
      <c r="R88" s="24">
        <f t="shared" si="74"/>
        <v>0</v>
      </c>
      <c r="S88" s="24">
        <f t="shared" si="75"/>
        <v>0</v>
      </c>
      <c r="T88" s="24">
        <f t="shared" si="76"/>
        <v>0</v>
      </c>
      <c r="U88" s="24">
        <f t="shared" si="77"/>
        <v>0</v>
      </c>
      <c r="W88" s="24">
        <f t="shared" si="78"/>
        <v>0</v>
      </c>
      <c r="AA88" s="24">
        <f t="shared" si="79"/>
        <v>0</v>
      </c>
      <c r="AB88" s="24">
        <f t="shared" si="80"/>
        <v>0</v>
      </c>
      <c r="AC88" s="24">
        <f t="shared" si="81"/>
        <v>0</v>
      </c>
      <c r="AD88" s="24">
        <f t="shared" si="82"/>
        <v>0</v>
      </c>
      <c r="AE88" s="24">
        <f t="shared" si="83"/>
        <v>0</v>
      </c>
      <c r="AF88" s="24">
        <f t="shared" si="84"/>
        <v>0</v>
      </c>
      <c r="AG88" s="24">
        <f t="shared" si="85"/>
        <v>0</v>
      </c>
      <c r="AH88" s="24">
        <f t="shared" si="86"/>
        <v>0</v>
      </c>
      <c r="AI88" s="24">
        <f t="shared" si="87"/>
        <v>0</v>
      </c>
      <c r="AJ88" s="24">
        <f t="shared" si="88"/>
        <v>0</v>
      </c>
      <c r="AL88" s="24">
        <f t="shared" si="89"/>
        <v>0</v>
      </c>
      <c r="AM88" s="24">
        <f t="shared" si="90"/>
        <v>0</v>
      </c>
      <c r="AN88" s="24">
        <f t="shared" si="91"/>
        <v>0</v>
      </c>
      <c r="AO88" s="24">
        <f t="shared" si="92"/>
        <v>0</v>
      </c>
      <c r="AP88" s="24">
        <f t="shared" si="93"/>
        <v>0</v>
      </c>
      <c r="AQ88" s="24">
        <f t="shared" si="94"/>
        <v>0</v>
      </c>
      <c r="AR88" s="24">
        <f t="shared" si="95"/>
        <v>0</v>
      </c>
      <c r="AS88" s="24">
        <f t="shared" si="96"/>
        <v>0</v>
      </c>
      <c r="AT88" s="24">
        <f t="shared" si="97"/>
        <v>0</v>
      </c>
      <c r="AU88" s="24">
        <f t="shared" si="98"/>
        <v>0</v>
      </c>
      <c r="AW88" s="24">
        <f t="shared" si="99"/>
        <v>0</v>
      </c>
    </row>
    <row r="89" spans="1:49" hidden="1" x14ac:dyDescent="0.2">
      <c r="A89" s="24">
        <f>'Ten Year Plan'!G83/((1+'Current Financials'!$B$18)^(A$21-'Current Financials'!$B$12))</f>
        <v>0</v>
      </c>
      <c r="B89" s="24">
        <f>'Ten Year Plan'!H83/((1+'Current Financials'!$B$18)^(B$21-'Current Financials'!$B$12))</f>
        <v>0</v>
      </c>
      <c r="C89" s="24">
        <f>'Ten Year Plan'!I83/((1+'Current Financials'!$B$18)^(C$21-'Current Financials'!$B$12))</f>
        <v>0</v>
      </c>
      <c r="D89" s="24">
        <f>'Ten Year Plan'!J83/((1+'Current Financials'!$B$18)^(D$21-'Current Financials'!$B$12))</f>
        <v>0</v>
      </c>
      <c r="E89" s="24">
        <f>'Ten Year Plan'!K83/((1+'Current Financials'!$B$18)^(E$21-'Current Financials'!$B$12))</f>
        <v>0</v>
      </c>
      <c r="F89" s="24">
        <f>'Ten Year Plan'!L83/((1+'Current Financials'!$B$18)^(F$21-'Current Financials'!$B$12))</f>
        <v>0</v>
      </c>
      <c r="G89" s="24">
        <f>'Ten Year Plan'!M83/((1+'Current Financials'!$B$18)^(G$21-'Current Financials'!$B$12))</f>
        <v>0</v>
      </c>
      <c r="H89" s="24">
        <f>'Ten Year Plan'!N83/((1+'Current Financials'!$B$18)^(H$21-'Current Financials'!$B$12))</f>
        <v>0</v>
      </c>
      <c r="I89" s="24">
        <f>'Ten Year Plan'!O83/((1+'Current Financials'!$B$18)^(I$21-'Current Financials'!$B$12))</f>
        <v>0</v>
      </c>
      <c r="J89" s="24">
        <f>'Ten Year Plan'!P83/((1+'Current Financials'!$B$18)^(J$21-'Current Financials'!$B$12))</f>
        <v>0</v>
      </c>
      <c r="L89" s="24">
        <f t="shared" si="68"/>
        <v>0</v>
      </c>
      <c r="M89" s="24">
        <f t="shared" si="69"/>
        <v>0</v>
      </c>
      <c r="N89" s="24">
        <f t="shared" si="70"/>
        <v>0</v>
      </c>
      <c r="O89" s="24">
        <f t="shared" si="71"/>
        <v>0</v>
      </c>
      <c r="P89" s="24">
        <f t="shared" si="72"/>
        <v>0</v>
      </c>
      <c r="Q89" s="24">
        <f t="shared" si="73"/>
        <v>0</v>
      </c>
      <c r="R89" s="24">
        <f t="shared" si="74"/>
        <v>0</v>
      </c>
      <c r="S89" s="24">
        <f t="shared" si="75"/>
        <v>0</v>
      </c>
      <c r="T89" s="24">
        <f t="shared" si="76"/>
        <v>0</v>
      </c>
      <c r="U89" s="24">
        <f t="shared" si="77"/>
        <v>0</v>
      </c>
      <c r="W89" s="24">
        <f t="shared" si="78"/>
        <v>0</v>
      </c>
      <c r="AA89" s="24">
        <f t="shared" si="79"/>
        <v>0</v>
      </c>
      <c r="AB89" s="24">
        <f t="shared" si="80"/>
        <v>0</v>
      </c>
      <c r="AC89" s="24">
        <f t="shared" si="81"/>
        <v>0</v>
      </c>
      <c r="AD89" s="24">
        <f t="shared" si="82"/>
        <v>0</v>
      </c>
      <c r="AE89" s="24">
        <f t="shared" si="83"/>
        <v>0</v>
      </c>
      <c r="AF89" s="24">
        <f t="shared" si="84"/>
        <v>0</v>
      </c>
      <c r="AG89" s="24">
        <f t="shared" si="85"/>
        <v>0</v>
      </c>
      <c r="AH89" s="24">
        <f t="shared" si="86"/>
        <v>0</v>
      </c>
      <c r="AI89" s="24">
        <f t="shared" si="87"/>
        <v>0</v>
      </c>
      <c r="AJ89" s="24">
        <f t="shared" si="88"/>
        <v>0</v>
      </c>
      <c r="AL89" s="24">
        <f t="shared" si="89"/>
        <v>0</v>
      </c>
      <c r="AM89" s="24">
        <f t="shared" si="90"/>
        <v>0</v>
      </c>
      <c r="AN89" s="24">
        <f t="shared" si="91"/>
        <v>0</v>
      </c>
      <c r="AO89" s="24">
        <f t="shared" si="92"/>
        <v>0</v>
      </c>
      <c r="AP89" s="24">
        <f t="shared" si="93"/>
        <v>0</v>
      </c>
      <c r="AQ89" s="24">
        <f t="shared" si="94"/>
        <v>0</v>
      </c>
      <c r="AR89" s="24">
        <f t="shared" si="95"/>
        <v>0</v>
      </c>
      <c r="AS89" s="24">
        <f t="shared" si="96"/>
        <v>0</v>
      </c>
      <c r="AT89" s="24">
        <f t="shared" si="97"/>
        <v>0</v>
      </c>
      <c r="AU89" s="24">
        <f t="shared" si="98"/>
        <v>0</v>
      </c>
      <c r="AW89" s="24">
        <f t="shared" si="99"/>
        <v>0</v>
      </c>
    </row>
    <row r="90" spans="1:49" hidden="1" x14ac:dyDescent="0.2">
      <c r="A90" s="24">
        <f>'Ten Year Plan'!G84/((1+'Current Financials'!$B$18)^(A$21-'Current Financials'!$B$12))</f>
        <v>30000</v>
      </c>
      <c r="B90" s="24">
        <f>'Ten Year Plan'!H84/((1+'Current Financials'!$B$18)^(B$21-'Current Financials'!$B$12))</f>
        <v>0</v>
      </c>
      <c r="C90" s="24">
        <f>'Ten Year Plan'!I84/((1+'Current Financials'!$B$18)^(C$21-'Current Financials'!$B$12))</f>
        <v>0</v>
      </c>
      <c r="D90" s="24">
        <f>'Ten Year Plan'!J84/((1+'Current Financials'!$B$18)^(D$21-'Current Financials'!$B$12))</f>
        <v>0</v>
      </c>
      <c r="E90" s="24">
        <f>'Ten Year Plan'!K84/((1+'Current Financials'!$B$18)^(E$21-'Current Financials'!$B$12))</f>
        <v>0</v>
      </c>
      <c r="F90" s="24">
        <f>'Ten Year Plan'!L84/((1+'Current Financials'!$B$18)^(F$21-'Current Financials'!$B$12))</f>
        <v>0</v>
      </c>
      <c r="G90" s="24">
        <f>'Ten Year Plan'!M84/((1+'Current Financials'!$B$18)^(G$21-'Current Financials'!$B$12))</f>
        <v>0</v>
      </c>
      <c r="H90" s="24">
        <f>'Ten Year Plan'!N84/((1+'Current Financials'!$B$18)^(H$21-'Current Financials'!$B$12))</f>
        <v>0</v>
      </c>
      <c r="I90" s="24">
        <f>'Ten Year Plan'!O84/((1+'Current Financials'!$B$18)^(I$21-'Current Financials'!$B$12))</f>
        <v>0</v>
      </c>
      <c r="J90" s="24">
        <f>'Ten Year Plan'!P84/((1+'Current Financials'!$B$18)^(J$21-'Current Financials'!$B$12))</f>
        <v>0</v>
      </c>
      <c r="L90" s="24">
        <f t="shared" si="68"/>
        <v>27000</v>
      </c>
      <c r="M90" s="24">
        <f t="shared" si="69"/>
        <v>0</v>
      </c>
      <c r="N90" s="24">
        <f t="shared" si="70"/>
        <v>0</v>
      </c>
      <c r="O90" s="24">
        <f t="shared" si="71"/>
        <v>0</v>
      </c>
      <c r="P90" s="24">
        <f t="shared" si="72"/>
        <v>0</v>
      </c>
      <c r="Q90" s="24">
        <f t="shared" si="73"/>
        <v>0</v>
      </c>
      <c r="R90" s="24">
        <f t="shared" si="74"/>
        <v>0</v>
      </c>
      <c r="S90" s="24">
        <f t="shared" si="75"/>
        <v>0</v>
      </c>
      <c r="T90" s="24">
        <f t="shared" si="76"/>
        <v>0</v>
      </c>
      <c r="U90" s="24">
        <f t="shared" si="77"/>
        <v>0</v>
      </c>
      <c r="W90" s="24">
        <f t="shared" si="78"/>
        <v>27000</v>
      </c>
      <c r="AA90" s="24">
        <f t="shared" si="79"/>
        <v>14135.074159796899</v>
      </c>
      <c r="AB90" s="24">
        <f t="shared" si="80"/>
        <v>0</v>
      </c>
      <c r="AC90" s="24">
        <f t="shared" si="81"/>
        <v>0</v>
      </c>
      <c r="AD90" s="24">
        <f t="shared" si="82"/>
        <v>0</v>
      </c>
      <c r="AE90" s="24">
        <f t="shared" si="83"/>
        <v>0</v>
      </c>
      <c r="AF90" s="24">
        <f t="shared" si="84"/>
        <v>0</v>
      </c>
      <c r="AG90" s="24">
        <f t="shared" si="85"/>
        <v>0</v>
      </c>
      <c r="AH90" s="24">
        <f t="shared" si="86"/>
        <v>0</v>
      </c>
      <c r="AI90" s="24">
        <f t="shared" si="87"/>
        <v>0</v>
      </c>
      <c r="AJ90" s="24">
        <f t="shared" si="88"/>
        <v>0</v>
      </c>
      <c r="AL90" s="24">
        <f t="shared" si="89"/>
        <v>15864.925840203101</v>
      </c>
      <c r="AM90" s="24">
        <f t="shared" si="90"/>
        <v>0</v>
      </c>
      <c r="AN90" s="24">
        <f t="shared" si="91"/>
        <v>0</v>
      </c>
      <c r="AO90" s="24">
        <f t="shared" si="92"/>
        <v>0</v>
      </c>
      <c r="AP90" s="24">
        <f t="shared" si="93"/>
        <v>0</v>
      </c>
      <c r="AQ90" s="24">
        <f t="shared" si="94"/>
        <v>0</v>
      </c>
      <c r="AR90" s="24">
        <f t="shared" si="95"/>
        <v>0</v>
      </c>
      <c r="AS90" s="24">
        <f t="shared" si="96"/>
        <v>0</v>
      </c>
      <c r="AT90" s="24">
        <f t="shared" si="97"/>
        <v>0</v>
      </c>
      <c r="AU90" s="24">
        <f t="shared" si="98"/>
        <v>0</v>
      </c>
      <c r="AW90" s="24">
        <f t="shared" si="99"/>
        <v>15864.925840203101</v>
      </c>
    </row>
    <row r="91" spans="1:49" hidden="1" x14ac:dyDescent="0.2">
      <c r="A91" s="24">
        <f>'Ten Year Plan'!G85/((1+'Current Financials'!$B$18)^(A$21-'Current Financials'!$B$12))</f>
        <v>7500</v>
      </c>
      <c r="B91" s="24">
        <f>'Ten Year Plan'!H85/((1+'Current Financials'!$B$18)^(B$21-'Current Financials'!$B$12))</f>
        <v>0</v>
      </c>
      <c r="C91" s="24">
        <f>'Ten Year Plan'!I85/((1+'Current Financials'!$B$18)^(C$21-'Current Financials'!$B$12))</f>
        <v>0</v>
      </c>
      <c r="D91" s="24">
        <f>'Ten Year Plan'!J85/((1+'Current Financials'!$B$18)^(D$21-'Current Financials'!$B$12))</f>
        <v>0</v>
      </c>
      <c r="E91" s="24">
        <f>'Ten Year Plan'!K85/((1+'Current Financials'!$B$18)^(E$21-'Current Financials'!$B$12))</f>
        <v>0</v>
      </c>
      <c r="F91" s="24">
        <f>'Ten Year Plan'!L85/((1+'Current Financials'!$B$18)^(F$21-'Current Financials'!$B$12))</f>
        <v>0</v>
      </c>
      <c r="G91" s="24">
        <f>'Ten Year Plan'!M85/((1+'Current Financials'!$B$18)^(G$21-'Current Financials'!$B$12))</f>
        <v>0</v>
      </c>
      <c r="H91" s="24">
        <f>'Ten Year Plan'!N85/((1+'Current Financials'!$B$18)^(H$21-'Current Financials'!$B$12))</f>
        <v>7500</v>
      </c>
      <c r="I91" s="24">
        <f>'Ten Year Plan'!O85/((1+'Current Financials'!$B$18)^(I$21-'Current Financials'!$B$12))</f>
        <v>0</v>
      </c>
      <c r="J91" s="24">
        <f>'Ten Year Plan'!P85/((1+'Current Financials'!$B$18)^(J$21-'Current Financials'!$B$12))</f>
        <v>0</v>
      </c>
      <c r="L91" s="24">
        <f t="shared" si="68"/>
        <v>6750</v>
      </c>
      <c r="M91" s="24">
        <f t="shared" si="69"/>
        <v>0</v>
      </c>
      <c r="N91" s="24">
        <f t="shared" si="70"/>
        <v>0</v>
      </c>
      <c r="O91" s="24">
        <f t="shared" si="71"/>
        <v>0</v>
      </c>
      <c r="P91" s="24">
        <f t="shared" si="72"/>
        <v>0</v>
      </c>
      <c r="Q91" s="24">
        <f t="shared" si="73"/>
        <v>0</v>
      </c>
      <c r="R91" s="24">
        <f t="shared" si="74"/>
        <v>0</v>
      </c>
      <c r="S91" s="24">
        <f t="shared" si="75"/>
        <v>1500</v>
      </c>
      <c r="T91" s="24">
        <f t="shared" si="76"/>
        <v>0</v>
      </c>
      <c r="U91" s="24">
        <f t="shared" si="77"/>
        <v>0</v>
      </c>
      <c r="W91" s="24">
        <f t="shared" si="78"/>
        <v>8250</v>
      </c>
      <c r="AA91" s="24">
        <f t="shared" si="79"/>
        <v>3533.7685399492248</v>
      </c>
      <c r="AB91" s="24">
        <f t="shared" si="80"/>
        <v>0</v>
      </c>
      <c r="AC91" s="24">
        <f t="shared" si="81"/>
        <v>0</v>
      </c>
      <c r="AD91" s="24">
        <f t="shared" si="82"/>
        <v>0</v>
      </c>
      <c r="AE91" s="24">
        <f t="shared" si="83"/>
        <v>0</v>
      </c>
      <c r="AF91" s="24">
        <f t="shared" si="84"/>
        <v>0</v>
      </c>
      <c r="AG91" s="24">
        <f t="shared" si="85"/>
        <v>0</v>
      </c>
      <c r="AH91" s="24">
        <f t="shared" si="86"/>
        <v>785.28189776649447</v>
      </c>
      <c r="AI91" s="24">
        <f t="shared" si="87"/>
        <v>0</v>
      </c>
      <c r="AJ91" s="24">
        <f t="shared" si="88"/>
        <v>0</v>
      </c>
      <c r="AL91" s="24">
        <f t="shared" si="89"/>
        <v>3966.2314600507752</v>
      </c>
      <c r="AM91" s="24">
        <f t="shared" si="90"/>
        <v>0</v>
      </c>
      <c r="AN91" s="24">
        <f t="shared" si="91"/>
        <v>0</v>
      </c>
      <c r="AO91" s="24">
        <f t="shared" si="92"/>
        <v>0</v>
      </c>
      <c r="AP91" s="24">
        <f t="shared" si="93"/>
        <v>0</v>
      </c>
      <c r="AQ91" s="24">
        <f t="shared" si="94"/>
        <v>0</v>
      </c>
      <c r="AR91" s="24">
        <f t="shared" si="95"/>
        <v>0</v>
      </c>
      <c r="AS91" s="24">
        <f t="shared" si="96"/>
        <v>839.33976277918816</v>
      </c>
      <c r="AT91" s="24">
        <f t="shared" si="97"/>
        <v>0</v>
      </c>
      <c r="AU91" s="24">
        <f t="shared" si="98"/>
        <v>0</v>
      </c>
      <c r="AW91" s="24">
        <f t="shared" si="99"/>
        <v>4805.5712228299635</v>
      </c>
    </row>
    <row r="92" spans="1:49" hidden="1" x14ac:dyDescent="0.2">
      <c r="A92" s="24">
        <f>'Ten Year Plan'!G86/((1+'Current Financials'!$B$18)^(A$21-'Current Financials'!$B$12))</f>
        <v>0</v>
      </c>
      <c r="B92" s="24">
        <f>'Ten Year Plan'!H86/((1+'Current Financials'!$B$18)^(B$21-'Current Financials'!$B$12))</f>
        <v>0</v>
      </c>
      <c r="C92" s="24">
        <f>'Ten Year Plan'!I86/((1+'Current Financials'!$B$18)^(C$21-'Current Financials'!$B$12))</f>
        <v>0</v>
      </c>
      <c r="D92" s="24">
        <f>'Ten Year Plan'!J86/((1+'Current Financials'!$B$18)^(D$21-'Current Financials'!$B$12))</f>
        <v>0</v>
      </c>
      <c r="E92" s="24">
        <f>'Ten Year Plan'!K86/((1+'Current Financials'!$B$18)^(E$21-'Current Financials'!$B$12))</f>
        <v>0</v>
      </c>
      <c r="F92" s="24">
        <f>'Ten Year Plan'!L86/((1+'Current Financials'!$B$18)^(F$21-'Current Financials'!$B$12))</f>
        <v>0</v>
      </c>
      <c r="G92" s="24">
        <f>'Ten Year Plan'!M86/((1+'Current Financials'!$B$18)^(G$21-'Current Financials'!$B$12))</f>
        <v>0</v>
      </c>
      <c r="H92" s="24">
        <f>'Ten Year Plan'!N86/((1+'Current Financials'!$B$18)^(H$21-'Current Financials'!$B$12))</f>
        <v>0</v>
      </c>
      <c r="I92" s="24">
        <f>'Ten Year Plan'!O86/((1+'Current Financials'!$B$18)^(I$21-'Current Financials'!$B$12))</f>
        <v>0</v>
      </c>
      <c r="J92" s="24">
        <f>'Ten Year Plan'!P86/((1+'Current Financials'!$B$18)^(J$21-'Current Financials'!$B$12))</f>
        <v>0</v>
      </c>
      <c r="L92" s="24">
        <f t="shared" si="68"/>
        <v>0</v>
      </c>
      <c r="M92" s="24">
        <f t="shared" si="69"/>
        <v>0</v>
      </c>
      <c r="N92" s="24">
        <f t="shared" si="70"/>
        <v>0</v>
      </c>
      <c r="O92" s="24">
        <f t="shared" si="71"/>
        <v>0</v>
      </c>
      <c r="P92" s="24">
        <f t="shared" si="72"/>
        <v>0</v>
      </c>
      <c r="Q92" s="24">
        <f t="shared" si="73"/>
        <v>0</v>
      </c>
      <c r="R92" s="24">
        <f t="shared" si="74"/>
        <v>0</v>
      </c>
      <c r="S92" s="24">
        <f t="shared" si="75"/>
        <v>0</v>
      </c>
      <c r="T92" s="24">
        <f t="shared" si="76"/>
        <v>0</v>
      </c>
      <c r="U92" s="24">
        <f t="shared" si="77"/>
        <v>0</v>
      </c>
      <c r="W92" s="24">
        <f t="shared" si="78"/>
        <v>0</v>
      </c>
      <c r="AA92" s="24">
        <f t="shared" si="79"/>
        <v>0</v>
      </c>
      <c r="AB92" s="24">
        <f t="shared" si="80"/>
        <v>0</v>
      </c>
      <c r="AC92" s="24">
        <f t="shared" si="81"/>
        <v>0</v>
      </c>
      <c r="AD92" s="24">
        <f t="shared" si="82"/>
        <v>0</v>
      </c>
      <c r="AE92" s="24">
        <f t="shared" si="83"/>
        <v>0</v>
      </c>
      <c r="AF92" s="24">
        <f t="shared" si="84"/>
        <v>0</v>
      </c>
      <c r="AG92" s="24">
        <f t="shared" si="85"/>
        <v>0</v>
      </c>
      <c r="AH92" s="24">
        <f t="shared" si="86"/>
        <v>0</v>
      </c>
      <c r="AI92" s="24">
        <f t="shared" si="87"/>
        <v>0</v>
      </c>
      <c r="AJ92" s="24">
        <f t="shared" si="88"/>
        <v>0</v>
      </c>
      <c r="AL92" s="24">
        <f t="shared" si="89"/>
        <v>0</v>
      </c>
      <c r="AM92" s="24">
        <f t="shared" si="90"/>
        <v>0</v>
      </c>
      <c r="AN92" s="24">
        <f t="shared" si="91"/>
        <v>0</v>
      </c>
      <c r="AO92" s="24">
        <f t="shared" si="92"/>
        <v>0</v>
      </c>
      <c r="AP92" s="24">
        <f t="shared" si="93"/>
        <v>0</v>
      </c>
      <c r="AQ92" s="24">
        <f t="shared" si="94"/>
        <v>0</v>
      </c>
      <c r="AR92" s="24">
        <f t="shared" si="95"/>
        <v>0</v>
      </c>
      <c r="AS92" s="24">
        <f t="shared" si="96"/>
        <v>0</v>
      </c>
      <c r="AT92" s="24">
        <f t="shared" si="97"/>
        <v>0</v>
      </c>
      <c r="AU92" s="24">
        <f t="shared" si="98"/>
        <v>0</v>
      </c>
      <c r="AW92" s="24">
        <f t="shared" si="99"/>
        <v>0</v>
      </c>
    </row>
    <row r="93" spans="1:49" hidden="1" x14ac:dyDescent="0.2">
      <c r="A93" s="24">
        <f>'Ten Year Plan'!G87/((1+'Current Financials'!$B$18)^(A$21-'Current Financials'!$B$12))</f>
        <v>0</v>
      </c>
      <c r="B93" s="24">
        <f>'Ten Year Plan'!H87/((1+'Current Financials'!$B$18)^(B$21-'Current Financials'!$B$12))</f>
        <v>0</v>
      </c>
      <c r="C93" s="24">
        <f>'Ten Year Plan'!I87/((1+'Current Financials'!$B$18)^(C$21-'Current Financials'!$B$12))</f>
        <v>0</v>
      </c>
      <c r="D93" s="24">
        <f>'Ten Year Plan'!J87/((1+'Current Financials'!$B$18)^(D$21-'Current Financials'!$B$12))</f>
        <v>0</v>
      </c>
      <c r="E93" s="24">
        <f>'Ten Year Plan'!K87/((1+'Current Financials'!$B$18)^(E$21-'Current Financials'!$B$12))</f>
        <v>0</v>
      </c>
      <c r="F93" s="24">
        <f>'Ten Year Plan'!L87/((1+'Current Financials'!$B$18)^(F$21-'Current Financials'!$B$12))</f>
        <v>0</v>
      </c>
      <c r="G93" s="24">
        <f>'Ten Year Plan'!M87/((1+'Current Financials'!$B$18)^(G$21-'Current Financials'!$B$12))</f>
        <v>0</v>
      </c>
      <c r="H93" s="24">
        <f>'Ten Year Plan'!N87/((1+'Current Financials'!$B$18)^(H$21-'Current Financials'!$B$12))</f>
        <v>0</v>
      </c>
      <c r="I93" s="24">
        <f>'Ten Year Plan'!O87/((1+'Current Financials'!$B$18)^(I$21-'Current Financials'!$B$12))</f>
        <v>0</v>
      </c>
      <c r="J93" s="24">
        <f>'Ten Year Plan'!P87/((1+'Current Financials'!$B$18)^(J$21-'Current Financials'!$B$12))</f>
        <v>0</v>
      </c>
      <c r="L93" s="24">
        <f t="shared" si="68"/>
        <v>0</v>
      </c>
      <c r="M93" s="24">
        <f t="shared" si="69"/>
        <v>0</v>
      </c>
      <c r="N93" s="24">
        <f t="shared" si="70"/>
        <v>0</v>
      </c>
      <c r="O93" s="24">
        <f t="shared" si="71"/>
        <v>0</v>
      </c>
      <c r="P93" s="24">
        <f t="shared" si="72"/>
        <v>0</v>
      </c>
      <c r="Q93" s="24">
        <f t="shared" si="73"/>
        <v>0</v>
      </c>
      <c r="R93" s="24">
        <f t="shared" si="74"/>
        <v>0</v>
      </c>
      <c r="S93" s="24">
        <f t="shared" si="75"/>
        <v>0</v>
      </c>
      <c r="T93" s="24">
        <f t="shared" si="76"/>
        <v>0</v>
      </c>
      <c r="U93" s="24">
        <f t="shared" si="77"/>
        <v>0</v>
      </c>
      <c r="W93" s="24">
        <f t="shared" si="78"/>
        <v>0</v>
      </c>
      <c r="AA93" s="24">
        <f t="shared" si="79"/>
        <v>0</v>
      </c>
      <c r="AB93" s="24">
        <f t="shared" si="80"/>
        <v>0</v>
      </c>
      <c r="AC93" s="24">
        <f t="shared" si="81"/>
        <v>0</v>
      </c>
      <c r="AD93" s="24">
        <f t="shared" si="82"/>
        <v>0</v>
      </c>
      <c r="AE93" s="24">
        <f t="shared" si="83"/>
        <v>0</v>
      </c>
      <c r="AF93" s="24">
        <f t="shared" si="84"/>
        <v>0</v>
      </c>
      <c r="AG93" s="24">
        <f t="shared" si="85"/>
        <v>0</v>
      </c>
      <c r="AH93" s="24">
        <f t="shared" si="86"/>
        <v>0</v>
      </c>
      <c r="AI93" s="24">
        <f t="shared" si="87"/>
        <v>0</v>
      </c>
      <c r="AJ93" s="24">
        <f t="shared" si="88"/>
        <v>0</v>
      </c>
      <c r="AL93" s="24">
        <f t="shared" si="89"/>
        <v>0</v>
      </c>
      <c r="AM93" s="24">
        <f t="shared" si="90"/>
        <v>0</v>
      </c>
      <c r="AN93" s="24">
        <f t="shared" si="91"/>
        <v>0</v>
      </c>
      <c r="AO93" s="24">
        <f t="shared" si="92"/>
        <v>0</v>
      </c>
      <c r="AP93" s="24">
        <f t="shared" si="93"/>
        <v>0</v>
      </c>
      <c r="AQ93" s="24">
        <f t="shared" si="94"/>
        <v>0</v>
      </c>
      <c r="AR93" s="24">
        <f t="shared" si="95"/>
        <v>0</v>
      </c>
      <c r="AS93" s="24">
        <f t="shared" si="96"/>
        <v>0</v>
      </c>
      <c r="AT93" s="24">
        <f t="shared" si="97"/>
        <v>0</v>
      </c>
      <c r="AU93" s="24">
        <f t="shared" si="98"/>
        <v>0</v>
      </c>
      <c r="AW93" s="24">
        <f t="shared" si="99"/>
        <v>0</v>
      </c>
    </row>
    <row r="94" spans="1:49" hidden="1" x14ac:dyDescent="0.2">
      <c r="A94" s="24">
        <f>SUM(A22:A93)</f>
        <v>476610</v>
      </c>
    </row>
  </sheetData>
  <sheetProtection sheet="1" objects="1" scenarios="1" selectLockedCells="1"/>
  <mergeCells count="14">
    <mergeCell ref="A14:D14"/>
    <mergeCell ref="A15:D15"/>
    <mergeCell ref="A16:D16"/>
    <mergeCell ref="A17:D17"/>
    <mergeCell ref="A7:E7"/>
    <mergeCell ref="A8:E8"/>
    <mergeCell ref="A9:E9"/>
    <mergeCell ref="A12:D12"/>
    <mergeCell ref="A13:D13"/>
    <mergeCell ref="A1:E1"/>
    <mergeCell ref="A2:E2"/>
    <mergeCell ref="A3:E3"/>
    <mergeCell ref="A5:E5"/>
    <mergeCell ref="A6:E6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abSelected="1" topLeftCell="A5" zoomScaleNormal="100" workbookViewId="0">
      <selection activeCell="D16" sqref="D16"/>
    </sheetView>
  </sheetViews>
  <sheetFormatPr defaultRowHeight="12.75" x14ac:dyDescent="0.2"/>
  <cols>
    <col min="1" max="1" width="53.28515625"/>
    <col min="2" max="1025" width="11.5703125"/>
  </cols>
  <sheetData>
    <row r="1" spans="1:11" ht="19.5" x14ac:dyDescent="0.3">
      <c r="A1" s="13" t="s">
        <v>97</v>
      </c>
    </row>
    <row r="2" spans="1:11" ht="15.75" x14ac:dyDescent="0.25">
      <c r="A2" s="3" t="s">
        <v>98</v>
      </c>
      <c r="B2" s="16"/>
    </row>
    <row r="3" spans="1:11" ht="15.75" x14ac:dyDescent="0.25">
      <c r="A3" s="3" t="s">
        <v>99</v>
      </c>
      <c r="B3" s="16"/>
    </row>
    <row r="4" spans="1:11" ht="15.75" x14ac:dyDescent="0.25">
      <c r="A4" s="3" t="s">
        <v>100</v>
      </c>
      <c r="B4" s="16"/>
    </row>
    <row r="5" spans="1:11" ht="15.75" x14ac:dyDescent="0.25">
      <c r="A5" s="3" t="s">
        <v>101</v>
      </c>
      <c r="B5" s="16"/>
    </row>
    <row r="6" spans="1:11" ht="15.75" x14ac:dyDescent="0.25">
      <c r="A6" s="3" t="s">
        <v>102</v>
      </c>
      <c r="B6" s="16"/>
    </row>
    <row r="7" spans="1:11" ht="15.75" x14ac:dyDescent="0.25">
      <c r="A7" s="3" t="s">
        <v>103</v>
      </c>
      <c r="B7" s="16"/>
    </row>
    <row r="8" spans="1:11" ht="15.75" x14ac:dyDescent="0.25">
      <c r="A8" s="3"/>
      <c r="B8" s="16"/>
    </row>
    <row r="9" spans="1:11" ht="15.75" x14ac:dyDescent="0.25">
      <c r="A9" s="3" t="s">
        <v>104</v>
      </c>
      <c r="B9" s="16"/>
    </row>
    <row r="10" spans="1:11" ht="15.75" x14ac:dyDescent="0.25">
      <c r="A10" s="3" t="s">
        <v>105</v>
      </c>
      <c r="B10" s="16"/>
    </row>
    <row r="11" spans="1:11" ht="15.75" x14ac:dyDescent="0.25">
      <c r="A11" s="3" t="s">
        <v>106</v>
      </c>
      <c r="B11" s="16"/>
    </row>
    <row r="12" spans="1:11" ht="15.75" x14ac:dyDescent="0.25">
      <c r="A12" s="3" t="s">
        <v>107</v>
      </c>
      <c r="B12" s="16"/>
    </row>
    <row r="13" spans="1:11" ht="15.75" x14ac:dyDescent="0.25">
      <c r="A13" s="3"/>
      <c r="B13" s="16"/>
    </row>
    <row r="14" spans="1:11" ht="15.75" x14ac:dyDescent="0.25">
      <c r="A14" s="3"/>
      <c r="B14" s="16"/>
    </row>
    <row r="15" spans="1:11" ht="15.75" x14ac:dyDescent="0.25">
      <c r="A15" s="30" t="s">
        <v>108</v>
      </c>
      <c r="B15" s="16">
        <f>'Current Financials'!B12</f>
        <v>2020</v>
      </c>
      <c r="C15" s="16">
        <f t="shared" ref="C15:K15" si="0">B15+1</f>
        <v>2021</v>
      </c>
      <c r="D15" s="16">
        <f t="shared" si="0"/>
        <v>2022</v>
      </c>
      <c r="E15" s="16">
        <f t="shared" si="0"/>
        <v>2023</v>
      </c>
      <c r="F15" s="16">
        <f t="shared" si="0"/>
        <v>2024</v>
      </c>
      <c r="G15" s="16">
        <f t="shared" si="0"/>
        <v>2025</v>
      </c>
      <c r="H15" s="16">
        <f t="shared" si="0"/>
        <v>2026</v>
      </c>
      <c r="I15" s="16">
        <f t="shared" si="0"/>
        <v>2027</v>
      </c>
      <c r="J15" s="16">
        <f t="shared" si="0"/>
        <v>2028</v>
      </c>
      <c r="K15" s="16">
        <f t="shared" si="0"/>
        <v>2029</v>
      </c>
    </row>
    <row r="16" spans="1:11" x14ac:dyDescent="0.2">
      <c r="A16" s="31" t="s">
        <v>109</v>
      </c>
      <c r="B16" s="32">
        <v>0.02</v>
      </c>
      <c r="C16" s="32">
        <v>0.02</v>
      </c>
      <c r="D16" s="32">
        <v>0.02</v>
      </c>
      <c r="E16" s="32">
        <v>0.02</v>
      </c>
      <c r="F16" s="32">
        <v>0.02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</row>
    <row r="17" spans="1:11" x14ac:dyDescent="0.2">
      <c r="A17" t="s">
        <v>110</v>
      </c>
      <c r="B17" s="33">
        <f>B16+'Current Financials'!$B$18</f>
        <v>9.0000000000000011E-2</v>
      </c>
      <c r="C17" s="33">
        <f>C16+'Current Financials'!$B$18</f>
        <v>9.0000000000000011E-2</v>
      </c>
      <c r="D17" s="33">
        <f>D16+'Current Financials'!$B$18</f>
        <v>9.0000000000000011E-2</v>
      </c>
      <c r="E17" s="33">
        <f>E16+'Current Financials'!$B$18</f>
        <v>9.0000000000000011E-2</v>
      </c>
      <c r="F17" s="33">
        <f>F16+'Current Financials'!$B$18</f>
        <v>9.0000000000000011E-2</v>
      </c>
      <c r="G17" s="33">
        <f>G16+'Current Financials'!$B$18</f>
        <v>7.0000000000000007E-2</v>
      </c>
      <c r="H17" s="33">
        <f>H16+'Current Financials'!$B$18</f>
        <v>7.0000000000000007E-2</v>
      </c>
      <c r="I17" s="33">
        <f>I16+'Current Financials'!$B$18</f>
        <v>7.0000000000000007E-2</v>
      </c>
      <c r="J17" s="33">
        <f>J16+'Current Financials'!$B$18</f>
        <v>7.0000000000000007E-2</v>
      </c>
      <c r="K17" s="33">
        <f>K16+'Current Financials'!$B$18</f>
        <v>7.0000000000000007E-2</v>
      </c>
    </row>
    <row r="18" spans="1:11" x14ac:dyDescent="0.2">
      <c r="A18" t="s">
        <v>111</v>
      </c>
      <c r="B18" s="24">
        <f>'Current Financials'!B17</f>
        <v>994559</v>
      </c>
      <c r="C18" s="24">
        <f t="shared" ref="C18:K18" si="1">B26</f>
        <v>838030.73380000005</v>
      </c>
      <c r="D18" s="24">
        <f t="shared" si="1"/>
        <v>87888.598601000063</v>
      </c>
      <c r="E18" s="24">
        <f t="shared" si="1"/>
        <v>79706.575398834932</v>
      </c>
      <c r="F18" s="24">
        <f t="shared" si="1"/>
        <v>311331.56434859103</v>
      </c>
      <c r="G18" s="24">
        <f t="shared" si="1"/>
        <v>785800.92085042433</v>
      </c>
      <c r="H18" s="24">
        <f t="shared" si="1"/>
        <v>1236236.3719044726</v>
      </c>
      <c r="I18" s="24">
        <f t="shared" si="1"/>
        <v>1434634.8343630831</v>
      </c>
      <c r="J18" s="24">
        <f t="shared" si="1"/>
        <v>452741.9047953331</v>
      </c>
      <c r="K18" s="24">
        <f t="shared" si="1"/>
        <v>1121266.0869449442</v>
      </c>
    </row>
    <row r="19" spans="1:11" x14ac:dyDescent="0.2">
      <c r="A19" t="s">
        <v>112</v>
      </c>
      <c r="B19" s="24">
        <f>'Current Financials'!B15</f>
        <v>945458</v>
      </c>
      <c r="C19" s="24">
        <f>B19*(1+'Current Financials'!$B$18)</f>
        <v>1011640.06</v>
      </c>
      <c r="D19" s="24">
        <f>C19*(1+'Current Financials'!$B$18)</f>
        <v>1082454.8642000002</v>
      </c>
      <c r="E19" s="24">
        <f>D19*(1+'Current Financials'!$B$18)</f>
        <v>1158226.7046940003</v>
      </c>
      <c r="F19" s="24">
        <f>E19*(1+'Current Financials'!$B$18)</f>
        <v>1239302.5740225804</v>
      </c>
      <c r="G19" s="24">
        <f>F19*(1+'Current Financials'!$B$18)</f>
        <v>1326053.754204161</v>
      </c>
      <c r="H19" s="24">
        <f>G19*(1+'Current Financials'!$B$18)</f>
        <v>1418877.5169984524</v>
      </c>
      <c r="I19" s="24">
        <f>H19*(1+'Current Financials'!$B$18)</f>
        <v>1518198.9431883441</v>
      </c>
      <c r="J19" s="24">
        <f>I19*(1+'Current Financials'!$B$18)</f>
        <v>1624472.8692115282</v>
      </c>
      <c r="K19" s="24">
        <f>J19*(1+'Current Financials'!$B$18)</f>
        <v>1738185.9700563352</v>
      </c>
    </row>
    <row r="20" spans="1:11" x14ac:dyDescent="0.2">
      <c r="A20" t="s">
        <v>113</v>
      </c>
      <c r="B20" s="24">
        <f>'Current Financials'!B16</f>
        <v>134100</v>
      </c>
      <c r="C20" s="24">
        <f>B20*(1+'Current Financials'!$B$18)</f>
        <v>143487</v>
      </c>
      <c r="D20" s="24">
        <f>C20*(1+'Current Financials'!$B$18)</f>
        <v>153531.09</v>
      </c>
      <c r="E20" s="24">
        <f>D20*(1+'Current Financials'!$B$18)</f>
        <v>164278.26630000002</v>
      </c>
      <c r="F20" s="24">
        <f>E20*(1+'Current Financials'!$B$18)</f>
        <v>175777.74494100004</v>
      </c>
      <c r="G20" s="24">
        <f>F20*(1+'Current Financials'!$B$18)</f>
        <v>188082.18708687005</v>
      </c>
      <c r="H20" s="24">
        <f>G20*(1+'Current Financials'!$B$18)</f>
        <v>201247.94018295096</v>
      </c>
      <c r="I20" s="24">
        <f>H20*(1+'Current Financials'!$B$18)</f>
        <v>215335.29599575754</v>
      </c>
      <c r="J20" s="24">
        <f>I20*(1+'Current Financials'!$B$18)</f>
        <v>230408.76671546057</v>
      </c>
      <c r="K20" s="24">
        <f>J20*(1+'Current Financials'!$B$18)</f>
        <v>246537.38038554284</v>
      </c>
    </row>
    <row r="21" spans="1:11" x14ac:dyDescent="0.2">
      <c r="A21" t="s">
        <v>114</v>
      </c>
      <c r="B21" s="34">
        <f>'Current Financials'!B14*(1+B17)</f>
        <v>1216492.32</v>
      </c>
      <c r="C21" s="34">
        <f t="shared" ref="C21:K21" si="2">B21*(1+C17)</f>
        <v>1325976.6288000001</v>
      </c>
      <c r="D21" s="34">
        <f t="shared" si="2"/>
        <v>1445314.5253920001</v>
      </c>
      <c r="E21" s="34">
        <f t="shared" si="2"/>
        <v>1575392.8326772803</v>
      </c>
      <c r="F21" s="34">
        <f t="shared" si="2"/>
        <v>1717178.1876182356</v>
      </c>
      <c r="G21" s="34">
        <f t="shared" si="2"/>
        <v>1837380.6607515123</v>
      </c>
      <c r="H21" s="34">
        <f t="shared" si="2"/>
        <v>1965997.3070041183</v>
      </c>
      <c r="I21" s="34">
        <f t="shared" si="2"/>
        <v>2103617.1184944068</v>
      </c>
      <c r="J21" s="34">
        <f t="shared" si="2"/>
        <v>2250870.3167890152</v>
      </c>
      <c r="K21" s="34">
        <f t="shared" si="2"/>
        <v>2408431.2389642466</v>
      </c>
    </row>
    <row r="22" spans="1:11" x14ac:dyDescent="0.2">
      <c r="A22" t="s">
        <v>115</v>
      </c>
      <c r="B22" s="24">
        <f t="shared" ref="B22:K22" si="3">B21-B19</f>
        <v>271034.32000000007</v>
      </c>
      <c r="C22" s="24">
        <f t="shared" si="3"/>
        <v>314336.56880000001</v>
      </c>
      <c r="D22" s="24">
        <f t="shared" si="3"/>
        <v>362859.66119199991</v>
      </c>
      <c r="E22" s="24">
        <f t="shared" si="3"/>
        <v>417166.12798327999</v>
      </c>
      <c r="F22" s="24">
        <f t="shared" si="3"/>
        <v>477875.61359565519</v>
      </c>
      <c r="G22" s="24">
        <f t="shared" si="3"/>
        <v>511326.90654735127</v>
      </c>
      <c r="H22" s="24">
        <f t="shared" si="3"/>
        <v>547119.79000566597</v>
      </c>
      <c r="I22" s="24">
        <f t="shared" si="3"/>
        <v>585418.17530606268</v>
      </c>
      <c r="J22" s="24">
        <f t="shared" si="3"/>
        <v>626397.44757748698</v>
      </c>
      <c r="K22" s="24">
        <f t="shared" si="3"/>
        <v>670245.26890791138</v>
      </c>
    </row>
    <row r="23" spans="1:11" x14ac:dyDescent="0.2">
      <c r="A23" s="23" t="s">
        <v>116</v>
      </c>
      <c r="B23" s="35">
        <f t="shared" ref="B23:K23" si="4">IF(B18&gt;=B25,0,(B25-B18)/(B22/12))</f>
        <v>0</v>
      </c>
      <c r="C23" s="35">
        <f t="shared" si="4"/>
        <v>9.5908382722029621</v>
      </c>
      <c r="D23" s="35">
        <f t="shared" si="4"/>
        <v>9.5123916652769527</v>
      </c>
      <c r="E23" s="35">
        <f t="shared" si="4"/>
        <v>3.3454385713451709</v>
      </c>
      <c r="F23" s="35">
        <f t="shared" si="4"/>
        <v>0</v>
      </c>
      <c r="G23" s="35">
        <f t="shared" si="4"/>
        <v>0</v>
      </c>
      <c r="H23" s="35">
        <f t="shared" si="4"/>
        <v>0</v>
      </c>
      <c r="I23" s="35">
        <f t="shared" si="4"/>
        <v>3.7550594275928324</v>
      </c>
      <c r="J23" s="35">
        <f t="shared" si="4"/>
        <v>0</v>
      </c>
      <c r="K23" s="35">
        <f t="shared" si="4"/>
        <v>0</v>
      </c>
    </row>
    <row r="24" spans="1:11" ht="15" x14ac:dyDescent="0.25">
      <c r="A24" t="s">
        <v>117</v>
      </c>
      <c r="B24" s="36" t="str">
        <f>IF(B18&gt;='Current Financials'!$B$13,"",IF(B18&gt;='Current Financials'!$B$13/4,IF(B22&gt;=B20, "", "NOT OK1"), IF(B22&gt;=0.15*B19, "", "NOT OK2")))</f>
        <v/>
      </c>
      <c r="C24" s="36" t="str">
        <f t="shared" ref="C24:K24" si="5">IF(C18&gt;=B19,"",IF(C18&gt;=B19/4,IF(C22&gt;=C20, "", "NOT OK1"), IF(C22&gt;=0.15*C19, "", "NOT OK2")))</f>
        <v/>
      </c>
      <c r="D24" s="36" t="str">
        <f t="shared" si="5"/>
        <v/>
      </c>
      <c r="E24" s="36" t="str">
        <f t="shared" si="5"/>
        <v/>
      </c>
      <c r="F24" s="36" t="str">
        <f t="shared" si="5"/>
        <v/>
      </c>
      <c r="G24" s="36" t="str">
        <f t="shared" si="5"/>
        <v/>
      </c>
      <c r="H24" s="36" t="str">
        <f t="shared" si="5"/>
        <v/>
      </c>
      <c r="I24" s="36" t="str">
        <f t="shared" si="5"/>
        <v/>
      </c>
      <c r="J24" s="36" t="str">
        <f t="shared" si="5"/>
        <v/>
      </c>
      <c r="K24" s="36" t="str">
        <f t="shared" si="5"/>
        <v/>
      </c>
    </row>
    <row r="25" spans="1:11" x14ac:dyDescent="0.2">
      <c r="A25" t="s">
        <v>118</v>
      </c>
      <c r="B25" s="24">
        <f>SUM('Ten Year Plan'!G$16:G$87)</f>
        <v>476610</v>
      </c>
      <c r="C25" s="24">
        <f>SUM('Ten Year Plan'!H$16:H$87)</f>
        <v>1089260</v>
      </c>
      <c r="D25" s="24">
        <f>SUM('Ten Year Plan'!I$16:I$87)</f>
        <v>375527.2</v>
      </c>
      <c r="E25" s="24">
        <f>SUM('Ten Year Plan'!J$16:J$87)</f>
        <v>196006.88</v>
      </c>
      <c r="F25" s="24">
        <f>SUM('Ten Year Plan'!K$16:K$87)</f>
        <v>32769.900249999999</v>
      </c>
      <c r="G25" s="24">
        <f>SUM('Ten Year Plan'!L$16:L$87)</f>
        <v>115009.24191740001</v>
      </c>
      <c r="H25" s="24">
        <f>SUM('Ten Year Plan'!M$16:M$87)</f>
        <v>420204.49851772003</v>
      </c>
      <c r="I25" s="24">
        <f>SUM('Ten Year Plan'!N$16:N$87)</f>
        <v>1617824.8375520185</v>
      </c>
      <c r="J25" s="24">
        <f>SUM('Ten Year Plan'!O$16:O$87)</f>
        <v>0</v>
      </c>
      <c r="K25" s="24">
        <f>SUM('Ten Year Plan'!P$16:P$87)</f>
        <v>0</v>
      </c>
    </row>
    <row r="26" spans="1:11" x14ac:dyDescent="0.2">
      <c r="A26" t="s">
        <v>119</v>
      </c>
      <c r="B26" s="34">
        <f>B18+B22-B25+(2*B18+B22-B25)/2*'Current Financials'!$B$19</f>
        <v>838030.73380000005</v>
      </c>
      <c r="C26" s="34">
        <f>C18+C22-C25+(2*C18+C22-C25)/2*'Current Financials'!$B$19</f>
        <v>87888.598601000063</v>
      </c>
      <c r="D26" s="34">
        <f>D18+D22-D25+(2*D18+D22-D25)/2*'Current Financials'!$B$19</f>
        <v>79706.575398834932</v>
      </c>
      <c r="E26" s="34">
        <f>E18+E22-E25+(2*E18+E22-E25)/2*'Current Financials'!$B$19</f>
        <v>311331.56434859103</v>
      </c>
      <c r="F26" s="34">
        <f>F18+F22-F25+(2*F18+F22-F25)/2*'Current Financials'!$B$19</f>
        <v>785800.92085042433</v>
      </c>
      <c r="G26" s="34">
        <f>G18+G22-G25+(2*G18+G22-G25)/2*'Current Financials'!$B$19</f>
        <v>1236236.3719044726</v>
      </c>
      <c r="H26" s="34">
        <f>H18+H22-H25+(2*H18+H22-H25)/2*'Current Financials'!$B$19</f>
        <v>1434634.8343630831</v>
      </c>
      <c r="I26" s="34">
        <f>I18+I22-I25+(2*I18+I22-I25)/2*'Current Financials'!$B$19</f>
        <v>452741.9047953331</v>
      </c>
      <c r="J26" s="34">
        <f>J18+J22-J25+(2*J18+J22-J25)/2*'Current Financials'!$B$19</f>
        <v>1121266.0869449442</v>
      </c>
      <c r="K26" s="34">
        <f>K18+K22-K25+(2*K18+K22-K25)/2*'Current Financials'!$B$19</f>
        <v>1871612.7355297951</v>
      </c>
    </row>
    <row r="27" spans="1:11" x14ac:dyDescent="0.2">
      <c r="A27" t="s">
        <v>120</v>
      </c>
      <c r="B27" s="37">
        <f t="shared" ref="B27:K27" si="6">B26/B19*12</f>
        <v>10.63650506484688</v>
      </c>
      <c r="C27" s="37">
        <f t="shared" si="6"/>
        <v>1.0425280936502264</v>
      </c>
      <c r="D27" s="37">
        <f t="shared" si="6"/>
        <v>0.8836201271938624</v>
      </c>
      <c r="E27" s="37">
        <f t="shared" si="6"/>
        <v>3.2256023428246943</v>
      </c>
      <c r="F27" s="37">
        <f t="shared" si="6"/>
        <v>7.6088045388286929</v>
      </c>
      <c r="G27" s="37">
        <f t="shared" si="6"/>
        <v>11.187205960407605</v>
      </c>
      <c r="H27" s="37">
        <f t="shared" si="6"/>
        <v>12.133265772492875</v>
      </c>
      <c r="I27" s="37">
        <f t="shared" si="6"/>
        <v>3.5785184029534687</v>
      </c>
      <c r="J27" s="37">
        <f t="shared" si="6"/>
        <v>8.2828056401274885</v>
      </c>
      <c r="K27" s="37">
        <f t="shared" si="6"/>
        <v>12.921144925378513</v>
      </c>
    </row>
    <row r="28" spans="1:11" ht="15" x14ac:dyDescent="0.25">
      <c r="A28" t="s">
        <v>121</v>
      </c>
      <c r="B28" s="36" t="str">
        <f t="shared" ref="B28:K28" si="7">IF(B26&lt;0, "NOT OK!", IF(B26&gt;=B19/4,"","Low"))</f>
        <v/>
      </c>
      <c r="C28" s="36" t="str">
        <f t="shared" si="7"/>
        <v>Low</v>
      </c>
      <c r="D28" s="36" t="str">
        <f t="shared" si="7"/>
        <v>Low</v>
      </c>
      <c r="E28" s="36" t="str">
        <f t="shared" si="7"/>
        <v/>
      </c>
      <c r="F28" s="36" t="str">
        <f t="shared" si="7"/>
        <v/>
      </c>
      <c r="G28" s="36" t="str">
        <f t="shared" si="7"/>
        <v/>
      </c>
      <c r="H28" s="36" t="str">
        <f t="shared" si="7"/>
        <v/>
      </c>
      <c r="I28" s="36" t="str">
        <f t="shared" si="7"/>
        <v/>
      </c>
      <c r="J28" s="36" t="str">
        <f t="shared" si="7"/>
        <v/>
      </c>
      <c r="K28" s="36" t="str">
        <f t="shared" si="7"/>
        <v/>
      </c>
    </row>
  </sheetData>
  <sheetProtection sheet="1" objects="1" scenarios="1" selectLockedCells="1"/>
  <pageMargins left="0.78740157480314965" right="0.78740157480314965" top="1.0236220472440944" bottom="1.0236220472440944" header="0.78740157480314965" footer="0.78740157480314965"/>
  <pageSetup paperSize="9" scale="65" orientation="landscape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zoomScaleNormal="100" workbookViewId="0"/>
  </sheetViews>
  <sheetFormatPr defaultRowHeight="12.75" x14ac:dyDescent="0.2"/>
  <cols>
    <col min="1" max="1" width="36.5703125"/>
    <col min="2" max="2" width="16"/>
    <col min="3" max="1025" width="11.5703125"/>
  </cols>
  <sheetData>
    <row r="1" spans="1:2" ht="19.5" x14ac:dyDescent="0.3">
      <c r="A1" s="48" t="s">
        <v>122</v>
      </c>
      <c r="B1" s="48"/>
    </row>
    <row r="2" spans="1:2" x14ac:dyDescent="0.2">
      <c r="A2" s="45" t="s">
        <v>123</v>
      </c>
      <c r="B2" s="45"/>
    </row>
    <row r="3" spans="1:2" x14ac:dyDescent="0.2">
      <c r="A3" s="45" t="s">
        <v>124</v>
      </c>
      <c r="B3" s="45"/>
    </row>
    <row r="4" spans="1:2" x14ac:dyDescent="0.2">
      <c r="A4" s="45" t="s">
        <v>125</v>
      </c>
      <c r="B4" s="45"/>
    </row>
    <row r="5" spans="1:2" x14ac:dyDescent="0.2">
      <c r="A5" s="45"/>
      <c r="B5" s="45"/>
    </row>
    <row r="6" spans="1:2" x14ac:dyDescent="0.2">
      <c r="A6" s="3"/>
      <c r="B6" s="3"/>
    </row>
    <row r="7" spans="1:2" x14ac:dyDescent="0.2">
      <c r="A7" s="3"/>
      <c r="B7" s="3"/>
    </row>
    <row r="8" spans="1:2" ht="15" x14ac:dyDescent="0.25">
      <c r="A8" s="38" t="s">
        <v>122</v>
      </c>
      <c r="B8" s="39"/>
    </row>
    <row r="9" spans="1:2" x14ac:dyDescent="0.2">
      <c r="A9" s="40" t="s">
        <v>126</v>
      </c>
      <c r="B9" s="41">
        <f>'Current Financials'!B15</f>
        <v>945458</v>
      </c>
    </row>
    <row r="10" spans="1:2" x14ac:dyDescent="0.2">
      <c r="A10" s="40" t="s">
        <v>127</v>
      </c>
      <c r="B10" s="41">
        <f>'Planning and Projections'!B22</f>
        <v>271034.32000000007</v>
      </c>
    </row>
    <row r="11" spans="1:2" x14ac:dyDescent="0.2">
      <c r="A11" s="40" t="s">
        <v>128</v>
      </c>
      <c r="B11" s="41">
        <f>'Planning and Projections'!B21</f>
        <v>1216492.32</v>
      </c>
    </row>
    <row r="12" spans="1:2" x14ac:dyDescent="0.2">
      <c r="A12" s="40" t="s">
        <v>129</v>
      </c>
      <c r="B12" s="42">
        <f>B10/B11</f>
        <v>0.22279986116147454</v>
      </c>
    </row>
    <row r="13" spans="1:2" x14ac:dyDescent="0.2">
      <c r="A13" s="40" t="s">
        <v>130</v>
      </c>
      <c r="B13" s="41">
        <f>'Current Financials'!B14</f>
        <v>1116048</v>
      </c>
    </row>
    <row r="14" spans="1:2" x14ac:dyDescent="0.2">
      <c r="A14" s="23" t="s">
        <v>131</v>
      </c>
      <c r="B14" s="29">
        <f>B11/'Current Financials'!B14-1</f>
        <v>9.000000000000008E-2</v>
      </c>
    </row>
    <row r="15" spans="1:2" x14ac:dyDescent="0.2">
      <c r="A15" s="23"/>
      <c r="B15" s="29"/>
    </row>
    <row r="16" spans="1:2" ht="15" x14ac:dyDescent="0.25">
      <c r="A16" s="43" t="s">
        <v>132</v>
      </c>
      <c r="B16" s="29"/>
    </row>
    <row r="17" spans="1:2" x14ac:dyDescent="0.2">
      <c r="A17" s="23" t="s">
        <v>133</v>
      </c>
      <c r="B17" s="24">
        <f>'Planning and Projections'!B18</f>
        <v>994559</v>
      </c>
    </row>
    <row r="18" spans="1:2" x14ac:dyDescent="0.2">
      <c r="A18" s="23" t="s">
        <v>134</v>
      </c>
      <c r="B18" s="24">
        <f>'Current Year Planner'!E13</f>
        <v>1899749</v>
      </c>
    </row>
    <row r="19" spans="1:2" x14ac:dyDescent="0.2">
      <c r="A19" s="23" t="s">
        <v>135</v>
      </c>
      <c r="B19" s="24">
        <f>B17-B18</f>
        <v>-905190</v>
      </c>
    </row>
    <row r="20" spans="1:2" x14ac:dyDescent="0.2">
      <c r="A20" s="23" t="s">
        <v>136</v>
      </c>
      <c r="B20" s="25">
        <f>(B17-B18)/B18</f>
        <v>-0.47647873482233705</v>
      </c>
    </row>
    <row r="21" spans="1:2" x14ac:dyDescent="0.2">
      <c r="A21" s="23"/>
      <c r="B21" s="24"/>
    </row>
    <row r="22" spans="1:2" x14ac:dyDescent="0.2">
      <c r="A22" s="23" t="s">
        <v>137</v>
      </c>
      <c r="B22" s="24">
        <f>'Planning and Projections'!B26</f>
        <v>838030.73380000005</v>
      </c>
    </row>
    <row r="23" spans="1:2" x14ac:dyDescent="0.2">
      <c r="A23" s="23" t="s">
        <v>138</v>
      </c>
      <c r="B23" s="24">
        <f>'Current Year Planner'!E19</f>
        <v>1387230.4016887574</v>
      </c>
    </row>
    <row r="24" spans="1:2" x14ac:dyDescent="0.2">
      <c r="A24" s="23" t="s">
        <v>135</v>
      </c>
      <c r="B24" s="24">
        <f>B22-B23</f>
        <v>-549199.66788875731</v>
      </c>
    </row>
    <row r="25" spans="1:2" x14ac:dyDescent="0.2">
      <c r="A25" s="23" t="s">
        <v>136</v>
      </c>
      <c r="B25" s="25">
        <f>(B22-B23)/B23</f>
        <v>-0.39589650516610952</v>
      </c>
    </row>
    <row r="26" spans="1:2" x14ac:dyDescent="0.2">
      <c r="A26" s="23"/>
      <c r="B26" s="24"/>
    </row>
    <row r="27" spans="1:2" x14ac:dyDescent="0.2">
      <c r="A27" s="23" t="s">
        <v>139</v>
      </c>
      <c r="B27" s="25">
        <f>(B22-B17)/B17</f>
        <v>-0.1573845957856698</v>
      </c>
    </row>
    <row r="28" spans="1:2" x14ac:dyDescent="0.2">
      <c r="A28" s="23" t="s">
        <v>140</v>
      </c>
      <c r="B28" s="44">
        <f>'Planning and Projections'!B27</f>
        <v>10.63650506484688</v>
      </c>
    </row>
  </sheetData>
  <sheetProtection sheet="1" objects="1" scenarios="1" selectLockedCells="1"/>
  <mergeCells count="5">
    <mergeCell ref="A1:B1"/>
    <mergeCell ref="A2:B2"/>
    <mergeCell ref="A3:B3"/>
    <mergeCell ref="A4:B4"/>
    <mergeCell ref="A5:B5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Current Financials</vt:lpstr>
      <vt:lpstr>Ten Year Plan</vt:lpstr>
      <vt:lpstr>Current Year Planner</vt:lpstr>
      <vt:lpstr>Planning and Projections</vt:lpstr>
      <vt:lpstr>Budget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Daneels</dc:creator>
  <cp:lastModifiedBy>Pam Daneels</cp:lastModifiedBy>
  <cp:revision>98</cp:revision>
  <cp:lastPrinted>2018-10-17T12:38:52Z</cp:lastPrinted>
  <dcterms:created xsi:type="dcterms:W3CDTF">2017-04-14T11:55:43Z</dcterms:created>
  <dcterms:modified xsi:type="dcterms:W3CDTF">2019-08-01T16:17:54Z</dcterms:modified>
  <dc:language>en-US</dc:language>
</cp:coreProperties>
</file>