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OneDrive\Manuscript\SD LGM article\"/>
    </mc:Choice>
  </mc:AlternateContent>
  <xr:revisionPtr revIDLastSave="0" documentId="8_{C327E5FC-353D-41FA-8EB3-E872C26A5570}" xr6:coauthVersionLast="45" xr6:coauthVersionMax="45" xr10:uidLastSave="{00000000-0000-0000-0000-000000000000}"/>
  <bookViews>
    <workbookView xWindow="1095" yWindow="1095" windowWidth="14400" windowHeight="8865" xr2:uid="{00000000-000D-0000-FFFF-FFFF00000000}"/>
  </bookViews>
  <sheets>
    <sheet name="Proxy" sheetId="1" r:id="rId1"/>
    <sheet name="Graf_Altitude" sheetId="5" r:id="rId2"/>
    <sheet name="Altitude" sheetId="2" r:id="rId3"/>
    <sheet name="Graf_RelElev" sheetId="4" r:id="rId4"/>
    <sheet name="RelElev" sheetId="3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9" i="1" l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F29" i="1" s="1"/>
  <c r="AG29" i="1" s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X49" i="1"/>
  <c r="Y49" i="1" s="1"/>
  <c r="X48" i="1"/>
  <c r="Y48" i="1" s="1"/>
  <c r="X47" i="1"/>
  <c r="Y47" i="1" s="1"/>
  <c r="X46" i="1"/>
  <c r="Y46" i="1" s="1"/>
  <c r="X45" i="1"/>
  <c r="Y45" i="1" s="1"/>
  <c r="X44" i="1"/>
  <c r="Y44" i="1" s="1"/>
  <c r="X43" i="1"/>
  <c r="Y43" i="1" s="1"/>
  <c r="X42" i="1"/>
  <c r="Y42" i="1" s="1"/>
  <c r="X41" i="1"/>
  <c r="Y41" i="1" s="1"/>
  <c r="X40" i="1"/>
  <c r="Y40" i="1" s="1"/>
  <c r="X39" i="1"/>
  <c r="Y39" i="1" s="1"/>
  <c r="X38" i="1"/>
  <c r="Y38" i="1" s="1"/>
  <c r="X37" i="1"/>
  <c r="Y37" i="1" s="1"/>
  <c r="X36" i="1"/>
  <c r="Y36" i="1" s="1"/>
  <c r="X35" i="1"/>
  <c r="Y35" i="1" s="1"/>
  <c r="X34" i="1"/>
  <c r="Y34" i="1" s="1"/>
  <c r="X33" i="1"/>
  <c r="Y33" i="1" s="1"/>
  <c r="X32" i="1"/>
  <c r="Y32" i="1" s="1"/>
  <c r="X31" i="1"/>
  <c r="Y31" i="1" s="1"/>
  <c r="X30" i="1"/>
  <c r="Y30" i="1" s="1"/>
  <c r="X29" i="1"/>
  <c r="X28" i="1"/>
  <c r="Y28" i="1" s="1"/>
  <c r="X27" i="1"/>
  <c r="Y27" i="1" s="1"/>
  <c r="X26" i="1"/>
  <c r="Y26" i="1" s="1"/>
  <c r="X25" i="1"/>
  <c r="Y25" i="1" s="1"/>
  <c r="X24" i="1"/>
  <c r="Y24" i="1" s="1"/>
  <c r="X23" i="1"/>
  <c r="Y23" i="1" s="1"/>
  <c r="X22" i="1"/>
  <c r="Y22" i="1" s="1"/>
  <c r="X21" i="1"/>
  <c r="Y21" i="1" s="1"/>
  <c r="X20" i="1"/>
  <c r="Y20" i="1" s="1"/>
  <c r="X19" i="1"/>
  <c r="Y19" i="1" s="1"/>
  <c r="X18" i="1"/>
  <c r="Y18" i="1" s="1"/>
  <c r="X17" i="1"/>
  <c r="Y17" i="1" s="1"/>
  <c r="X16" i="1"/>
  <c r="Y16" i="1" s="1"/>
  <c r="X15" i="1"/>
  <c r="Y15" i="1" s="1"/>
  <c r="X14" i="1"/>
  <c r="Y14" i="1" s="1"/>
  <c r="X13" i="1"/>
  <c r="Y13" i="1" s="1"/>
  <c r="X12" i="1"/>
  <c r="Y12" i="1" s="1"/>
  <c r="X11" i="1"/>
  <c r="Y11" i="1" s="1"/>
  <c r="X10" i="1"/>
  <c r="Y10" i="1" s="1"/>
  <c r="X9" i="1"/>
  <c r="Y9" i="1" s="1"/>
  <c r="X8" i="1"/>
  <c r="Y8" i="1" s="1"/>
  <c r="X7" i="1"/>
  <c r="Y7" i="1" s="1"/>
  <c r="X6" i="1"/>
  <c r="Y6" i="1" s="1"/>
  <c r="X5" i="1"/>
  <c r="Y5" i="1" s="1"/>
  <c r="X4" i="1"/>
  <c r="Y4" i="1" s="1"/>
  <c r="X3" i="1"/>
  <c r="Y3" i="1" s="1"/>
  <c r="X2" i="1"/>
  <c r="Y2" i="1" s="1"/>
  <c r="AE2" i="1"/>
  <c r="AF16" i="1" l="1"/>
  <c r="AG16" i="1" s="1"/>
  <c r="AF32" i="1"/>
  <c r="AG32" i="1" s="1"/>
  <c r="AF8" i="1"/>
  <c r="AG8" i="1" s="1"/>
  <c r="AF24" i="1"/>
  <c r="AG24" i="1" s="1"/>
  <c r="AF40" i="1"/>
  <c r="AG40" i="1" s="1"/>
  <c r="AF48" i="1"/>
  <c r="AG48" i="1" s="1"/>
  <c r="AF6" i="1"/>
  <c r="AG6" i="1" s="1"/>
  <c r="AF38" i="1"/>
  <c r="AG38" i="1" s="1"/>
  <c r="AF15" i="1"/>
  <c r="AG15" i="1" s="1"/>
  <c r="AF17" i="1"/>
  <c r="AG17" i="1" s="1"/>
  <c r="AF25" i="1"/>
  <c r="AG25" i="1" s="1"/>
  <c r="AF33" i="1"/>
  <c r="AG33" i="1" s="1"/>
  <c r="AF41" i="1"/>
  <c r="AG41" i="1" s="1"/>
  <c r="AF49" i="1"/>
  <c r="AG49" i="1" s="1"/>
  <c r="AF14" i="1"/>
  <c r="AG14" i="1" s="1"/>
  <c r="AF7" i="1"/>
  <c r="AG7" i="1" s="1"/>
  <c r="AF22" i="1"/>
  <c r="AG22" i="1" s="1"/>
  <c r="AF23" i="1"/>
  <c r="AG23" i="1" s="1"/>
  <c r="AF39" i="1"/>
  <c r="AG39" i="1" s="1"/>
  <c r="AF9" i="1"/>
  <c r="AG9" i="1" s="1"/>
  <c r="AF30" i="1"/>
  <c r="AG30" i="1" s="1"/>
  <c r="AF31" i="1"/>
  <c r="AG31" i="1" s="1"/>
  <c r="AF47" i="1"/>
  <c r="AG47" i="1" s="1"/>
  <c r="AF46" i="1"/>
  <c r="AG46" i="1" s="1"/>
  <c r="AF10" i="1"/>
  <c r="AG10" i="1" s="1"/>
  <c r="AF18" i="1"/>
  <c r="AG18" i="1" s="1"/>
  <c r="AF26" i="1"/>
  <c r="AG26" i="1" s="1"/>
  <c r="AF34" i="1"/>
  <c r="AG34" i="1" s="1"/>
  <c r="AF42" i="1"/>
  <c r="AG42" i="1" s="1"/>
  <c r="AF5" i="1"/>
  <c r="AG5" i="1" s="1"/>
  <c r="AF13" i="1"/>
  <c r="AG13" i="1" s="1"/>
  <c r="AF35" i="1"/>
  <c r="AG35" i="1" s="1"/>
  <c r="AF43" i="1"/>
  <c r="AG43" i="1" s="1"/>
  <c r="AF11" i="1"/>
  <c r="AG11" i="1" s="1"/>
  <c r="AF27" i="1"/>
  <c r="AG27" i="1" s="1"/>
  <c r="AF12" i="1"/>
  <c r="AG12" i="1" s="1"/>
  <c r="AF28" i="1"/>
  <c r="AG28" i="1" s="1"/>
  <c r="AF44" i="1"/>
  <c r="AG44" i="1" s="1"/>
  <c r="AF37" i="1"/>
  <c r="AG37" i="1" s="1"/>
  <c r="AF45" i="1"/>
  <c r="AG45" i="1" s="1"/>
  <c r="AF3" i="1"/>
  <c r="AG3" i="1" s="1"/>
  <c r="AF4" i="1"/>
  <c r="AG4" i="1" s="1"/>
  <c r="AF20" i="1"/>
  <c r="AG20" i="1" s="1"/>
  <c r="AF36" i="1"/>
  <c r="AG36" i="1" s="1"/>
  <c r="AF19" i="1"/>
  <c r="AG19" i="1" s="1"/>
  <c r="AF21" i="1"/>
  <c r="AG21" i="1" s="1"/>
  <c r="AF2" i="1"/>
  <c r="AG2" i="1" s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pneruda</author>
  </authors>
  <commentList>
    <comment ref="Q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pneruda:</t>
        </r>
        <r>
          <rPr>
            <sz val="9"/>
            <color indexed="81"/>
            <rFont val="Tahoma"/>
            <charset val="1"/>
          </rPr>
          <t xml:space="preserve">
co je ta hvězdička?
</t>
        </r>
      </text>
    </comment>
  </commentList>
</comments>
</file>

<file path=xl/sharedStrings.xml><?xml version="1.0" encoding="utf-8"?>
<sst xmlns="http://schemas.openxmlformats.org/spreadsheetml/2006/main" count="752" uniqueCount="219">
  <si>
    <t>No</t>
  </si>
  <si>
    <t>site</t>
  </si>
  <si>
    <t>X</t>
  </si>
  <si>
    <t>Y</t>
  </si>
  <si>
    <t>LU zone</t>
  </si>
  <si>
    <t>LU Min</t>
  </si>
  <si>
    <t>LU Max</t>
  </si>
  <si>
    <t>LU Range</t>
  </si>
  <si>
    <t>Terrain variability 500 m buffer</t>
  </si>
  <si>
    <t>Terrain variability 1000 m buffer</t>
  </si>
  <si>
    <t>Classsific.</t>
  </si>
  <si>
    <t>AUG content</t>
  </si>
  <si>
    <t>Lithics (N)</t>
  </si>
  <si>
    <t>Cores (N)</t>
  </si>
  <si>
    <t>Tools (N)</t>
  </si>
  <si>
    <t>Blanks (n)</t>
  </si>
  <si>
    <t>Počet použitých surovin</t>
  </si>
  <si>
    <t>Velikost a typ lokality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</si>
  <si>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</t>
  </si>
  <si>
    <t>finds</t>
  </si>
  <si>
    <t>stratigraphy</t>
  </si>
  <si>
    <t>Altitude a.s.l.</t>
  </si>
  <si>
    <t>Altitude average</t>
  </si>
  <si>
    <t>Elevation above river (m)</t>
  </si>
  <si>
    <t>Elevation above river (h2)</t>
  </si>
  <si>
    <t>Relative hight in LUmin (%)</t>
  </si>
  <si>
    <t>Related River</t>
  </si>
  <si>
    <t>DtR (m)cor</t>
  </si>
  <si>
    <t>DtR (d2)</t>
  </si>
  <si>
    <t>EAR2+DtR2</t>
  </si>
  <si>
    <t>DrRslope (m) cumulative distance</t>
  </si>
  <si>
    <t>orientation</t>
  </si>
  <si>
    <t>Orientation (azimut)</t>
  </si>
  <si>
    <t>Viewhed</t>
  </si>
  <si>
    <t>source</t>
  </si>
  <si>
    <t>Alojzov I - Golštýn</t>
  </si>
  <si>
    <t>MHana_N</t>
  </si>
  <si>
    <t>EAU</t>
  </si>
  <si>
    <t>yes</t>
  </si>
  <si>
    <t>surface</t>
  </si>
  <si>
    <t>LI</t>
  </si>
  <si>
    <t>uncertain</t>
  </si>
  <si>
    <t>323-341</t>
  </si>
  <si>
    <t>Morava</t>
  </si>
  <si>
    <t>NE</t>
  </si>
  <si>
    <t>Oliva 1987</t>
  </si>
  <si>
    <t>Blažovice I</t>
  </si>
  <si>
    <t>Litava_N</t>
  </si>
  <si>
    <t>EAU/EPIG</t>
  </si>
  <si>
    <t>Litava</t>
  </si>
  <si>
    <t>top</t>
  </si>
  <si>
    <t>Oliva 1987-PV</t>
  </si>
  <si>
    <t>Bratčice</t>
  </si>
  <si>
    <t>Svratka_S</t>
  </si>
  <si>
    <t>EPIG</t>
  </si>
  <si>
    <t>no</t>
  </si>
  <si>
    <t>excav.</t>
  </si>
  <si>
    <t>LI, M</t>
  </si>
  <si>
    <t>loess</t>
  </si>
  <si>
    <t>Svratka</t>
  </si>
  <si>
    <t>N</t>
  </si>
  <si>
    <t>Valoch 1974; Nerudová in press</t>
  </si>
  <si>
    <t>Brno - Jundrov</t>
  </si>
  <si>
    <t>Svratka_N</t>
  </si>
  <si>
    <t>low</t>
  </si>
  <si>
    <t>tests pits+ surf.</t>
  </si>
  <si>
    <t>LI,snail</t>
  </si>
  <si>
    <t>235-240</t>
  </si>
  <si>
    <t>SE</t>
  </si>
  <si>
    <t>Oliva 1991</t>
  </si>
  <si>
    <t>Brno - Kohoutovice I</t>
  </si>
  <si>
    <t>Brno - Stránská skála IV</t>
  </si>
  <si>
    <t>Svitava E</t>
  </si>
  <si>
    <t>LI,B</t>
  </si>
  <si>
    <t>Svitava</t>
  </si>
  <si>
    <t>Svoboda 1991</t>
  </si>
  <si>
    <t>Brno - Štýřice III</t>
  </si>
  <si>
    <t>10*</t>
  </si>
  <si>
    <t>LI,B,H,C,M</t>
  </si>
  <si>
    <t>Nerudová et al. 2012, Valoch 1975</t>
  </si>
  <si>
    <t>Brno -Štýřice, Hospital</t>
  </si>
  <si>
    <t>excav., single finds</t>
  </si>
  <si>
    <t>E</t>
  </si>
  <si>
    <t>Škrdla et al. 2005</t>
  </si>
  <si>
    <t>Brno - Štýřice, Kamenná St.</t>
  </si>
  <si>
    <t>LI,B,H</t>
  </si>
  <si>
    <t>floodplain</t>
  </si>
  <si>
    <t>Nerudová 2010, Skutil 1932</t>
  </si>
  <si>
    <t>Brno - Štýřice, Polní St.</t>
  </si>
  <si>
    <t>Nerudová et al. 2012</t>
  </si>
  <si>
    <t xml:space="preserve">Brno - Štýřice, Vídeňská St 849/15 </t>
  </si>
  <si>
    <t>B</t>
  </si>
  <si>
    <t>Dolní Otaslavice I</t>
  </si>
  <si>
    <t>298-306</t>
  </si>
  <si>
    <t>Mlejnek 2013</t>
  </si>
  <si>
    <t>Drahanovice - nepublikováno , oliva 1987</t>
  </si>
  <si>
    <t xml:space="preserve">                                     </t>
  </si>
  <si>
    <t>Oliva 1987; kryptocitace!!</t>
  </si>
  <si>
    <t xml:space="preserve">Horákov IV - "Macocha" </t>
  </si>
  <si>
    <t>excav.+surf.</t>
  </si>
  <si>
    <t>Škrdla - Kos 1999</t>
  </si>
  <si>
    <t>Horní Otaslavice II, revizní výzkum O. Mlejnek</t>
  </si>
  <si>
    <t>282-290</t>
  </si>
  <si>
    <t>Mlejnek 2013; kryptocitace!!</t>
  </si>
  <si>
    <t>Jaroslavice</t>
  </si>
  <si>
    <t>Dyje_S</t>
  </si>
  <si>
    <t>7?</t>
  </si>
  <si>
    <t>LI, B, M, C</t>
  </si>
  <si>
    <t>Dyje</t>
  </si>
  <si>
    <t>Škrdla 1999</t>
  </si>
  <si>
    <t>Karolín I</t>
  </si>
  <si>
    <t>MHana_S</t>
  </si>
  <si>
    <t>Kunovice - V úzkých</t>
  </si>
  <si>
    <t>Morava_E</t>
  </si>
  <si>
    <t>230-235</t>
  </si>
  <si>
    <t>Škrdla 2005</t>
  </si>
  <si>
    <t>Lhotka</t>
  </si>
  <si>
    <t>Mohelno-Plevovce, KS A (concentration 3)</t>
  </si>
  <si>
    <t>Jihlava_N</t>
  </si>
  <si>
    <t>LI, B</t>
  </si>
  <si>
    <t>loess?</t>
  </si>
  <si>
    <t>Jihlava</t>
  </si>
  <si>
    <t>SW</t>
  </si>
  <si>
    <t>Škrdla et al. 2012a</t>
  </si>
  <si>
    <t>Mohelno-Plevovce, concentrations 1-2</t>
  </si>
  <si>
    <t>Ondratice II - Zadní Hony</t>
  </si>
  <si>
    <t>320-360</t>
  </si>
  <si>
    <t>Mejnek 2015, sběr O. Mlejnka 2011</t>
  </si>
  <si>
    <t>Ondratice VIII - Kopaniny</t>
  </si>
  <si>
    <t>nelze spočítat</t>
  </si>
  <si>
    <t>307-321</t>
  </si>
  <si>
    <t>Opava - Předměstí I (Lundwall´s Brickyard)</t>
  </si>
  <si>
    <t>Opava_W</t>
  </si>
  <si>
    <t>1?</t>
  </si>
  <si>
    <t>layer+ surf.</t>
  </si>
  <si>
    <t>LI, B, H</t>
  </si>
  <si>
    <t>Opava</t>
  </si>
  <si>
    <t>Bayer - Stumpf 1929</t>
  </si>
  <si>
    <t>Opava - Předměstí  II (Stratil´s and Němcová´s sand pits)</t>
  </si>
  <si>
    <t>Opava - Předměstí  III (railway station-heat house)</t>
  </si>
  <si>
    <t>Oslavany I - power station</t>
  </si>
  <si>
    <t>Oslava_NE</t>
  </si>
  <si>
    <t>Oslava</t>
  </si>
  <si>
    <t>Oliva 2007</t>
  </si>
  <si>
    <t>Ostrov u Macochy III (Dolina)</t>
  </si>
  <si>
    <t>MKras</t>
  </si>
  <si>
    <t>Valoch 1977; 2000</t>
  </si>
  <si>
    <t>Ostrožská Nová Ves</t>
  </si>
  <si>
    <t>180-190</t>
  </si>
  <si>
    <t>W</t>
  </si>
  <si>
    <t>Oliva 1998, Škrdla 2005</t>
  </si>
  <si>
    <t>Pístovice I</t>
  </si>
  <si>
    <t>Svoboda 1994</t>
  </si>
  <si>
    <t>Pístovice II</t>
  </si>
  <si>
    <t>6*</t>
  </si>
  <si>
    <t>Svoboda - Novák 2004, Svoboda 1994</t>
  </si>
  <si>
    <t>Pístovice III</t>
  </si>
  <si>
    <t>4*</t>
  </si>
  <si>
    <t>Pohořelice u Napajedel - Čtvrtky</t>
  </si>
  <si>
    <t>225-265</t>
  </si>
  <si>
    <t xml:space="preserve">Radslavice - Zelená hora </t>
  </si>
  <si>
    <t>excav.?</t>
  </si>
  <si>
    <t>Klíma 1983</t>
  </si>
  <si>
    <t>Seloutky I</t>
  </si>
  <si>
    <t>78*</t>
  </si>
  <si>
    <t>300-340</t>
  </si>
  <si>
    <t>Senorady - Malá skála</t>
  </si>
  <si>
    <t>Oslava_SW</t>
  </si>
  <si>
    <t>Škrdla et al. 2012b</t>
  </si>
  <si>
    <t>Slatinice I</t>
  </si>
  <si>
    <t>Sloup I - Kůlna</t>
  </si>
  <si>
    <t>?</t>
  </si>
  <si>
    <t>cave</t>
  </si>
  <si>
    <t>H</t>
  </si>
  <si>
    <t>Valoch 1974</t>
  </si>
  <si>
    <t>Sněhotice I</t>
  </si>
  <si>
    <t>280-310</t>
  </si>
  <si>
    <t>Valoch 1983</t>
  </si>
  <si>
    <t>Štramberk II - Čertova Díra</t>
  </si>
  <si>
    <t>Odra_S</t>
  </si>
  <si>
    <t>Odra</t>
  </si>
  <si>
    <t>S</t>
  </si>
  <si>
    <t>Neruda 2006</t>
  </si>
  <si>
    <t>Třebíč 1 (Ptáčov)</t>
  </si>
  <si>
    <t>Jihlava_W</t>
  </si>
  <si>
    <t>loess-like sediment</t>
  </si>
  <si>
    <t>Vokáč 2003</t>
  </si>
  <si>
    <t>Uherské Hradiště - Mařatice Kolébky</t>
  </si>
  <si>
    <t>nenalezeno</t>
  </si>
  <si>
    <t>250-270</t>
  </si>
  <si>
    <t>Určice I</t>
  </si>
  <si>
    <t>320-338</t>
  </si>
  <si>
    <t>Určice II</t>
  </si>
  <si>
    <t>290-298</t>
  </si>
  <si>
    <t>Mlejnek 2013, nezpracováno, publ. Čižmář 1988</t>
  </si>
  <si>
    <t>Vedrovice XII</t>
  </si>
  <si>
    <t>Jihlava_SW</t>
  </si>
  <si>
    <t>Oliva 2008</t>
  </si>
  <si>
    <t>Velké Pavlovice</t>
  </si>
  <si>
    <t>Dyje_N</t>
  </si>
  <si>
    <t>LI, B, M,H</t>
  </si>
  <si>
    <t>Svoboda - Fišáková 1999</t>
  </si>
  <si>
    <t>Vincencov I</t>
  </si>
  <si>
    <t>SZ/EAU</t>
  </si>
  <si>
    <t>370-385</t>
  </si>
  <si>
    <t xml:space="preserve">Mlejnek 2013, Svoboda - Přichystal 1987 </t>
  </si>
  <si>
    <t>Zlín-Louky</t>
  </si>
  <si>
    <t>LI, B, P,H</t>
  </si>
  <si>
    <t>NW</t>
  </si>
  <si>
    <t>Klíma 1956, Allsworth-Jones 1986</t>
  </si>
  <si>
    <t>Distance to main river (m)</t>
  </si>
  <si>
    <t>Altitude</t>
  </si>
  <si>
    <t>Brno-Štýřice, Hospital</t>
  </si>
  <si>
    <t xml:space="preserve">Brno-Štýřice, Vídeňská St 849/15 </t>
  </si>
  <si>
    <t>Drahanovice</t>
  </si>
  <si>
    <t>Horní Otaslavice II</t>
  </si>
  <si>
    <t>Ostrov u Macochy III</t>
  </si>
  <si>
    <t>Relative hight in LU (%)</t>
  </si>
  <si>
    <t>EAU/SZ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</si>
</sst>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0"/>
      <color rgb="FF6633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right"/>
    </xf>
    <xf numFmtId="16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8" borderId="0" xfId="0" applyFill="1"/>
    <xf numFmtId="0" fontId="0" fillId="9" borderId="0" xfId="0" applyFill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0" borderId="0" xfId="0" applyFill="1" applyAlignment="1">
      <alignment horizontal="center"/>
    </xf>
    <xf numFmtId="0" fontId="0" fillId="10" borderId="0" xfId="0" applyFill="1"/>
    <xf numFmtId="2" fontId="0" fillId="6" borderId="1" xfId="0" applyNumberForma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" fontId="0" fillId="8" borderId="6" xfId="0" applyNumberFormat="1" applyFill="1" applyBorder="1"/>
    <xf numFmtId="1" fontId="0" fillId="8" borderId="7" xfId="0" applyNumberFormat="1" applyFill="1" applyBorder="1"/>
    <xf numFmtId="1" fontId="2" fillId="8" borderId="8" xfId="0" applyNumberFormat="1" applyFont="1" applyFill="1" applyBorder="1" applyAlignment="1">
      <alignment vertical="center"/>
    </xf>
    <xf numFmtId="1" fontId="2" fillId="8" borderId="9" xfId="0" applyNumberFormat="1" applyFont="1" applyFill="1" applyBorder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3" xfId="0" applyFill="1" applyBorder="1"/>
    <xf numFmtId="0" fontId="3" fillId="9" borderId="4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1" fontId="0" fillId="5" borderId="1" xfId="0" applyNumberFormat="1" applyFill="1" applyBorder="1"/>
    <xf numFmtId="0" fontId="3" fillId="5" borderId="1" xfId="0" applyFont="1" applyFill="1" applyBorder="1" applyAlignment="1">
      <alignment horizontal="center" vertical="center" wrapText="1"/>
    </xf>
    <xf numFmtId="1" fontId="0" fillId="6" borderId="1" xfId="0" applyNumberFormat="1" applyFill="1" applyBorder="1"/>
    <xf numFmtId="16" fontId="0" fillId="10" borderId="1" xfId="0" applyNumberFormat="1" applyFill="1" applyBorder="1"/>
    <xf numFmtId="0" fontId="0" fillId="3" borderId="0" xfId="0" applyFill="1"/>
    <xf numFmtId="0" fontId="0" fillId="9" borderId="3" xfId="0" applyFill="1" applyBorder="1"/>
    <xf numFmtId="0" fontId="3" fillId="9" borderId="1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1" borderId="1" xfId="0" applyFill="1" applyBorder="1"/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0" xfId="0" applyFill="1"/>
    <xf numFmtId="0" fontId="0" fillId="0" borderId="2" xfId="0" applyFill="1" applyBorder="1"/>
    <xf numFmtId="0" fontId="0" fillId="0" borderId="1" xfId="0" applyFill="1" applyBorder="1"/>
    <xf numFmtId="0" fontId="0" fillId="13" borderId="1" xfId="0" applyFill="1" applyBorder="1"/>
  </cellXfs>
  <cellStyles count="3">
    <cellStyle name="Normální" xfId="0" builtinId="0"/>
    <cellStyle name="Normální 2" xfId="2" xr:uid="{00000000-0005-0000-0000-000001000000}"/>
    <cellStyle name="Standard_PalDB-v5-AMSc14 (2064)" xfId="1" xr:uid="{00000000-0005-0000-0000-000002000000}"/>
  </cellStyles>
  <dxfs count="0"/>
  <tableStyles count="0" defaultTableStyle="TableStyleMedium2" defaultPivotStyle="PivotStyleLight16"/>
  <colors>
    <mruColors>
      <color rgb="FF2E2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EPIG</c:v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noFill/>
              <a:ln w="3810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658BB44-C1D6-44DA-BD4C-993011C61F5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B8-47ED-888B-B2EE4E2BF4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31477D-F59A-4408-8305-3DA3A9F861D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3B8-47ED-888B-B2EE4E2BF4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FA56DB-4A3B-47A5-9CCC-623D76469B1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3B8-47ED-888B-B2EE4E2BF4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A907B11-7829-4B4B-85D8-DB1E42E9CAE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3B8-47ED-888B-B2EE4E2BF48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42F565-7B32-4561-85A9-27F876DED02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3B8-47ED-888B-B2EE4E2BF48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DDFD79B-1D87-411C-9262-DEC7430F1F1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3B8-47ED-888B-B2EE4E2BF48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1BC11C1-E739-482F-984A-8E839CA3126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3B8-47ED-888B-B2EE4E2BF48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2B797F4-01B3-45CD-A625-F9AD3BB18DF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3B8-47ED-888B-B2EE4E2BF48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10C5EAC-3AAF-435F-9766-5D58696BCAC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3B8-47ED-888B-B2EE4E2BF48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EFC6FC2-6D31-4B2F-BD4E-78ACABD340F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3B8-47ED-888B-B2EE4E2BF48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4F37647-0FBC-41DF-96B2-BB2569B83BE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3B8-47ED-888B-B2EE4E2BF4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6B91777-97E3-4B0A-9280-FEFC78AB2EA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3B8-47ED-888B-B2EE4E2BF48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0BCFDAB-EDE5-4A83-81C8-829C2FA0289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3B8-47ED-888B-B2EE4E2BF48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BDFD3AD-6CE1-41A3-AEDB-82A21E8E001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3B8-47ED-888B-B2EE4E2BF48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D914F41-9896-4AE7-9C5A-D64A44FFDE3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3B8-47ED-888B-B2EE4E2BF48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050F1AC-16F0-49E0-9F0E-75759737717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3B8-47ED-888B-B2EE4E2BF48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85586E5-33DC-42EA-90F1-405D2606DEC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3B8-47ED-888B-B2EE4E2BF48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964D5DC-3C6D-4018-9DEB-E909D1DACFD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3B8-47ED-888B-B2EE4E2BF48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0D4B6DA-8A26-4561-9374-C63E0530B8C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3B8-47ED-888B-B2EE4E2BF48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232EE4D-5BFD-4D5D-B04E-B575782FF38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3B8-47ED-888B-B2EE4E2BF48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EA9296B-A6AC-4241-84E3-4EB431E487B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3B8-47ED-888B-B2EE4E2BF48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AC4F72C-7566-4B3B-B256-3A1B3C36B3F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3B8-47ED-888B-B2EE4E2BF48C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D46C401-BDD6-41B7-8271-CBAEF1BF04B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3B8-47ED-888B-B2EE4E2BF48C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D9EB707-78F9-41F7-8F04-4971DB3044A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3B8-47ED-888B-B2EE4E2BF48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9F874F3-FAD2-4897-BDEF-5817E3AAE7A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3B8-47ED-888B-B2EE4E2BF48C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76F06B0-F574-498C-851F-30508307AB1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3B8-47ED-888B-B2EE4E2BF48C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2CE6748-EF56-4B5A-B0AC-47662F8ED61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3B8-47ED-888B-B2EE4E2BF4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Altitude!$D$3:$D$29</c:f>
              <c:numCache>
                <c:formatCode>General</c:formatCode>
                <c:ptCount val="27"/>
                <c:pt idx="0">
                  <c:v>5430</c:v>
                </c:pt>
                <c:pt idx="1">
                  <c:v>3430</c:v>
                </c:pt>
                <c:pt idx="2">
                  <c:v>250</c:v>
                </c:pt>
                <c:pt idx="3">
                  <c:v>80</c:v>
                </c:pt>
                <c:pt idx="4">
                  <c:v>140</c:v>
                </c:pt>
                <c:pt idx="5">
                  <c:v>160</c:v>
                </c:pt>
                <c:pt idx="6">
                  <c:v>270</c:v>
                </c:pt>
                <c:pt idx="7">
                  <c:v>10500</c:v>
                </c:pt>
                <c:pt idx="8">
                  <c:v>1550</c:v>
                </c:pt>
                <c:pt idx="9">
                  <c:v>5070</c:v>
                </c:pt>
                <c:pt idx="10">
                  <c:v>60</c:v>
                </c:pt>
                <c:pt idx="11">
                  <c:v>1000</c:v>
                </c:pt>
                <c:pt idx="12">
                  <c:v>850</c:v>
                </c:pt>
                <c:pt idx="13">
                  <c:v>750</c:v>
                </c:pt>
                <c:pt idx="14">
                  <c:v>300</c:v>
                </c:pt>
                <c:pt idx="15">
                  <c:v>3350</c:v>
                </c:pt>
                <c:pt idx="16">
                  <c:v>14600</c:v>
                </c:pt>
                <c:pt idx="17">
                  <c:v>12900</c:v>
                </c:pt>
                <c:pt idx="18">
                  <c:v>13750</c:v>
                </c:pt>
                <c:pt idx="19">
                  <c:v>1450</c:v>
                </c:pt>
                <c:pt idx="20">
                  <c:v>22150</c:v>
                </c:pt>
                <c:pt idx="21">
                  <c:v>130</c:v>
                </c:pt>
                <c:pt idx="22">
                  <c:v>190</c:v>
                </c:pt>
                <c:pt idx="23">
                  <c:v>2930</c:v>
                </c:pt>
                <c:pt idx="24">
                  <c:v>7640</c:v>
                </c:pt>
                <c:pt idx="25">
                  <c:v>7700</c:v>
                </c:pt>
                <c:pt idx="26">
                  <c:v>8550</c:v>
                </c:pt>
              </c:numCache>
            </c:numRef>
          </c:xVal>
          <c:yVal>
            <c:numRef>
              <c:f>Altitude!$E$3:$E$29</c:f>
              <c:numCache>
                <c:formatCode>General</c:formatCode>
                <c:ptCount val="27"/>
                <c:pt idx="0">
                  <c:v>222</c:v>
                </c:pt>
                <c:pt idx="1">
                  <c:v>254</c:v>
                </c:pt>
                <c:pt idx="2">
                  <c:v>220</c:v>
                </c:pt>
                <c:pt idx="3">
                  <c:v>205</c:v>
                </c:pt>
                <c:pt idx="4">
                  <c:v>210</c:v>
                </c:pt>
                <c:pt idx="5">
                  <c:v>210</c:v>
                </c:pt>
                <c:pt idx="6">
                  <c:v>210</c:v>
                </c:pt>
                <c:pt idx="7">
                  <c:v>267</c:v>
                </c:pt>
                <c:pt idx="8">
                  <c:v>205</c:v>
                </c:pt>
                <c:pt idx="9">
                  <c:v>232</c:v>
                </c:pt>
                <c:pt idx="10">
                  <c:v>297</c:v>
                </c:pt>
                <c:pt idx="11">
                  <c:v>263</c:v>
                </c:pt>
                <c:pt idx="12">
                  <c:v>270</c:v>
                </c:pt>
                <c:pt idx="13">
                  <c:v>260</c:v>
                </c:pt>
                <c:pt idx="14">
                  <c:v>220</c:v>
                </c:pt>
                <c:pt idx="15">
                  <c:v>170</c:v>
                </c:pt>
                <c:pt idx="16">
                  <c:v>321</c:v>
                </c:pt>
                <c:pt idx="17">
                  <c:v>370</c:v>
                </c:pt>
                <c:pt idx="18">
                  <c:v>330</c:v>
                </c:pt>
                <c:pt idx="19">
                  <c:v>245</c:v>
                </c:pt>
                <c:pt idx="20">
                  <c:v>330</c:v>
                </c:pt>
                <c:pt idx="21">
                  <c:v>401</c:v>
                </c:pt>
                <c:pt idx="22">
                  <c:v>390</c:v>
                </c:pt>
                <c:pt idx="23">
                  <c:v>260</c:v>
                </c:pt>
                <c:pt idx="24">
                  <c:v>257</c:v>
                </c:pt>
                <c:pt idx="25">
                  <c:v>185</c:v>
                </c:pt>
                <c:pt idx="26">
                  <c:v>225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Altitude!$A$3:$A$29</c15:f>
                <c15:dlblRangeCache>
                  <c:ptCount val="27"/>
                  <c:pt idx="0">
                    <c:v>3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14</c:v>
                  </c:pt>
                  <c:pt idx="8">
                    <c:v>16</c:v>
                  </c:pt>
                  <c:pt idx="9">
                    <c:v>20</c:v>
                  </c:pt>
                  <c:pt idx="10">
                    <c:v>23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31</c:v>
                  </c:pt>
                  <c:pt idx="16">
                    <c:v>32</c:v>
                  </c:pt>
                  <c:pt idx="17">
                    <c:v>33</c:v>
                  </c:pt>
                  <c:pt idx="18">
                    <c:v>34</c:v>
                  </c:pt>
                  <c:pt idx="19">
                    <c:v>35</c:v>
                  </c:pt>
                  <c:pt idx="20">
                    <c:v>36</c:v>
                  </c:pt>
                  <c:pt idx="21">
                    <c:v>38</c:v>
                  </c:pt>
                  <c:pt idx="22">
                    <c:v>43</c:v>
                  </c:pt>
                  <c:pt idx="23">
                    <c:v>44</c:v>
                  </c:pt>
                  <c:pt idx="24">
                    <c:v>47</c:v>
                  </c:pt>
                  <c:pt idx="25">
                    <c:v>48</c:v>
                  </c:pt>
                  <c:pt idx="26">
                    <c:v>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A6F-4FBA-B40F-4614F989E080}"/>
            </c:ext>
          </c:extLst>
        </c:ser>
        <c:ser>
          <c:idx val="1"/>
          <c:order val="1"/>
          <c:tx>
            <c:v>EAU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38100">
                <a:solidFill>
                  <a:srgbClr val="2E25E9"/>
                </a:solidFill>
              </a:ln>
              <a:effectLst/>
            </c:spPr>
          </c:marker>
          <c:xVal>
            <c:numRef>
              <c:f>Altitude!$D$33:$D$47</c:f>
              <c:numCache>
                <c:formatCode>General</c:formatCode>
                <c:ptCount val="15"/>
                <c:pt idx="0">
                  <c:v>17400</c:v>
                </c:pt>
                <c:pt idx="1">
                  <c:v>2300</c:v>
                </c:pt>
                <c:pt idx="2">
                  <c:v>17600</c:v>
                </c:pt>
                <c:pt idx="3">
                  <c:v>12700</c:v>
                </c:pt>
                <c:pt idx="4">
                  <c:v>17600</c:v>
                </c:pt>
                <c:pt idx="5">
                  <c:v>3300</c:v>
                </c:pt>
                <c:pt idx="6">
                  <c:v>8950</c:v>
                </c:pt>
                <c:pt idx="7">
                  <c:v>40</c:v>
                </c:pt>
                <c:pt idx="8">
                  <c:v>18150</c:v>
                </c:pt>
                <c:pt idx="9">
                  <c:v>18500</c:v>
                </c:pt>
                <c:pt idx="10">
                  <c:v>7450</c:v>
                </c:pt>
                <c:pt idx="11">
                  <c:v>16750</c:v>
                </c:pt>
                <c:pt idx="12">
                  <c:v>12250</c:v>
                </c:pt>
                <c:pt idx="13">
                  <c:v>18600</c:v>
                </c:pt>
                <c:pt idx="14">
                  <c:v>18250</c:v>
                </c:pt>
              </c:numCache>
            </c:numRef>
          </c:xVal>
          <c:yVal>
            <c:numRef>
              <c:f>Altitude!$E$33:$E$47</c:f>
              <c:numCache>
                <c:formatCode>General</c:formatCode>
                <c:ptCount val="15"/>
                <c:pt idx="0">
                  <c:v>332</c:v>
                </c:pt>
                <c:pt idx="1">
                  <c:v>390</c:v>
                </c:pt>
                <c:pt idx="2">
                  <c:v>302</c:v>
                </c:pt>
                <c:pt idx="3">
                  <c:v>310</c:v>
                </c:pt>
                <c:pt idx="4">
                  <c:v>286</c:v>
                </c:pt>
                <c:pt idx="5">
                  <c:v>316</c:v>
                </c:pt>
                <c:pt idx="6">
                  <c:v>330</c:v>
                </c:pt>
                <c:pt idx="7">
                  <c:v>295</c:v>
                </c:pt>
                <c:pt idx="8">
                  <c:v>340</c:v>
                </c:pt>
                <c:pt idx="9">
                  <c:v>314</c:v>
                </c:pt>
                <c:pt idx="10">
                  <c:v>500</c:v>
                </c:pt>
                <c:pt idx="11">
                  <c:v>320</c:v>
                </c:pt>
                <c:pt idx="12">
                  <c:v>316</c:v>
                </c:pt>
                <c:pt idx="13">
                  <c:v>295</c:v>
                </c:pt>
                <c:pt idx="14">
                  <c:v>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6F-4FBA-B40F-4614F989E080}"/>
            </c:ext>
          </c:extLst>
        </c:ser>
        <c:ser>
          <c:idx val="2"/>
          <c:order val="2"/>
          <c:tx>
            <c:strRef>
              <c:f>Altitude!$C$30</c:f>
              <c:strCache>
                <c:ptCount val="1"/>
                <c:pt idx="0">
                  <c:v>EAU/EPIG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noFill/>
              <a:ln w="38100">
                <a:solidFill>
                  <a:srgbClr val="FF0000"/>
                </a:solidFill>
              </a:ln>
              <a:effectLst/>
            </c:spPr>
          </c:marker>
          <c:xVal>
            <c:numRef>
              <c:f>Altitude!$D$30:$D$32</c:f>
              <c:numCache>
                <c:formatCode>General</c:formatCode>
                <c:ptCount val="3"/>
                <c:pt idx="0">
                  <c:v>3200</c:v>
                </c:pt>
                <c:pt idx="1">
                  <c:v>270</c:v>
                </c:pt>
                <c:pt idx="2">
                  <c:v>18100</c:v>
                </c:pt>
              </c:numCache>
            </c:numRef>
          </c:xVal>
          <c:yVal>
            <c:numRef>
              <c:f>Altitude!$E$30:$E$32</c:f>
              <c:numCache>
                <c:formatCode>General</c:formatCode>
                <c:ptCount val="3"/>
                <c:pt idx="0">
                  <c:v>297</c:v>
                </c:pt>
                <c:pt idx="1">
                  <c:v>237</c:v>
                </c:pt>
                <c:pt idx="2">
                  <c:v>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6F-4FBA-B40F-4614F989E080}"/>
            </c:ext>
          </c:extLst>
        </c:ser>
        <c:ser>
          <c:idx val="3"/>
          <c:order val="3"/>
          <c:tx>
            <c:strRef>
              <c:f>Altitude!$C$2</c:f>
              <c:strCache>
                <c:ptCount val="1"/>
                <c:pt idx="0">
                  <c:v>SZ/EAU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noFill/>
              <a:ln w="38100">
                <a:solidFill>
                  <a:schemeClr val="accent4"/>
                </a:solidFill>
              </a:ln>
              <a:effectLst/>
            </c:spPr>
          </c:marker>
          <c:xVal>
            <c:numRef>
              <c:f>Altitude!$D$2</c:f>
              <c:numCache>
                <c:formatCode>General</c:formatCode>
                <c:ptCount val="1"/>
                <c:pt idx="0">
                  <c:v>17900</c:v>
                </c:pt>
              </c:numCache>
            </c:numRef>
          </c:xVal>
          <c:yVal>
            <c:numRef>
              <c:f>Altitude!$E$2</c:f>
              <c:numCache>
                <c:formatCode>General</c:formatCode>
                <c:ptCount val="1"/>
                <c:pt idx="0">
                  <c:v>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6F-4FBA-B40F-4614F989E080}"/>
            </c:ext>
          </c:extLst>
        </c:ser>
        <c:ser>
          <c:idx val="4"/>
          <c:order val="4"/>
          <c:tx>
            <c:v>?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Altitude!$D$48:$D$49</c:f>
              <c:numCache>
                <c:formatCode>General</c:formatCode>
                <c:ptCount val="2"/>
                <c:pt idx="0">
                  <c:v>7250</c:v>
                </c:pt>
                <c:pt idx="1">
                  <c:v>12800</c:v>
                </c:pt>
              </c:numCache>
            </c:numRef>
          </c:xVal>
          <c:yVal>
            <c:numRef>
              <c:f>Altitude!$E$48:$E$49</c:f>
              <c:numCache>
                <c:formatCode>General</c:formatCode>
                <c:ptCount val="2"/>
                <c:pt idx="0">
                  <c:v>464</c:v>
                </c:pt>
                <c:pt idx="1">
                  <c:v>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6F-4FBA-B40F-4614F989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390240"/>
        <c:axId val="1562377728"/>
      </c:scatterChart>
      <c:valAx>
        <c:axId val="175539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Distance to a main river</a:t>
                </a:r>
                <a:r>
                  <a:rPr lang="cs-CZ" sz="2000" b="1"/>
                  <a:t> (m)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377728"/>
        <c:crosses val="autoZero"/>
        <c:crossBetween val="midCat"/>
      </c:valAx>
      <c:valAx>
        <c:axId val="15623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Altitude (m a.s.l.)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9024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427540882157749"/>
          <c:y val="1.1452286630913555E-2"/>
          <c:w val="0.26299379216275737"/>
          <c:h val="0.32063524438798358"/>
        </c:manualLayout>
      </c:layout>
      <c:overlay val="1"/>
      <c:spPr>
        <a:solidFill>
          <a:schemeClr val="bg1">
            <a:lumMod val="85000"/>
          </a:schemeClr>
        </a:solidFill>
        <a:ln>
          <a:noFill/>
        </a:ln>
        <a:effectLst>
          <a:outerShdw blurRad="50800" dist="63500" dir="13500000" algn="br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EPIG</c:v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noFill/>
              <a:ln w="3810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68AD5C3-E72A-4BE2-92F0-63554E6938F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B91-4262-8109-2E58D96C86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C806690-665A-4B65-A41A-5541230DB83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B91-4262-8109-2E58D96C86EF}"/>
                </c:ext>
              </c:extLst>
            </c:dLbl>
            <c:dLbl>
              <c:idx val="2"/>
              <c:layout>
                <c:manualLayout>
                  <c:x val="-3.6860068259385668E-2"/>
                  <c:y val="-6.3324538258575196E-3"/>
                </c:manualLayout>
              </c:layout>
              <c:tx>
                <c:rich>
                  <a:bodyPr/>
                  <a:lstStyle/>
                  <a:p>
                    <a:fld id="{A256A326-9547-4CD3-9FFC-EE989B80DC4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B91-4262-8109-2E58D96C86EF}"/>
                </c:ext>
              </c:extLst>
            </c:dLbl>
            <c:dLbl>
              <c:idx val="3"/>
              <c:layout>
                <c:manualLayout>
                  <c:x val="-4.5051194539249162E-2"/>
                  <c:y val="0"/>
                </c:manualLayout>
              </c:layout>
              <c:tx>
                <c:rich>
                  <a:bodyPr/>
                  <a:lstStyle/>
                  <a:p>
                    <a:fld id="{F77F07F2-2BD0-4387-B38C-3BA8AD4DDE8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B91-4262-8109-2E58D96C86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6FDF79A-CAA8-4D33-B5F7-477EFD02D37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B91-4262-8109-2E58D96C86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F43060-D585-4F9F-B8A4-95EC096971E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B91-4262-8109-2E58D96C86E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C05C208-1AF1-4050-857E-6DCEAB30878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B91-4262-8109-2E58D96C86E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8C2CF76-C543-4E86-885D-A1479B5B6A9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B91-4262-8109-2E58D96C86EF}"/>
                </c:ext>
              </c:extLst>
            </c:dLbl>
            <c:dLbl>
              <c:idx val="8"/>
              <c:layout>
                <c:manualLayout>
                  <c:x val="-2.7303754266211604E-3"/>
                  <c:y val="-2.7440633245382585E-2"/>
                </c:manualLayout>
              </c:layout>
              <c:tx>
                <c:rich>
                  <a:bodyPr/>
                  <a:lstStyle/>
                  <a:p>
                    <a:fld id="{E962EE00-ED81-495F-9B75-77E998226C0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B91-4262-8109-2E58D96C86E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C35E0EF-A60F-4A1A-9636-5BFCD5915E8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B91-4262-8109-2E58D96C86E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A0343DD-11F6-43C6-A775-7C6E7AAC99D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B91-4262-8109-2E58D96C86E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2DFAB63-E03C-4403-ACEA-15FDF07CCF6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B91-4262-8109-2E58D96C86E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7AE3FFC-F61C-40CB-AF40-329D701BDA6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B91-4262-8109-2E58D96C86EF}"/>
                </c:ext>
              </c:extLst>
            </c:dLbl>
            <c:dLbl>
              <c:idx val="13"/>
              <c:layout>
                <c:manualLayout>
                  <c:x val="-9.5563139931740607E-3"/>
                  <c:y val="4.0105540897097627E-2"/>
                </c:manualLayout>
              </c:layout>
              <c:tx>
                <c:rich>
                  <a:bodyPr/>
                  <a:lstStyle/>
                  <a:p>
                    <a:fld id="{30A383ED-4B96-4563-8797-91758A3FCAD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B91-4262-8109-2E58D96C86EF}"/>
                </c:ext>
              </c:extLst>
            </c:dLbl>
            <c:dLbl>
              <c:idx val="14"/>
              <c:layout>
                <c:manualLayout>
                  <c:x val="-0.11058020477815701"/>
                  <c:y val="-4.221635883905013E-3"/>
                </c:manualLayout>
              </c:layout>
              <c:tx>
                <c:rich>
                  <a:bodyPr/>
                  <a:lstStyle/>
                  <a:p>
                    <a:fld id="{38AB2FFD-3456-4107-B8E4-24C6A5FBDB2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B91-4262-8109-2E58D96C86E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FE5308A-2215-4AD5-B763-139B0A0A2F2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B91-4262-8109-2E58D96C86E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621641E-5318-4541-AF2B-DAF560DCDAA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B91-4262-8109-2E58D96C86E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A624CC4-5552-4395-A8D0-D6D03792D9E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B91-4262-8109-2E58D96C86E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C5E81EF-0CC0-400B-97FB-95B8D217F15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B91-4262-8109-2E58D96C86EF}"/>
                </c:ext>
              </c:extLst>
            </c:dLbl>
            <c:dLbl>
              <c:idx val="19"/>
              <c:layout>
                <c:manualLayout>
                  <c:x val="9.5563139931740607E-3"/>
                  <c:y val="2.5329815303430078E-2"/>
                </c:manualLayout>
              </c:layout>
              <c:tx>
                <c:rich>
                  <a:bodyPr/>
                  <a:lstStyle/>
                  <a:p>
                    <a:fld id="{F3109EAB-0E0D-44F8-8F9B-82337E1A93E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B91-4262-8109-2E58D96C86E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A68C0AA-6C5D-4233-A7A2-189739624BB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B91-4262-8109-2E58D96C86E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A346C46-C51C-4EF6-908D-BA38F5C956F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B91-4262-8109-2E58D96C86EF}"/>
                </c:ext>
              </c:extLst>
            </c:dLbl>
            <c:dLbl>
              <c:idx val="22"/>
              <c:layout>
                <c:manualLayout>
                  <c:x val="-1.3651877133106052E-3"/>
                  <c:y val="5.0659630606860157E-2"/>
                </c:manualLayout>
              </c:layout>
              <c:tx>
                <c:rich>
                  <a:bodyPr/>
                  <a:lstStyle/>
                  <a:p>
                    <a:fld id="{B12747AD-0819-4CDC-B396-0A049A416BF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B91-4262-8109-2E58D96C86E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0600770-43AB-43A6-9E4F-5DF0A209409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B91-4262-8109-2E58D96C86E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B4A6937-F188-45DE-94EE-77BAA3127EB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B91-4262-8109-2E58D96C86E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02CC740-2E48-4380-B0DB-D514D7C88DDD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B91-4262-8109-2E58D96C86E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5FF9997-7F4D-4BBC-9EFB-600A9EEFFAE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B91-4262-8109-2E58D96C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RelElev!$D$2:$D$28</c:f>
              <c:numCache>
                <c:formatCode>General</c:formatCode>
                <c:ptCount val="27"/>
                <c:pt idx="0">
                  <c:v>5430</c:v>
                </c:pt>
                <c:pt idx="1">
                  <c:v>3430</c:v>
                </c:pt>
                <c:pt idx="2">
                  <c:v>250</c:v>
                </c:pt>
                <c:pt idx="3">
                  <c:v>80</c:v>
                </c:pt>
                <c:pt idx="4">
                  <c:v>140</c:v>
                </c:pt>
                <c:pt idx="5">
                  <c:v>160</c:v>
                </c:pt>
                <c:pt idx="6">
                  <c:v>270</c:v>
                </c:pt>
                <c:pt idx="7">
                  <c:v>10500</c:v>
                </c:pt>
                <c:pt idx="8">
                  <c:v>1550</c:v>
                </c:pt>
                <c:pt idx="9">
                  <c:v>5070</c:v>
                </c:pt>
                <c:pt idx="10">
                  <c:v>60</c:v>
                </c:pt>
                <c:pt idx="11">
                  <c:v>1000</c:v>
                </c:pt>
                <c:pt idx="12">
                  <c:v>850</c:v>
                </c:pt>
                <c:pt idx="13">
                  <c:v>750</c:v>
                </c:pt>
                <c:pt idx="14">
                  <c:v>300</c:v>
                </c:pt>
                <c:pt idx="15">
                  <c:v>3350</c:v>
                </c:pt>
                <c:pt idx="16">
                  <c:v>14600</c:v>
                </c:pt>
                <c:pt idx="17">
                  <c:v>12900</c:v>
                </c:pt>
                <c:pt idx="18">
                  <c:v>13750</c:v>
                </c:pt>
                <c:pt idx="19">
                  <c:v>1450</c:v>
                </c:pt>
                <c:pt idx="20">
                  <c:v>22150</c:v>
                </c:pt>
                <c:pt idx="21">
                  <c:v>130</c:v>
                </c:pt>
                <c:pt idx="22">
                  <c:v>190</c:v>
                </c:pt>
                <c:pt idx="23">
                  <c:v>2930</c:v>
                </c:pt>
                <c:pt idx="24">
                  <c:v>7640</c:v>
                </c:pt>
                <c:pt idx="25">
                  <c:v>7700</c:v>
                </c:pt>
                <c:pt idx="26">
                  <c:v>8550</c:v>
                </c:pt>
              </c:numCache>
            </c:numRef>
          </c:xVal>
          <c:yVal>
            <c:numRef>
              <c:f>RelElev!$E$2:$E$28</c:f>
              <c:numCache>
                <c:formatCode>General</c:formatCode>
                <c:ptCount val="27"/>
                <c:pt idx="0">
                  <c:v>18.811881188118811</c:v>
                </c:pt>
                <c:pt idx="1">
                  <c:v>24.567474048442904</c:v>
                </c:pt>
                <c:pt idx="2">
                  <c:v>10.1010101010101</c:v>
                </c:pt>
                <c:pt idx="3">
                  <c:v>5.0505050505050502</c:v>
                </c:pt>
                <c:pt idx="4">
                  <c:v>6.7340067340067336</c:v>
                </c:pt>
                <c:pt idx="5">
                  <c:v>6.7340067340067336</c:v>
                </c:pt>
                <c:pt idx="6">
                  <c:v>6.7340067340067336</c:v>
                </c:pt>
                <c:pt idx="7">
                  <c:v>23.444976076555022</c:v>
                </c:pt>
                <c:pt idx="8">
                  <c:v>11.210762331838566</c:v>
                </c:pt>
                <c:pt idx="9">
                  <c:v>9.2154420921544205</c:v>
                </c:pt>
                <c:pt idx="10">
                  <c:v>14.347826086956522</c:v>
                </c:pt>
                <c:pt idx="11">
                  <c:v>6.2231759656652361</c:v>
                </c:pt>
                <c:pt idx="12">
                  <c:v>7.7253218884120178</c:v>
                </c:pt>
                <c:pt idx="13">
                  <c:v>5.5793991416309012</c:v>
                </c:pt>
                <c:pt idx="14">
                  <c:v>7.5601374570446733</c:v>
                </c:pt>
                <c:pt idx="15">
                  <c:v>1.4943960149439601</c:v>
                </c:pt>
                <c:pt idx="16">
                  <c:v>36.363636363636367</c:v>
                </c:pt>
                <c:pt idx="17">
                  <c:v>48.086124401913878</c:v>
                </c:pt>
                <c:pt idx="18">
                  <c:v>38.516746411483254</c:v>
                </c:pt>
                <c:pt idx="19">
                  <c:v>10.834371108343712</c:v>
                </c:pt>
                <c:pt idx="20">
                  <c:v>26.855123674911663</c:v>
                </c:pt>
                <c:pt idx="21">
                  <c:v>67.037037037037038</c:v>
                </c:pt>
                <c:pt idx="22">
                  <c:v>3.2028469750889679</c:v>
                </c:pt>
                <c:pt idx="23">
                  <c:v>12.702366127023662</c:v>
                </c:pt>
                <c:pt idx="24">
                  <c:v>37.164750957854409</c:v>
                </c:pt>
                <c:pt idx="25">
                  <c:v>10.596026490066226</c:v>
                </c:pt>
                <c:pt idx="26">
                  <c:v>8.3437110834371104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RelElev!$A$2:$A$28</c15:f>
                <c15:dlblRangeCache>
                  <c:ptCount val="27"/>
                  <c:pt idx="0">
                    <c:v>3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14</c:v>
                  </c:pt>
                  <c:pt idx="8">
                    <c:v>16</c:v>
                  </c:pt>
                  <c:pt idx="9">
                    <c:v>20</c:v>
                  </c:pt>
                  <c:pt idx="10">
                    <c:v>23</c:v>
                  </c:pt>
                  <c:pt idx="11">
                    <c:v>26</c:v>
                  </c:pt>
                  <c:pt idx="12">
                    <c:v>27</c:v>
                  </c:pt>
                  <c:pt idx="13">
                    <c:v>28</c:v>
                  </c:pt>
                  <c:pt idx="14">
                    <c:v>29</c:v>
                  </c:pt>
                  <c:pt idx="15">
                    <c:v>31</c:v>
                  </c:pt>
                  <c:pt idx="16">
                    <c:v>32</c:v>
                  </c:pt>
                  <c:pt idx="17">
                    <c:v>33</c:v>
                  </c:pt>
                  <c:pt idx="18">
                    <c:v>34</c:v>
                  </c:pt>
                  <c:pt idx="19">
                    <c:v>35</c:v>
                  </c:pt>
                  <c:pt idx="20">
                    <c:v>36</c:v>
                  </c:pt>
                  <c:pt idx="21">
                    <c:v>38</c:v>
                  </c:pt>
                  <c:pt idx="22">
                    <c:v>43</c:v>
                  </c:pt>
                  <c:pt idx="23">
                    <c:v>44</c:v>
                  </c:pt>
                  <c:pt idx="24">
                    <c:v>47</c:v>
                  </c:pt>
                  <c:pt idx="25">
                    <c:v>48</c:v>
                  </c:pt>
                  <c:pt idx="26">
                    <c:v>50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3C9-4DBB-B96F-F92645FAC199}"/>
            </c:ext>
          </c:extLst>
        </c:ser>
        <c:ser>
          <c:idx val="1"/>
          <c:order val="1"/>
          <c:tx>
            <c:v>EAU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38100">
                <a:solidFill>
                  <a:srgbClr val="2E25E9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3E2AF57-1526-4B25-832D-A66CB10F16C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5B91-4262-8109-2E58D96C86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2511E07-009F-4DD7-BC40-4348AC19884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B91-4262-8109-2E58D96C86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0953DFE-292F-40E3-950E-386FB909AD0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B91-4262-8109-2E58D96C86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6159EE4-705D-4139-9DE3-945FA7738FB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B91-4262-8109-2E58D96C86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2E0F925-DCFF-42A3-B826-B2151D7745B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B91-4262-8109-2E58D96C86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AF89703-36D7-40C8-9BE4-72E08522D2D1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B91-4262-8109-2E58D96C86E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9E40F95-1B25-436A-A113-D612D122C242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B91-4262-8109-2E58D96C86E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2790282-74DE-4EF6-BECD-F41C83F9A6A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B91-4262-8109-2E58D96C86E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DD9C031-EF86-4CAF-8DAF-2F5B441ABC54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B91-4262-8109-2E58D96C86E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84B08FA-6727-413D-9346-C964770F016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B91-4262-8109-2E58D96C86E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A12C2FD-59AA-4DC9-9910-87B11270AC2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B91-4262-8109-2E58D96C86E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70E4688-9D24-47A9-9D3F-DAC56A342A2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B91-4262-8109-2E58D96C86E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9CE0D52-B9FF-4749-A4B4-54CDCE7CF30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B91-4262-8109-2E58D96C86E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DEDF0B9-1EE4-42DC-9629-0E763594ACC5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B91-4262-8109-2E58D96C86E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BC539BA-2185-4DF0-8780-C353D21967A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B91-4262-8109-2E58D96C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RelElev!$D$33:$D$47</c:f>
              <c:numCache>
                <c:formatCode>General</c:formatCode>
                <c:ptCount val="15"/>
                <c:pt idx="0">
                  <c:v>17400</c:v>
                </c:pt>
                <c:pt idx="1">
                  <c:v>2300</c:v>
                </c:pt>
                <c:pt idx="2">
                  <c:v>17600</c:v>
                </c:pt>
                <c:pt idx="3">
                  <c:v>12700</c:v>
                </c:pt>
                <c:pt idx="4">
                  <c:v>17600</c:v>
                </c:pt>
                <c:pt idx="5">
                  <c:v>3300</c:v>
                </c:pt>
                <c:pt idx="6">
                  <c:v>8950</c:v>
                </c:pt>
                <c:pt idx="7">
                  <c:v>40</c:v>
                </c:pt>
                <c:pt idx="8">
                  <c:v>18150</c:v>
                </c:pt>
                <c:pt idx="9">
                  <c:v>18500</c:v>
                </c:pt>
                <c:pt idx="10">
                  <c:v>7450</c:v>
                </c:pt>
                <c:pt idx="11">
                  <c:v>16750</c:v>
                </c:pt>
                <c:pt idx="12">
                  <c:v>12250</c:v>
                </c:pt>
                <c:pt idx="13">
                  <c:v>18600</c:v>
                </c:pt>
                <c:pt idx="14">
                  <c:v>18250</c:v>
                </c:pt>
              </c:numCache>
            </c:numRef>
          </c:xVal>
          <c:yVal>
            <c:numRef>
              <c:f>RelElev!$E$33:$E$47</c:f>
              <c:numCache>
                <c:formatCode>General</c:formatCode>
                <c:ptCount val="15"/>
                <c:pt idx="0">
                  <c:v>27.208480565371023</c:v>
                </c:pt>
                <c:pt idx="1">
                  <c:v>67.34006734006735</c:v>
                </c:pt>
                <c:pt idx="2">
                  <c:v>21.908127208480565</c:v>
                </c:pt>
                <c:pt idx="3">
                  <c:v>23.32155477031802</c:v>
                </c:pt>
                <c:pt idx="4">
                  <c:v>19.081272084805654</c:v>
                </c:pt>
                <c:pt idx="5">
                  <c:v>33.580246913580247</c:v>
                </c:pt>
                <c:pt idx="6">
                  <c:v>37.037037037037038</c:v>
                </c:pt>
                <c:pt idx="7">
                  <c:v>13.478260869565217</c:v>
                </c:pt>
                <c:pt idx="8">
                  <c:v>28.621908127208478</c:v>
                </c:pt>
                <c:pt idx="9">
                  <c:v>24.028268551236749</c:v>
                </c:pt>
                <c:pt idx="10">
                  <c:v>49.07597535934292</c:v>
                </c:pt>
                <c:pt idx="11">
                  <c:v>25.088339222614842</c:v>
                </c:pt>
                <c:pt idx="12">
                  <c:v>24.381625441696116</c:v>
                </c:pt>
                <c:pt idx="13">
                  <c:v>20.671378091872793</c:v>
                </c:pt>
                <c:pt idx="14">
                  <c:v>20.49469964664311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RelElev!$A$33:$A$47</c15:f>
                <c15:dlblRangeCache>
                  <c:ptCount val="15"/>
                  <c:pt idx="0">
                    <c:v>1</c:v>
                  </c:pt>
                  <c:pt idx="1">
                    <c:v>5</c:v>
                  </c:pt>
                  <c:pt idx="2">
                    <c:v>12</c:v>
                  </c:pt>
                  <c:pt idx="3">
                    <c:v>13</c:v>
                  </c:pt>
                  <c:pt idx="4">
                    <c:v>15</c:v>
                  </c:pt>
                  <c:pt idx="5">
                    <c:v>17</c:v>
                  </c:pt>
                  <c:pt idx="6">
                    <c:v>21</c:v>
                  </c:pt>
                  <c:pt idx="7">
                    <c:v>22</c:v>
                  </c:pt>
                  <c:pt idx="8">
                    <c:v>24</c:v>
                  </c:pt>
                  <c:pt idx="9">
                    <c:v>25</c:v>
                  </c:pt>
                  <c:pt idx="10">
                    <c:v>30</c:v>
                  </c:pt>
                  <c:pt idx="11">
                    <c:v>37</c:v>
                  </c:pt>
                  <c:pt idx="12">
                    <c:v>39</c:v>
                  </c:pt>
                  <c:pt idx="13">
                    <c:v>41</c:v>
                  </c:pt>
                  <c:pt idx="14">
                    <c:v>46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3C9-4DBB-B96F-F92645FAC199}"/>
            </c:ext>
          </c:extLst>
        </c:ser>
        <c:ser>
          <c:idx val="2"/>
          <c:order val="2"/>
          <c:tx>
            <c:v>EAU/EPIG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noFill/>
              <a:ln w="38100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D902C60-F496-4E11-A261-C39106C7A10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5B91-4262-8109-2E58D96C86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158B51F-1ED2-44AD-8270-B60EF0B10B3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B91-4262-8109-2E58D96C86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E90DD93-9762-42AB-AE8E-C711A463FD47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B91-4262-8109-2E58D96C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RelElev!$D$30:$D$32</c:f>
              <c:numCache>
                <c:formatCode>General</c:formatCode>
                <c:ptCount val="3"/>
                <c:pt idx="0">
                  <c:v>3200</c:v>
                </c:pt>
                <c:pt idx="1">
                  <c:v>270</c:v>
                </c:pt>
                <c:pt idx="2">
                  <c:v>18100</c:v>
                </c:pt>
              </c:numCache>
            </c:numRef>
          </c:xVal>
          <c:yVal>
            <c:numRef>
              <c:f>RelElev!$E$30:$E$32</c:f>
              <c:numCache>
                <c:formatCode>General</c:formatCode>
                <c:ptCount val="3"/>
                <c:pt idx="0">
                  <c:v>30.62200956937799</c:v>
                </c:pt>
                <c:pt idx="1">
                  <c:v>15.824915824915825</c:v>
                </c:pt>
                <c:pt idx="2">
                  <c:v>26.67844522968198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RelElev!$A$30:$A$32</c15:f>
                <c15:dlblRangeCache>
                  <c:ptCount val="3"/>
                  <c:pt idx="0">
                    <c:v>2</c:v>
                  </c:pt>
                  <c:pt idx="1">
                    <c:v>4</c:v>
                  </c:pt>
                  <c:pt idx="2">
                    <c:v>45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3C9-4DBB-B96F-F92645FAC199}"/>
            </c:ext>
          </c:extLst>
        </c:ser>
        <c:ser>
          <c:idx val="3"/>
          <c:order val="3"/>
          <c:tx>
            <c:v>EAU/SZ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noFill/>
              <a:ln w="38100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075F4AB-90C3-4824-8DC4-2ABFCB69524B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5B91-4262-8109-2E58D96C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RelElev!$D$29</c:f>
              <c:numCache>
                <c:formatCode>General</c:formatCode>
                <c:ptCount val="1"/>
                <c:pt idx="0">
                  <c:v>17900</c:v>
                </c:pt>
              </c:numCache>
            </c:numRef>
          </c:xVal>
          <c:yVal>
            <c:numRef>
              <c:f>RelElev!$E$29</c:f>
              <c:numCache>
                <c:formatCode>General</c:formatCode>
                <c:ptCount val="1"/>
                <c:pt idx="0">
                  <c:v>35.159010600706715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RelElev!$A$29</c15:f>
                <c15:dlblRangeCache>
                  <c:ptCount val="1"/>
                  <c:pt idx="0">
                    <c:v>49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A3C9-4DBB-B96F-F92645FAC199}"/>
            </c:ext>
          </c:extLst>
        </c:ser>
        <c:ser>
          <c:idx val="4"/>
          <c:order val="4"/>
          <c:tx>
            <c:v>??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B62A4D9-189A-477B-87F0-F266990EDB7E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B91-4262-8109-2E58D96C86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E2DC8D0-CFC3-48AB-8672-001F116AC4DC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B91-4262-8109-2E58D96C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RelElev!$D$48:$D$49</c:f>
              <c:numCache>
                <c:formatCode>General</c:formatCode>
                <c:ptCount val="2"/>
                <c:pt idx="0">
                  <c:v>7250</c:v>
                </c:pt>
                <c:pt idx="1">
                  <c:v>12800</c:v>
                </c:pt>
              </c:numCache>
            </c:numRef>
          </c:xVal>
          <c:yVal>
            <c:numRef>
              <c:f>RelElev!$E$48:$E$49</c:f>
              <c:numCache>
                <c:formatCode>General</c:formatCode>
                <c:ptCount val="2"/>
                <c:pt idx="0">
                  <c:v>41.683778234086247</c:v>
                </c:pt>
                <c:pt idx="1">
                  <c:v>23.892100192678228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RelElev!$A$48:$A$49</c15:f>
                <c15:dlblRangeCache>
                  <c:ptCount val="2"/>
                  <c:pt idx="0">
                    <c:v>40</c:v>
                  </c:pt>
                  <c:pt idx="1">
                    <c:v>42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A3C9-4DBB-B96F-F92645FAC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271296"/>
        <c:axId val="1117998032"/>
      </c:scatterChart>
      <c:valAx>
        <c:axId val="111727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Distance to main river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998032"/>
        <c:crosses val="autoZero"/>
        <c:crossBetween val="midCat"/>
      </c:valAx>
      <c:valAx>
        <c:axId val="11179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Relative elevation in LU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7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32253331713655"/>
          <c:y val="1.7874504313198862E-2"/>
          <c:w val="0.17454703208737682"/>
          <c:h val="0.38744424251337417"/>
        </c:manualLayout>
      </c:layout>
      <c:overlay val="1"/>
      <c:spPr>
        <a:solidFill>
          <a:schemeClr val="bg1">
            <a:lumMod val="85000"/>
          </a:schemeClr>
        </a:solidFill>
        <a:ln>
          <a:noFill/>
        </a:ln>
        <a:effectLst>
          <a:outerShdw blurRad="50800" dist="76200" dir="8100000" algn="tr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5F17CA7-B054-484A-A9C2-5A09B3B039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7B823B6-CE4E-4A6B-9B7B-8BAB951858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9"/>
  <sheetViews>
    <sheetView tabSelected="1" topLeftCell="B1" workbookViewId="0">
      <pane ySplit="1" topLeftCell="A2" activePane="bottomLeft" state="frozen"/>
      <selection pane="bottomLeft" activeCell="M36" sqref="M36"/>
    </sheetView>
  </sheetViews>
  <sheetFormatPr defaultRowHeight="15"/>
  <cols>
    <col min="1" max="1" width="5.28515625" customWidth="1"/>
    <col min="2" max="2" width="45" customWidth="1"/>
    <col min="3" max="3" width="7.42578125" style="23" bestFit="1" customWidth="1"/>
    <col min="4" max="4" width="8.42578125" style="23" bestFit="1" customWidth="1"/>
    <col min="5" max="5" width="14.28515625" style="24" customWidth="1"/>
    <col min="6" max="6" width="6.5703125" style="24" bestFit="1" customWidth="1"/>
    <col min="7" max="7" width="7" style="24" bestFit="1" customWidth="1"/>
    <col min="8" max="8" width="8.42578125" style="24" bestFit="1" customWidth="1"/>
    <col min="9" max="9" width="11.28515625" style="24" customWidth="1"/>
    <col min="10" max="10" width="10.28515625" style="24" customWidth="1"/>
    <col min="11" max="11" width="10.85546875" style="28" customWidth="1"/>
    <col min="12" max="16" width="7.7109375" style="28" customWidth="1"/>
    <col min="17" max="17" width="9.7109375" style="28" customWidth="1"/>
    <col min="18" max="18" width="9.85546875" style="27" bestFit="1" customWidth="1"/>
    <col min="19" max="19" width="15.140625" style="59" customWidth="1"/>
    <col min="20" max="20" width="10.5703125" style="59" customWidth="1"/>
    <col min="21" max="21" width="11.42578125" style="59" customWidth="1"/>
    <col min="22" max="22" width="9.7109375" style="16" customWidth="1"/>
    <col min="23" max="25" width="13.5703125" style="16" customWidth="1"/>
    <col min="26" max="27" width="10.7109375" style="16" customWidth="1"/>
    <col min="28" max="28" width="11.85546875" style="13" bestFit="1" customWidth="1"/>
    <col min="29" max="29" width="5.85546875" style="13" bestFit="1" customWidth="1"/>
    <col min="30" max="30" width="9.85546875" style="13" bestFit="1" customWidth="1"/>
    <col min="31" max="31" width="14.28515625" style="13" customWidth="1"/>
    <col min="32" max="32" width="14.140625" style="13" customWidth="1"/>
    <col min="33" max="33" width="11" style="12" bestFit="1" customWidth="1"/>
    <col min="34" max="34" width="10.28515625" style="22" bestFit="1" customWidth="1"/>
    <col min="35" max="36" width="12.7109375" style="21" customWidth="1"/>
    <col min="37" max="37" width="33.42578125" customWidth="1"/>
  </cols>
  <sheetData>
    <row r="1" spans="1:37" s="9" customFormat="1" ht="60">
      <c r="A1" s="8" t="s">
        <v>0</v>
      </c>
      <c r="B1" s="30" t="s">
        <v>1</v>
      </c>
      <c r="C1" s="32" t="s">
        <v>2</v>
      </c>
      <c r="D1" s="33" t="s">
        <v>3</v>
      </c>
      <c r="E1" s="40" t="s">
        <v>4</v>
      </c>
      <c r="F1" s="41" t="s">
        <v>5</v>
      </c>
      <c r="G1" s="41" t="s">
        <v>6</v>
      </c>
      <c r="H1" s="42" t="s">
        <v>7</v>
      </c>
      <c r="I1" s="54" t="s">
        <v>8</v>
      </c>
      <c r="J1" s="54" t="s">
        <v>9</v>
      </c>
      <c r="K1" s="38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57" t="s">
        <v>18</v>
      </c>
      <c r="T1" s="57" t="s">
        <v>19</v>
      </c>
      <c r="U1" s="57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/>
      <c r="AB1" s="10" t="s">
        <v>26</v>
      </c>
      <c r="AC1" s="10"/>
      <c r="AD1" s="10" t="s">
        <v>27</v>
      </c>
      <c r="AE1" s="10" t="s">
        <v>28</v>
      </c>
      <c r="AF1" s="47" t="s">
        <v>29</v>
      </c>
      <c r="AG1" s="49" t="s">
        <v>30</v>
      </c>
      <c r="AH1" s="17" t="s">
        <v>31</v>
      </c>
      <c r="AI1" s="18" t="s">
        <v>32</v>
      </c>
      <c r="AJ1" s="18" t="s">
        <v>33</v>
      </c>
      <c r="AK1" s="8" t="s">
        <v>34</v>
      </c>
    </row>
    <row r="2" spans="1:37">
      <c r="A2" s="1">
        <v>1</v>
      </c>
      <c r="B2" s="60" t="s">
        <v>35</v>
      </c>
      <c r="C2" s="34">
        <v>-562964.93000000005</v>
      </c>
      <c r="D2" s="35">
        <v>-1138227.1499999999</v>
      </c>
      <c r="E2" s="43" t="s">
        <v>36</v>
      </c>
      <c r="F2" s="45">
        <v>178</v>
      </c>
      <c r="G2" s="45">
        <v>744</v>
      </c>
      <c r="H2" s="45">
        <v>566</v>
      </c>
      <c r="I2" s="53">
        <v>65</v>
      </c>
      <c r="J2" s="53">
        <v>136</v>
      </c>
      <c r="K2" s="39" t="s">
        <v>37</v>
      </c>
      <c r="L2" s="26" t="s">
        <v>38</v>
      </c>
      <c r="M2" s="26">
        <v>8015</v>
      </c>
      <c r="N2" s="26">
        <v>305</v>
      </c>
      <c r="O2" s="26">
        <v>1879</v>
      </c>
      <c r="P2" s="26">
        <v>5831</v>
      </c>
      <c r="Q2" s="26">
        <v>9</v>
      </c>
      <c r="R2" s="55"/>
      <c r="S2" s="58" t="s">
        <v>39</v>
      </c>
      <c r="T2" s="58" t="s">
        <v>40</v>
      </c>
      <c r="U2" s="58" t="s">
        <v>41</v>
      </c>
      <c r="V2" s="15" t="s">
        <v>42</v>
      </c>
      <c r="W2" s="15">
        <v>332</v>
      </c>
      <c r="X2" s="15">
        <f t="shared" ref="X2:X49" si="0">W2-F2</f>
        <v>154</v>
      </c>
      <c r="Y2" s="15">
        <f>POWER(X2,2)</f>
        <v>23716</v>
      </c>
      <c r="Z2" s="29">
        <f t="shared" ref="Z2:Z49" si="1">(W2-F2)/H2*100</f>
        <v>27.208480565371023</v>
      </c>
      <c r="AA2" s="50"/>
      <c r="AB2" s="11" t="s">
        <v>43</v>
      </c>
      <c r="AC2" s="11"/>
      <c r="AD2" s="11">
        <v>17400</v>
      </c>
      <c r="AE2" s="11">
        <f>POWER(AD2,2)</f>
        <v>302760000</v>
      </c>
      <c r="AF2" s="11">
        <f>Y2+AE2</f>
        <v>302783716</v>
      </c>
      <c r="AG2" s="48">
        <f>SQRT(AF2)</f>
        <v>17400.68148090758</v>
      </c>
      <c r="AH2" s="19" t="s">
        <v>44</v>
      </c>
      <c r="AI2" s="20">
        <v>45</v>
      </c>
      <c r="AJ2" s="20">
        <v>197464</v>
      </c>
      <c r="AK2" s="1" t="s">
        <v>45</v>
      </c>
    </row>
    <row r="3" spans="1:37">
      <c r="A3" s="1">
        <v>2</v>
      </c>
      <c r="B3" s="60" t="s">
        <v>46</v>
      </c>
      <c r="C3" s="34">
        <v>-585774.4</v>
      </c>
      <c r="D3" s="35">
        <v>-1167261</v>
      </c>
      <c r="E3" s="43" t="s">
        <v>47</v>
      </c>
      <c r="F3" s="45">
        <v>169</v>
      </c>
      <c r="G3" s="45">
        <v>587</v>
      </c>
      <c r="H3" s="45">
        <v>418</v>
      </c>
      <c r="I3" s="53">
        <v>23</v>
      </c>
      <c r="J3" s="53">
        <v>43</v>
      </c>
      <c r="K3" s="39" t="s">
        <v>48</v>
      </c>
      <c r="L3" s="26" t="s">
        <v>38</v>
      </c>
      <c r="M3" s="26">
        <v>75</v>
      </c>
      <c r="N3" s="26">
        <v>6</v>
      </c>
      <c r="O3" s="26">
        <v>15</v>
      </c>
      <c r="P3" s="26">
        <v>54</v>
      </c>
      <c r="Q3" s="26">
        <v>5</v>
      </c>
      <c r="R3" s="46"/>
      <c r="S3" s="58" t="s">
        <v>39</v>
      </c>
      <c r="T3" s="58" t="s">
        <v>40</v>
      </c>
      <c r="U3" s="58" t="s">
        <v>41</v>
      </c>
      <c r="V3" s="15">
        <v>297</v>
      </c>
      <c r="W3" s="15">
        <v>297</v>
      </c>
      <c r="X3" s="15">
        <f t="shared" si="0"/>
        <v>128</v>
      </c>
      <c r="Y3" s="15">
        <f t="shared" ref="Y3:Y49" si="2">POWER(X3,2)</f>
        <v>16384</v>
      </c>
      <c r="Z3" s="29">
        <f t="shared" si="1"/>
        <v>30.62200956937799</v>
      </c>
      <c r="AA3" s="50"/>
      <c r="AB3" s="11" t="s">
        <v>49</v>
      </c>
      <c r="AC3" s="11"/>
      <c r="AD3" s="11">
        <v>3200</v>
      </c>
      <c r="AE3" s="11">
        <f t="shared" ref="AE3:AE49" si="3">POWER(AD3,2)</f>
        <v>10240000</v>
      </c>
      <c r="AF3" s="11">
        <f t="shared" ref="AF3:AF49" si="4">Y3+AE3</f>
        <v>10256384</v>
      </c>
      <c r="AG3" s="48">
        <f t="shared" ref="AG3:AG49" si="5">SQRT(AF3)</f>
        <v>3202.5589768183818</v>
      </c>
      <c r="AH3" s="19" t="s">
        <v>50</v>
      </c>
      <c r="AI3" s="20" t="s">
        <v>50</v>
      </c>
      <c r="AJ3" s="20">
        <v>148319</v>
      </c>
      <c r="AK3" s="6" t="s">
        <v>51</v>
      </c>
    </row>
    <row r="4" spans="1:37">
      <c r="A4" s="1">
        <v>3</v>
      </c>
      <c r="B4" s="60" t="s">
        <v>52</v>
      </c>
      <c r="C4" s="34">
        <v>-604795</v>
      </c>
      <c r="D4" s="35">
        <v>-1175455</v>
      </c>
      <c r="E4" s="43" t="s">
        <v>53</v>
      </c>
      <c r="F4" s="45">
        <v>165</v>
      </c>
      <c r="G4" s="45">
        <v>468</v>
      </c>
      <c r="H4" s="45">
        <v>303</v>
      </c>
      <c r="I4" s="53">
        <v>28</v>
      </c>
      <c r="J4" s="53">
        <v>42</v>
      </c>
      <c r="K4" s="39" t="s">
        <v>54</v>
      </c>
      <c r="L4" s="26" t="s">
        <v>55</v>
      </c>
      <c r="M4" s="26">
        <v>8</v>
      </c>
      <c r="N4" s="26">
        <v>0</v>
      </c>
      <c r="O4" s="26">
        <v>0</v>
      </c>
      <c r="P4" s="26">
        <v>8</v>
      </c>
      <c r="Q4" s="26">
        <v>3</v>
      </c>
      <c r="R4" s="46"/>
      <c r="S4" s="58" t="s">
        <v>56</v>
      </c>
      <c r="T4" s="58" t="s">
        <v>57</v>
      </c>
      <c r="U4" s="58" t="s">
        <v>58</v>
      </c>
      <c r="V4" s="15"/>
      <c r="W4" s="15">
        <v>222</v>
      </c>
      <c r="X4" s="15">
        <f t="shared" si="0"/>
        <v>57</v>
      </c>
      <c r="Y4" s="15">
        <f t="shared" si="2"/>
        <v>3249</v>
      </c>
      <c r="Z4" s="29">
        <f t="shared" si="1"/>
        <v>18.811881188118811</v>
      </c>
      <c r="AA4" s="50"/>
      <c r="AB4" s="11" t="s">
        <v>59</v>
      </c>
      <c r="AC4" s="11"/>
      <c r="AD4" s="11">
        <v>5430</v>
      </c>
      <c r="AE4" s="11">
        <f t="shared" si="3"/>
        <v>29484900</v>
      </c>
      <c r="AF4" s="11">
        <f t="shared" si="4"/>
        <v>29488149</v>
      </c>
      <c r="AG4" s="48">
        <f t="shared" si="5"/>
        <v>5430.2991630296019</v>
      </c>
      <c r="AH4" s="19" t="s">
        <v>60</v>
      </c>
      <c r="AI4" s="20">
        <v>0</v>
      </c>
      <c r="AJ4" s="20">
        <v>22734</v>
      </c>
      <c r="AK4" s="6" t="s">
        <v>61</v>
      </c>
    </row>
    <row r="5" spans="1:37">
      <c r="A5" s="1">
        <v>4</v>
      </c>
      <c r="B5" s="60" t="s">
        <v>62</v>
      </c>
      <c r="C5" s="34">
        <v>-602166</v>
      </c>
      <c r="D5" s="35">
        <v>-1157987</v>
      </c>
      <c r="E5" s="43" t="s">
        <v>63</v>
      </c>
      <c r="F5" s="45">
        <v>190</v>
      </c>
      <c r="G5" s="45">
        <v>487</v>
      </c>
      <c r="H5" s="45">
        <v>297</v>
      </c>
      <c r="I5" s="53">
        <v>48</v>
      </c>
      <c r="J5" s="53">
        <v>127</v>
      </c>
      <c r="K5" s="39" t="s">
        <v>48</v>
      </c>
      <c r="L5" s="26" t="s">
        <v>64</v>
      </c>
      <c r="M5" s="26">
        <v>335</v>
      </c>
      <c r="N5" s="26">
        <v>14</v>
      </c>
      <c r="O5" s="26">
        <v>60</v>
      </c>
      <c r="P5" s="26">
        <v>261</v>
      </c>
      <c r="Q5" s="26">
        <v>7</v>
      </c>
      <c r="R5" s="46"/>
      <c r="S5" s="58" t="s">
        <v>65</v>
      </c>
      <c r="T5" s="58" t="s">
        <v>66</v>
      </c>
      <c r="U5" s="58" t="s">
        <v>41</v>
      </c>
      <c r="V5" s="15" t="s">
        <v>67</v>
      </c>
      <c r="W5" s="15">
        <v>237</v>
      </c>
      <c r="X5" s="15">
        <f t="shared" si="0"/>
        <v>47</v>
      </c>
      <c r="Y5" s="15">
        <f t="shared" si="2"/>
        <v>2209</v>
      </c>
      <c r="Z5" s="29">
        <f t="shared" si="1"/>
        <v>15.824915824915825</v>
      </c>
      <c r="AA5" s="50"/>
      <c r="AB5" s="11" t="s">
        <v>59</v>
      </c>
      <c r="AC5" s="11"/>
      <c r="AD5" s="11">
        <v>270</v>
      </c>
      <c r="AE5" s="11">
        <f t="shared" si="3"/>
        <v>72900</v>
      </c>
      <c r="AF5" s="11">
        <f t="shared" si="4"/>
        <v>75109</v>
      </c>
      <c r="AG5" s="48">
        <f t="shared" si="5"/>
        <v>274.06021236217418</v>
      </c>
      <c r="AH5" s="19" t="s">
        <v>68</v>
      </c>
      <c r="AI5" s="20">
        <v>135</v>
      </c>
      <c r="AJ5" s="20">
        <v>1834</v>
      </c>
      <c r="AK5" s="1" t="s">
        <v>69</v>
      </c>
    </row>
    <row r="6" spans="1:37">
      <c r="A6" s="1">
        <v>5</v>
      </c>
      <c r="B6" s="60" t="s">
        <v>70</v>
      </c>
      <c r="C6" s="34">
        <v>-603480</v>
      </c>
      <c r="D6" s="35">
        <v>-1161080</v>
      </c>
      <c r="E6" s="43" t="s">
        <v>63</v>
      </c>
      <c r="F6" s="45">
        <v>190</v>
      </c>
      <c r="G6" s="45">
        <v>487</v>
      </c>
      <c r="H6" s="45">
        <v>297</v>
      </c>
      <c r="I6" s="53">
        <v>55</v>
      </c>
      <c r="J6" s="53">
        <v>127</v>
      </c>
      <c r="K6" s="39" t="s">
        <v>37</v>
      </c>
      <c r="L6" s="26" t="s">
        <v>38</v>
      </c>
      <c r="M6" s="26">
        <v>915</v>
      </c>
      <c r="N6" s="26">
        <v>43</v>
      </c>
      <c r="O6" s="26">
        <v>200</v>
      </c>
      <c r="P6" s="26">
        <v>672</v>
      </c>
      <c r="Q6" s="26">
        <v>7</v>
      </c>
      <c r="R6" s="46"/>
      <c r="S6" s="58" t="s">
        <v>39</v>
      </c>
      <c r="T6" s="58" t="s">
        <v>40</v>
      </c>
      <c r="U6" s="58" t="s">
        <v>41</v>
      </c>
      <c r="V6" s="15">
        <v>390</v>
      </c>
      <c r="W6" s="15">
        <v>390</v>
      </c>
      <c r="X6" s="15">
        <f t="shared" si="0"/>
        <v>200</v>
      </c>
      <c r="Y6" s="15">
        <f t="shared" si="2"/>
        <v>40000</v>
      </c>
      <c r="Z6" s="29">
        <f t="shared" si="1"/>
        <v>67.34006734006735</v>
      </c>
      <c r="AA6" s="50"/>
      <c r="AB6" s="11" t="s">
        <v>59</v>
      </c>
      <c r="AC6" s="11"/>
      <c r="AD6" s="11">
        <v>2300</v>
      </c>
      <c r="AE6" s="11">
        <f t="shared" si="3"/>
        <v>5290000</v>
      </c>
      <c r="AF6" s="11">
        <f t="shared" si="4"/>
        <v>5330000</v>
      </c>
      <c r="AG6" s="48">
        <f t="shared" si="5"/>
        <v>2308.679276123039</v>
      </c>
      <c r="AH6" s="19" t="s">
        <v>50</v>
      </c>
      <c r="AI6" s="20" t="s">
        <v>50</v>
      </c>
      <c r="AJ6" s="20">
        <v>204292</v>
      </c>
      <c r="AK6" s="1" t="s">
        <v>45</v>
      </c>
    </row>
    <row r="7" spans="1:37">
      <c r="A7" s="1">
        <v>6</v>
      </c>
      <c r="B7" s="60" t="s">
        <v>71</v>
      </c>
      <c r="C7" s="34">
        <v>-593250</v>
      </c>
      <c r="D7" s="35">
        <v>-1161800</v>
      </c>
      <c r="E7" s="43" t="s">
        <v>72</v>
      </c>
      <c r="F7" s="45">
        <v>183</v>
      </c>
      <c r="G7" s="45">
        <v>472</v>
      </c>
      <c r="H7" s="45">
        <v>289</v>
      </c>
      <c r="I7" s="53">
        <v>48</v>
      </c>
      <c r="J7" s="53">
        <v>70</v>
      </c>
      <c r="K7" s="39" t="s">
        <v>48</v>
      </c>
      <c r="L7" s="26" t="s">
        <v>64</v>
      </c>
      <c r="M7" s="26">
        <v>144</v>
      </c>
      <c r="N7" s="26">
        <v>11</v>
      </c>
      <c r="O7" s="26">
        <v>21</v>
      </c>
      <c r="P7" s="26">
        <v>112</v>
      </c>
      <c r="Q7" s="26">
        <v>9</v>
      </c>
      <c r="R7" s="46"/>
      <c r="S7" s="58" t="s">
        <v>56</v>
      </c>
      <c r="T7" s="58" t="s">
        <v>73</v>
      </c>
      <c r="U7" s="58" t="s">
        <v>58</v>
      </c>
      <c r="V7" s="15">
        <v>254</v>
      </c>
      <c r="W7" s="15">
        <v>254</v>
      </c>
      <c r="X7" s="15">
        <f t="shared" si="0"/>
        <v>71</v>
      </c>
      <c r="Y7" s="15">
        <f t="shared" si="2"/>
        <v>5041</v>
      </c>
      <c r="Z7" s="29">
        <f t="shared" si="1"/>
        <v>24.567474048442904</v>
      </c>
      <c r="AA7" s="50"/>
      <c r="AB7" s="11" t="s">
        <v>74</v>
      </c>
      <c r="AC7" s="11"/>
      <c r="AD7" s="11">
        <v>3430</v>
      </c>
      <c r="AE7" s="11">
        <f t="shared" si="3"/>
        <v>11764900</v>
      </c>
      <c r="AF7" s="11">
        <f t="shared" si="4"/>
        <v>11769941</v>
      </c>
      <c r="AG7" s="48">
        <f t="shared" si="5"/>
        <v>3430.7347609513622</v>
      </c>
      <c r="AH7" s="19" t="s">
        <v>60</v>
      </c>
      <c r="AI7" s="20">
        <v>360</v>
      </c>
      <c r="AJ7" s="20">
        <v>114620</v>
      </c>
      <c r="AK7" s="1" t="s">
        <v>75</v>
      </c>
    </row>
    <row r="8" spans="1:37">
      <c r="A8" s="1">
        <v>7</v>
      </c>
      <c r="B8" s="60" t="s">
        <v>76</v>
      </c>
      <c r="C8" s="34">
        <v>-599244</v>
      </c>
      <c r="D8" s="35">
        <v>-1161859</v>
      </c>
      <c r="E8" s="43" t="s">
        <v>63</v>
      </c>
      <c r="F8" s="45">
        <v>190</v>
      </c>
      <c r="G8" s="45">
        <v>487</v>
      </c>
      <c r="H8" s="45">
        <v>297</v>
      </c>
      <c r="I8" s="53">
        <v>31</v>
      </c>
      <c r="J8" s="53">
        <v>68</v>
      </c>
      <c r="K8" s="39" t="s">
        <v>54</v>
      </c>
      <c r="L8" s="26" t="s">
        <v>55</v>
      </c>
      <c r="M8" s="26">
        <v>9149</v>
      </c>
      <c r="N8" s="26">
        <v>124</v>
      </c>
      <c r="O8" s="26">
        <v>248</v>
      </c>
      <c r="P8" s="26">
        <v>2958</v>
      </c>
      <c r="Q8" s="56" t="s">
        <v>77</v>
      </c>
      <c r="R8" s="46"/>
      <c r="S8" s="58" t="s">
        <v>56</v>
      </c>
      <c r="T8" s="58" t="s">
        <v>78</v>
      </c>
      <c r="U8" s="58" t="s">
        <v>58</v>
      </c>
      <c r="V8" s="15">
        <v>220</v>
      </c>
      <c r="W8" s="15">
        <v>220</v>
      </c>
      <c r="X8" s="15">
        <f t="shared" si="0"/>
        <v>30</v>
      </c>
      <c r="Y8" s="15">
        <f t="shared" si="2"/>
        <v>900</v>
      </c>
      <c r="Z8" s="29">
        <f t="shared" si="1"/>
        <v>10.1010101010101</v>
      </c>
      <c r="AA8" s="50"/>
      <c r="AB8" s="11" t="s">
        <v>59</v>
      </c>
      <c r="AC8" s="11"/>
      <c r="AD8" s="11">
        <v>250</v>
      </c>
      <c r="AE8" s="11">
        <f t="shared" si="3"/>
        <v>62500</v>
      </c>
      <c r="AF8" s="11">
        <f t="shared" si="4"/>
        <v>63400</v>
      </c>
      <c r="AG8" s="48">
        <f t="shared" si="5"/>
        <v>251.79356624028344</v>
      </c>
      <c r="AH8" s="19" t="s">
        <v>44</v>
      </c>
      <c r="AI8" s="20">
        <v>45</v>
      </c>
      <c r="AJ8" s="20">
        <v>7675</v>
      </c>
      <c r="AK8" s="1" t="s">
        <v>79</v>
      </c>
    </row>
    <row r="9" spans="1:37">
      <c r="A9" s="1">
        <v>8</v>
      </c>
      <c r="B9" s="60" t="s">
        <v>80</v>
      </c>
      <c r="C9" s="34">
        <v>-599090</v>
      </c>
      <c r="D9" s="35">
        <v>-1161741</v>
      </c>
      <c r="E9" s="43" t="s">
        <v>63</v>
      </c>
      <c r="F9" s="45">
        <v>190</v>
      </c>
      <c r="G9" s="45">
        <v>487</v>
      </c>
      <c r="H9" s="45">
        <v>297</v>
      </c>
      <c r="I9" s="53">
        <v>21</v>
      </c>
      <c r="J9" s="53">
        <v>72</v>
      </c>
      <c r="K9" s="39" t="s">
        <v>54</v>
      </c>
      <c r="L9" s="26" t="s">
        <v>55</v>
      </c>
      <c r="M9" s="26">
        <v>25</v>
      </c>
      <c r="N9" s="26">
        <v>1</v>
      </c>
      <c r="O9" s="26">
        <v>4</v>
      </c>
      <c r="P9" s="26">
        <v>20</v>
      </c>
      <c r="Q9" s="26">
        <v>1</v>
      </c>
      <c r="R9" s="46"/>
      <c r="S9" s="58" t="s">
        <v>81</v>
      </c>
      <c r="T9" s="58" t="s">
        <v>73</v>
      </c>
      <c r="U9" s="58" t="s">
        <v>58</v>
      </c>
      <c r="V9" s="15">
        <v>209</v>
      </c>
      <c r="W9" s="15">
        <v>205</v>
      </c>
      <c r="X9" s="15">
        <f t="shared" si="0"/>
        <v>15</v>
      </c>
      <c r="Y9" s="15">
        <f t="shared" si="2"/>
        <v>225</v>
      </c>
      <c r="Z9" s="29">
        <f t="shared" si="1"/>
        <v>5.0505050505050502</v>
      </c>
      <c r="AA9" s="50"/>
      <c r="AB9" s="11" t="s">
        <v>59</v>
      </c>
      <c r="AC9" s="11"/>
      <c r="AD9" s="11">
        <v>80</v>
      </c>
      <c r="AE9" s="11">
        <f t="shared" si="3"/>
        <v>6400</v>
      </c>
      <c r="AF9" s="11">
        <f t="shared" si="4"/>
        <v>6625</v>
      </c>
      <c r="AG9" s="48">
        <f t="shared" si="5"/>
        <v>81.394102980498531</v>
      </c>
      <c r="AH9" s="19" t="s">
        <v>82</v>
      </c>
      <c r="AI9" s="20">
        <v>90</v>
      </c>
      <c r="AJ9" s="20">
        <v>2460</v>
      </c>
      <c r="AK9" s="1" t="s">
        <v>83</v>
      </c>
    </row>
    <row r="10" spans="1:37">
      <c r="A10" s="1">
        <v>9</v>
      </c>
      <c r="B10" s="60" t="s">
        <v>84</v>
      </c>
      <c r="C10" s="34">
        <v>-599258</v>
      </c>
      <c r="D10" s="35">
        <v>-1161744</v>
      </c>
      <c r="E10" s="43" t="s">
        <v>63</v>
      </c>
      <c r="F10" s="45">
        <v>190</v>
      </c>
      <c r="G10" s="45">
        <v>487</v>
      </c>
      <c r="H10" s="45">
        <v>297</v>
      </c>
      <c r="I10" s="53">
        <v>28</v>
      </c>
      <c r="J10" s="53">
        <v>72</v>
      </c>
      <c r="K10" s="39" t="s">
        <v>54</v>
      </c>
      <c r="L10" s="26" t="s">
        <v>55</v>
      </c>
      <c r="M10" s="26">
        <v>140</v>
      </c>
      <c r="N10" s="26">
        <v>4</v>
      </c>
      <c r="O10" s="26">
        <v>16</v>
      </c>
      <c r="P10" s="26">
        <v>120</v>
      </c>
      <c r="Q10" s="26">
        <v>3</v>
      </c>
      <c r="R10" s="46"/>
      <c r="S10" s="58" t="s">
        <v>56</v>
      </c>
      <c r="T10" s="58" t="s">
        <v>85</v>
      </c>
      <c r="U10" s="58" t="s">
        <v>58</v>
      </c>
      <c r="V10" s="15">
        <v>210</v>
      </c>
      <c r="W10" s="15">
        <v>210</v>
      </c>
      <c r="X10" s="15">
        <f t="shared" si="0"/>
        <v>20</v>
      </c>
      <c r="Y10" s="15">
        <f t="shared" si="2"/>
        <v>400</v>
      </c>
      <c r="Z10" s="29">
        <f t="shared" si="1"/>
        <v>6.7340067340067336</v>
      </c>
      <c r="AA10" s="50"/>
      <c r="AB10" s="11" t="s">
        <v>59</v>
      </c>
      <c r="AC10" s="11"/>
      <c r="AD10" s="11">
        <v>140</v>
      </c>
      <c r="AE10" s="11">
        <f t="shared" si="3"/>
        <v>19600</v>
      </c>
      <c r="AF10" s="11">
        <f t="shared" si="4"/>
        <v>20000</v>
      </c>
      <c r="AG10" s="48">
        <f t="shared" si="5"/>
        <v>141.42135623730951</v>
      </c>
      <c r="AH10" s="19" t="s">
        <v>86</v>
      </c>
      <c r="AI10" s="20"/>
      <c r="AJ10" s="20">
        <v>5558</v>
      </c>
      <c r="AK10" s="1" t="s">
        <v>87</v>
      </c>
    </row>
    <row r="11" spans="1:37">
      <c r="A11" s="1">
        <v>10</v>
      </c>
      <c r="B11" s="60" t="s">
        <v>88</v>
      </c>
      <c r="C11" s="34">
        <v>-599174</v>
      </c>
      <c r="D11" s="35">
        <v>-1161801</v>
      </c>
      <c r="E11" s="43" t="s">
        <v>63</v>
      </c>
      <c r="F11" s="45">
        <v>190</v>
      </c>
      <c r="G11" s="45">
        <v>487</v>
      </c>
      <c r="H11" s="45">
        <v>297</v>
      </c>
      <c r="I11" s="53">
        <v>26</v>
      </c>
      <c r="J11" s="53">
        <v>68</v>
      </c>
      <c r="K11" s="39" t="s">
        <v>54</v>
      </c>
      <c r="L11" s="26" t="s">
        <v>55</v>
      </c>
      <c r="M11" s="6">
        <v>1</v>
      </c>
      <c r="N11" s="6">
        <v>0</v>
      </c>
      <c r="O11" s="6">
        <v>0</v>
      </c>
      <c r="P11" s="6">
        <v>1</v>
      </c>
      <c r="Q11" s="6">
        <v>1</v>
      </c>
      <c r="R11" s="46"/>
      <c r="S11" s="58" t="s">
        <v>81</v>
      </c>
      <c r="T11" s="58" t="s">
        <v>40</v>
      </c>
      <c r="U11" s="58" t="s">
        <v>58</v>
      </c>
      <c r="V11" s="15">
        <v>210</v>
      </c>
      <c r="W11" s="15">
        <v>210</v>
      </c>
      <c r="X11" s="15">
        <f t="shared" si="0"/>
        <v>20</v>
      </c>
      <c r="Y11" s="15">
        <f t="shared" si="2"/>
        <v>400</v>
      </c>
      <c r="Z11" s="29">
        <f t="shared" si="1"/>
        <v>6.7340067340067336</v>
      </c>
      <c r="AA11" s="50"/>
      <c r="AB11" s="11" t="s">
        <v>59</v>
      </c>
      <c r="AC11" s="11"/>
      <c r="AD11" s="11">
        <v>160</v>
      </c>
      <c r="AE11" s="11">
        <f t="shared" si="3"/>
        <v>25600</v>
      </c>
      <c r="AF11" s="11">
        <f t="shared" si="4"/>
        <v>26000</v>
      </c>
      <c r="AG11" s="48">
        <f t="shared" si="5"/>
        <v>161.24515496597098</v>
      </c>
      <c r="AH11" s="19" t="s">
        <v>82</v>
      </c>
      <c r="AI11" s="20">
        <v>90</v>
      </c>
      <c r="AJ11" s="20">
        <v>6692</v>
      </c>
      <c r="AK11" s="1" t="s">
        <v>89</v>
      </c>
    </row>
    <row r="12" spans="1:37">
      <c r="A12" s="1">
        <v>11</v>
      </c>
      <c r="B12" s="60" t="s">
        <v>90</v>
      </c>
      <c r="C12" s="34">
        <v>-599202</v>
      </c>
      <c r="D12" s="35">
        <v>-1161885</v>
      </c>
      <c r="E12" s="43" t="s">
        <v>63</v>
      </c>
      <c r="F12" s="45">
        <v>190</v>
      </c>
      <c r="G12" s="45">
        <v>487</v>
      </c>
      <c r="H12" s="45">
        <v>297</v>
      </c>
      <c r="I12" s="53">
        <v>31</v>
      </c>
      <c r="J12" s="53">
        <v>66</v>
      </c>
      <c r="K12" s="39" t="s">
        <v>54</v>
      </c>
      <c r="L12" s="26" t="s">
        <v>55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46"/>
      <c r="S12" s="58" t="s">
        <v>81</v>
      </c>
      <c r="T12" s="58" t="s">
        <v>91</v>
      </c>
      <c r="U12" s="58" t="s">
        <v>58</v>
      </c>
      <c r="V12" s="15">
        <v>210</v>
      </c>
      <c r="W12" s="15">
        <v>210</v>
      </c>
      <c r="X12" s="15">
        <f t="shared" si="0"/>
        <v>20</v>
      </c>
      <c r="Y12" s="15">
        <f t="shared" si="2"/>
        <v>400</v>
      </c>
      <c r="Z12" s="29">
        <f t="shared" si="1"/>
        <v>6.7340067340067336</v>
      </c>
      <c r="AA12" s="50"/>
      <c r="AB12" s="11" t="s">
        <v>59</v>
      </c>
      <c r="AC12" s="11"/>
      <c r="AD12" s="11">
        <v>270</v>
      </c>
      <c r="AE12" s="11">
        <f t="shared" si="3"/>
        <v>72900</v>
      </c>
      <c r="AF12" s="11">
        <f t="shared" si="4"/>
        <v>73300</v>
      </c>
      <c r="AG12" s="48">
        <f t="shared" si="5"/>
        <v>270.73972741361769</v>
      </c>
      <c r="AH12" s="19" t="s">
        <v>82</v>
      </c>
      <c r="AI12" s="20">
        <v>90</v>
      </c>
      <c r="AJ12" s="20">
        <v>5880</v>
      </c>
      <c r="AK12" s="1" t="s">
        <v>89</v>
      </c>
    </row>
    <row r="13" spans="1:37">
      <c r="A13" s="1">
        <v>12</v>
      </c>
      <c r="B13" s="60" t="s">
        <v>92</v>
      </c>
      <c r="C13" s="34">
        <v>-563232.97</v>
      </c>
      <c r="D13" s="35">
        <v>-1142699.17</v>
      </c>
      <c r="E13" s="43" t="s">
        <v>36</v>
      </c>
      <c r="F13" s="45">
        <v>178</v>
      </c>
      <c r="G13" s="45">
        <v>744</v>
      </c>
      <c r="H13" s="45">
        <v>566</v>
      </c>
      <c r="I13" s="53">
        <v>67</v>
      </c>
      <c r="J13" s="53">
        <v>122</v>
      </c>
      <c r="K13" s="39" t="s">
        <v>37</v>
      </c>
      <c r="L13" s="26" t="s">
        <v>38</v>
      </c>
      <c r="M13" s="26">
        <v>493</v>
      </c>
      <c r="N13" s="26">
        <v>76</v>
      </c>
      <c r="O13" s="26">
        <v>88</v>
      </c>
      <c r="P13" s="26">
        <v>329</v>
      </c>
      <c r="Q13" s="6"/>
      <c r="R13" s="46"/>
      <c r="S13" s="58" t="s">
        <v>39</v>
      </c>
      <c r="T13" s="58" t="s">
        <v>40</v>
      </c>
      <c r="U13" s="58" t="s">
        <v>41</v>
      </c>
      <c r="V13" s="15" t="s">
        <v>93</v>
      </c>
      <c r="W13" s="15">
        <v>302</v>
      </c>
      <c r="X13" s="15">
        <f t="shared" si="0"/>
        <v>124</v>
      </c>
      <c r="Y13" s="15">
        <f t="shared" si="2"/>
        <v>15376</v>
      </c>
      <c r="Z13" s="29">
        <f t="shared" si="1"/>
        <v>21.908127208480565</v>
      </c>
      <c r="AA13" s="50"/>
      <c r="AB13" s="11" t="s">
        <v>43</v>
      </c>
      <c r="AC13" s="11"/>
      <c r="AD13" s="11">
        <v>17600</v>
      </c>
      <c r="AE13" s="11">
        <f t="shared" si="3"/>
        <v>309760000</v>
      </c>
      <c r="AF13" s="11">
        <f t="shared" si="4"/>
        <v>309775376</v>
      </c>
      <c r="AG13" s="48">
        <f t="shared" si="5"/>
        <v>17600.436812761211</v>
      </c>
      <c r="AH13" s="19" t="s">
        <v>68</v>
      </c>
      <c r="AI13" s="20">
        <v>135</v>
      </c>
      <c r="AJ13" s="20">
        <v>81239</v>
      </c>
      <c r="AK13" s="1" t="s">
        <v>94</v>
      </c>
    </row>
    <row r="14" spans="1:37">
      <c r="A14" s="1">
        <v>13</v>
      </c>
      <c r="B14" s="60" t="s">
        <v>95</v>
      </c>
      <c r="C14" s="34">
        <v>-559437.80000000005</v>
      </c>
      <c r="D14" s="35">
        <v>-1122891.6000000001</v>
      </c>
      <c r="E14" s="43" t="s">
        <v>36</v>
      </c>
      <c r="F14" s="45">
        <v>178</v>
      </c>
      <c r="G14" s="45">
        <v>744</v>
      </c>
      <c r="H14" s="45">
        <v>566</v>
      </c>
      <c r="I14" s="53">
        <v>54</v>
      </c>
      <c r="J14" s="53">
        <v>111</v>
      </c>
      <c r="K14" s="39" t="s">
        <v>37</v>
      </c>
      <c r="L14" s="26" t="s">
        <v>38</v>
      </c>
      <c r="M14" s="26"/>
      <c r="N14" s="26"/>
      <c r="O14" s="26"/>
      <c r="P14" s="26" t="s">
        <v>96</v>
      </c>
      <c r="Q14" s="26"/>
      <c r="R14" s="46"/>
      <c r="S14" s="58" t="s">
        <v>39</v>
      </c>
      <c r="T14" s="58" t="s">
        <v>40</v>
      </c>
      <c r="U14" s="58" t="s">
        <v>41</v>
      </c>
      <c r="V14" s="15">
        <v>310</v>
      </c>
      <c r="W14" s="15">
        <v>310</v>
      </c>
      <c r="X14" s="15">
        <f t="shared" si="0"/>
        <v>132</v>
      </c>
      <c r="Y14" s="15">
        <f t="shared" si="2"/>
        <v>17424</v>
      </c>
      <c r="Z14" s="29">
        <f t="shared" si="1"/>
        <v>23.32155477031802</v>
      </c>
      <c r="AA14" s="50"/>
      <c r="AB14" s="11" t="s">
        <v>43</v>
      </c>
      <c r="AC14" s="11"/>
      <c r="AD14" s="11">
        <v>12700</v>
      </c>
      <c r="AE14" s="11">
        <f t="shared" si="3"/>
        <v>161290000</v>
      </c>
      <c r="AF14" s="11">
        <f t="shared" si="4"/>
        <v>161307424</v>
      </c>
      <c r="AG14" s="48">
        <f t="shared" si="5"/>
        <v>12700.685965726418</v>
      </c>
      <c r="AH14" s="19" t="s">
        <v>50</v>
      </c>
      <c r="AI14" s="20" t="s">
        <v>50</v>
      </c>
      <c r="AJ14" s="20">
        <v>149322</v>
      </c>
      <c r="AK14" s="6" t="s">
        <v>97</v>
      </c>
    </row>
    <row r="15" spans="1:37">
      <c r="A15" s="1">
        <v>14</v>
      </c>
      <c r="B15" s="60" t="s">
        <v>98</v>
      </c>
      <c r="C15" s="34">
        <v>-587470.5</v>
      </c>
      <c r="D15" s="35">
        <v>-1160025.3</v>
      </c>
      <c r="E15" s="43" t="s">
        <v>47</v>
      </c>
      <c r="F15" s="45">
        <v>169</v>
      </c>
      <c r="G15" s="45">
        <v>587</v>
      </c>
      <c r="H15" s="45">
        <v>418</v>
      </c>
      <c r="I15" s="53">
        <v>57</v>
      </c>
      <c r="J15" s="53">
        <v>109</v>
      </c>
      <c r="K15" s="39" t="s">
        <v>54</v>
      </c>
      <c r="L15" s="26" t="s">
        <v>55</v>
      </c>
      <c r="M15" s="26">
        <v>76</v>
      </c>
      <c r="N15" s="26">
        <v>5</v>
      </c>
      <c r="O15" s="26">
        <v>3</v>
      </c>
      <c r="P15" s="26">
        <v>68</v>
      </c>
      <c r="Q15" s="26">
        <v>1</v>
      </c>
      <c r="R15" s="46"/>
      <c r="S15" s="58" t="s">
        <v>99</v>
      </c>
      <c r="T15" s="58" t="s">
        <v>40</v>
      </c>
      <c r="U15" s="58" t="s">
        <v>58</v>
      </c>
      <c r="V15" s="15">
        <v>267</v>
      </c>
      <c r="W15" s="15">
        <v>267</v>
      </c>
      <c r="X15" s="15">
        <f t="shared" si="0"/>
        <v>98</v>
      </c>
      <c r="Y15" s="15">
        <f t="shared" si="2"/>
        <v>9604</v>
      </c>
      <c r="Z15" s="29">
        <f t="shared" si="1"/>
        <v>23.444976076555022</v>
      </c>
      <c r="AA15" s="50"/>
      <c r="AB15" s="11" t="s">
        <v>49</v>
      </c>
      <c r="AC15" s="11"/>
      <c r="AD15" s="11">
        <v>10500</v>
      </c>
      <c r="AE15" s="11">
        <f t="shared" si="3"/>
        <v>110250000</v>
      </c>
      <c r="AF15" s="11">
        <f t="shared" si="4"/>
        <v>110259604</v>
      </c>
      <c r="AG15" s="48">
        <f t="shared" si="5"/>
        <v>10500.457323374063</v>
      </c>
      <c r="AH15" s="19" t="s">
        <v>82</v>
      </c>
      <c r="AI15" s="20">
        <v>90</v>
      </c>
      <c r="AJ15" s="20">
        <v>24394</v>
      </c>
      <c r="AK15" s="1" t="s">
        <v>100</v>
      </c>
    </row>
    <row r="16" spans="1:37">
      <c r="A16" s="1">
        <v>15</v>
      </c>
      <c r="B16" s="60" t="s">
        <v>101</v>
      </c>
      <c r="C16" s="34">
        <v>-563365.67000000004</v>
      </c>
      <c r="D16" s="35">
        <v>-1143181.22</v>
      </c>
      <c r="E16" s="43" t="s">
        <v>36</v>
      </c>
      <c r="F16" s="45">
        <v>178</v>
      </c>
      <c r="G16" s="45">
        <v>744</v>
      </c>
      <c r="H16" s="45">
        <v>566</v>
      </c>
      <c r="I16" s="53">
        <v>55</v>
      </c>
      <c r="J16" s="53">
        <v>129</v>
      </c>
      <c r="K16" s="39" t="s">
        <v>37</v>
      </c>
      <c r="L16" s="26" t="s">
        <v>64</v>
      </c>
      <c r="M16" s="26">
        <v>11</v>
      </c>
      <c r="N16" s="26">
        <v>1</v>
      </c>
      <c r="O16" s="26">
        <v>3</v>
      </c>
      <c r="P16" s="26">
        <v>7</v>
      </c>
      <c r="Q16" s="26">
        <v>1</v>
      </c>
      <c r="R16" s="46"/>
      <c r="S16" s="58" t="s">
        <v>39</v>
      </c>
      <c r="T16" s="58" t="s">
        <v>40</v>
      </c>
      <c r="U16" s="58" t="s">
        <v>41</v>
      </c>
      <c r="V16" s="15" t="s">
        <v>102</v>
      </c>
      <c r="W16" s="15">
        <v>286</v>
      </c>
      <c r="X16" s="15">
        <f t="shared" si="0"/>
        <v>108</v>
      </c>
      <c r="Y16" s="15">
        <f t="shared" si="2"/>
        <v>11664</v>
      </c>
      <c r="Z16" s="29">
        <f t="shared" si="1"/>
        <v>19.081272084805654</v>
      </c>
      <c r="AA16" s="50"/>
      <c r="AB16" s="11" t="s">
        <v>43</v>
      </c>
      <c r="AC16" s="11"/>
      <c r="AD16" s="11">
        <v>17600</v>
      </c>
      <c r="AE16" s="11">
        <f t="shared" si="3"/>
        <v>309760000</v>
      </c>
      <c r="AF16" s="11">
        <f t="shared" si="4"/>
        <v>309771664</v>
      </c>
      <c r="AG16" s="48">
        <f t="shared" si="5"/>
        <v>17600.331360517052</v>
      </c>
      <c r="AH16" s="19" t="s">
        <v>50</v>
      </c>
      <c r="AI16" s="20" t="s">
        <v>50</v>
      </c>
      <c r="AJ16" s="20">
        <v>42602</v>
      </c>
      <c r="AK16" s="6" t="s">
        <v>103</v>
      </c>
    </row>
    <row r="17" spans="1:37">
      <c r="A17" s="1">
        <v>16</v>
      </c>
      <c r="B17" s="60" t="s">
        <v>104</v>
      </c>
      <c r="C17" s="34">
        <v>-630610.14</v>
      </c>
      <c r="D17" s="35">
        <v>-1205939.3500000001</v>
      </c>
      <c r="E17" s="43" t="s">
        <v>105</v>
      </c>
      <c r="F17" s="45">
        <v>180</v>
      </c>
      <c r="G17" s="45">
        <v>403</v>
      </c>
      <c r="H17" s="45">
        <v>223</v>
      </c>
      <c r="I17" s="53">
        <v>26</v>
      </c>
      <c r="J17" s="53">
        <v>42</v>
      </c>
      <c r="K17" s="39" t="s">
        <v>54</v>
      </c>
      <c r="L17" s="26" t="s">
        <v>38</v>
      </c>
      <c r="M17" s="26" t="s">
        <v>106</v>
      </c>
      <c r="N17" s="26"/>
      <c r="O17" s="26"/>
      <c r="P17" s="26"/>
      <c r="Q17" s="26"/>
      <c r="R17" s="46"/>
      <c r="S17" s="58" t="s">
        <v>56</v>
      </c>
      <c r="T17" s="58" t="s">
        <v>107</v>
      </c>
      <c r="U17" s="58" t="s">
        <v>58</v>
      </c>
      <c r="V17" s="15">
        <v>205</v>
      </c>
      <c r="W17" s="15">
        <v>205</v>
      </c>
      <c r="X17" s="15">
        <f t="shared" si="0"/>
        <v>25</v>
      </c>
      <c r="Y17" s="15">
        <f t="shared" si="2"/>
        <v>625</v>
      </c>
      <c r="Z17" s="29">
        <f t="shared" si="1"/>
        <v>11.210762331838566</v>
      </c>
      <c r="AA17" s="50"/>
      <c r="AB17" s="11" t="s">
        <v>108</v>
      </c>
      <c r="AC17" s="11"/>
      <c r="AD17" s="11">
        <v>1550</v>
      </c>
      <c r="AE17" s="11">
        <f t="shared" si="3"/>
        <v>2402500</v>
      </c>
      <c r="AF17" s="11">
        <f t="shared" si="4"/>
        <v>2403125</v>
      </c>
      <c r="AG17" s="48">
        <f t="shared" si="5"/>
        <v>1550.2015997927494</v>
      </c>
      <c r="AH17" s="19" t="s">
        <v>68</v>
      </c>
      <c r="AI17" s="20">
        <v>135</v>
      </c>
      <c r="AJ17" s="20">
        <v>79392</v>
      </c>
      <c r="AK17" s="1" t="s">
        <v>109</v>
      </c>
    </row>
    <row r="18" spans="1:37">
      <c r="A18" s="1">
        <v>17</v>
      </c>
      <c r="B18" s="60" t="s">
        <v>110</v>
      </c>
      <c r="C18" s="34">
        <v>-538024.69999999995</v>
      </c>
      <c r="D18" s="35">
        <v>-1162497</v>
      </c>
      <c r="E18" s="43" t="s">
        <v>111</v>
      </c>
      <c r="F18" s="45">
        <v>180</v>
      </c>
      <c r="G18" s="45">
        <v>585</v>
      </c>
      <c r="H18" s="45">
        <v>405</v>
      </c>
      <c r="I18" s="53">
        <v>61</v>
      </c>
      <c r="J18" s="53">
        <v>110</v>
      </c>
      <c r="K18" s="39" t="s">
        <v>37</v>
      </c>
      <c r="L18" s="26" t="s">
        <v>38</v>
      </c>
      <c r="M18" s="26">
        <v>1334</v>
      </c>
      <c r="N18" s="26">
        <v>186</v>
      </c>
      <c r="O18" s="26">
        <v>346</v>
      </c>
      <c r="P18" s="26">
        <v>802</v>
      </c>
      <c r="Q18" s="6"/>
      <c r="R18" s="46"/>
      <c r="S18" s="58" t="s">
        <v>39</v>
      </c>
      <c r="T18" s="58" t="s">
        <v>40</v>
      </c>
      <c r="U18" s="58" t="s">
        <v>41</v>
      </c>
      <c r="V18" s="15">
        <v>316</v>
      </c>
      <c r="W18" s="15">
        <v>316</v>
      </c>
      <c r="X18" s="15">
        <f t="shared" si="0"/>
        <v>136</v>
      </c>
      <c r="Y18" s="15">
        <f t="shared" si="2"/>
        <v>18496</v>
      </c>
      <c r="Z18" s="29">
        <f t="shared" si="1"/>
        <v>33.580246913580247</v>
      </c>
      <c r="AA18" s="50"/>
      <c r="AB18" s="11" t="s">
        <v>43</v>
      </c>
      <c r="AC18" s="11"/>
      <c r="AD18" s="11">
        <v>3300</v>
      </c>
      <c r="AE18" s="11">
        <f t="shared" si="3"/>
        <v>10890000</v>
      </c>
      <c r="AF18" s="11">
        <f t="shared" si="4"/>
        <v>10908496</v>
      </c>
      <c r="AG18" s="48">
        <f t="shared" si="5"/>
        <v>3302.801235315259</v>
      </c>
      <c r="AH18" s="19" t="s">
        <v>82</v>
      </c>
      <c r="AI18" s="20">
        <v>90</v>
      </c>
      <c r="AJ18" s="20">
        <v>148820</v>
      </c>
      <c r="AK18" s="1" t="s">
        <v>45</v>
      </c>
    </row>
    <row r="19" spans="1:37">
      <c r="A19" s="3">
        <v>20</v>
      </c>
      <c r="B19" s="60" t="s">
        <v>112</v>
      </c>
      <c r="C19" s="34">
        <v>-536754.71</v>
      </c>
      <c r="D19" s="35">
        <v>-1185718.31</v>
      </c>
      <c r="E19" s="43" t="s">
        <v>113</v>
      </c>
      <c r="F19" s="45">
        <v>158</v>
      </c>
      <c r="G19" s="45">
        <v>961</v>
      </c>
      <c r="H19" s="45">
        <v>803</v>
      </c>
      <c r="I19" s="53">
        <v>33</v>
      </c>
      <c r="J19" s="53">
        <v>77</v>
      </c>
      <c r="K19" s="39" t="s">
        <v>54</v>
      </c>
      <c r="L19" s="26" t="s">
        <v>55</v>
      </c>
      <c r="M19" s="26">
        <v>15</v>
      </c>
      <c r="N19" s="26">
        <v>1</v>
      </c>
      <c r="O19" s="26">
        <v>4</v>
      </c>
      <c r="P19" s="26">
        <v>10</v>
      </c>
      <c r="Q19" s="26">
        <v>3</v>
      </c>
      <c r="R19" s="46"/>
      <c r="S19" s="58" t="s">
        <v>39</v>
      </c>
      <c r="T19" s="58" t="s">
        <v>40</v>
      </c>
      <c r="U19" s="58" t="s">
        <v>41</v>
      </c>
      <c r="V19" s="15" t="s">
        <v>114</v>
      </c>
      <c r="W19" s="15">
        <v>232</v>
      </c>
      <c r="X19" s="15">
        <f t="shared" si="0"/>
        <v>74</v>
      </c>
      <c r="Y19" s="15">
        <f t="shared" si="2"/>
        <v>5476</v>
      </c>
      <c r="Z19" s="29">
        <f t="shared" si="1"/>
        <v>9.2154420921544205</v>
      </c>
      <c r="AA19" s="50"/>
      <c r="AB19" s="11" t="s">
        <v>43</v>
      </c>
      <c r="AC19" s="11"/>
      <c r="AD19" s="11">
        <v>5070</v>
      </c>
      <c r="AE19" s="11">
        <f t="shared" si="3"/>
        <v>25704900</v>
      </c>
      <c r="AF19" s="11">
        <f t="shared" si="4"/>
        <v>25710376</v>
      </c>
      <c r="AG19" s="48">
        <f t="shared" si="5"/>
        <v>5070.5400106891966</v>
      </c>
      <c r="AH19" s="19" t="s">
        <v>44</v>
      </c>
      <c r="AI19" s="20">
        <v>45</v>
      </c>
      <c r="AJ19" s="20">
        <v>28055</v>
      </c>
      <c r="AK19" s="1" t="s">
        <v>115</v>
      </c>
    </row>
    <row r="20" spans="1:37">
      <c r="A20" s="3">
        <v>21</v>
      </c>
      <c r="B20" s="60" t="s">
        <v>116</v>
      </c>
      <c r="C20" s="34">
        <v>-542296.6</v>
      </c>
      <c r="D20" s="35">
        <v>-1163658.3</v>
      </c>
      <c r="E20" s="43" t="s">
        <v>111</v>
      </c>
      <c r="F20" s="45">
        <v>180</v>
      </c>
      <c r="G20" s="45">
        <v>585</v>
      </c>
      <c r="H20" s="45">
        <v>405</v>
      </c>
      <c r="I20" s="53">
        <v>59</v>
      </c>
      <c r="J20" s="53">
        <v>119</v>
      </c>
      <c r="K20" s="39" t="s">
        <v>37</v>
      </c>
      <c r="L20" s="26" t="s">
        <v>38</v>
      </c>
      <c r="M20" s="26">
        <v>1051</v>
      </c>
      <c r="N20" s="26">
        <v>80</v>
      </c>
      <c r="O20" s="26">
        <v>354</v>
      </c>
      <c r="P20" s="26">
        <v>617</v>
      </c>
      <c r="Q20" s="26">
        <v>4</v>
      </c>
      <c r="R20" s="46"/>
      <c r="S20" s="58" t="s">
        <v>39</v>
      </c>
      <c r="T20" s="58" t="s">
        <v>40</v>
      </c>
      <c r="U20" s="58" t="s">
        <v>41</v>
      </c>
      <c r="V20" s="15">
        <v>330</v>
      </c>
      <c r="W20" s="15">
        <v>330</v>
      </c>
      <c r="X20" s="15">
        <f t="shared" si="0"/>
        <v>150</v>
      </c>
      <c r="Y20" s="15">
        <f t="shared" si="2"/>
        <v>22500</v>
      </c>
      <c r="Z20" s="29">
        <f t="shared" si="1"/>
        <v>37.037037037037038</v>
      </c>
      <c r="AA20" s="50"/>
      <c r="AB20" s="11" t="s">
        <v>43</v>
      </c>
      <c r="AC20" s="11"/>
      <c r="AD20" s="11">
        <v>8950</v>
      </c>
      <c r="AE20" s="11">
        <f t="shared" si="3"/>
        <v>80102500</v>
      </c>
      <c r="AF20" s="11">
        <f t="shared" si="4"/>
        <v>80125000</v>
      </c>
      <c r="AG20" s="48">
        <f t="shared" si="5"/>
        <v>8951.2568949840788</v>
      </c>
      <c r="AH20" s="19" t="s">
        <v>50</v>
      </c>
      <c r="AI20" s="20" t="s">
        <v>50</v>
      </c>
      <c r="AJ20" s="20">
        <v>135417</v>
      </c>
      <c r="AK20" s="1" t="s">
        <v>45</v>
      </c>
    </row>
    <row r="21" spans="1:37">
      <c r="A21" s="3">
        <v>22</v>
      </c>
      <c r="B21" s="60" t="s">
        <v>117</v>
      </c>
      <c r="C21" s="34">
        <v>-632419</v>
      </c>
      <c r="D21" s="35">
        <v>-1167169.8400000001</v>
      </c>
      <c r="E21" s="43" t="s">
        <v>118</v>
      </c>
      <c r="F21" s="45">
        <v>264</v>
      </c>
      <c r="G21" s="45">
        <v>494</v>
      </c>
      <c r="H21" s="45">
        <v>230</v>
      </c>
      <c r="I21" s="53">
        <v>62</v>
      </c>
      <c r="J21" s="53">
        <v>132</v>
      </c>
      <c r="K21" s="39" t="s">
        <v>37</v>
      </c>
      <c r="L21" s="26" t="s">
        <v>64</v>
      </c>
      <c r="M21" s="26">
        <v>956</v>
      </c>
      <c r="N21" s="26">
        <v>3</v>
      </c>
      <c r="O21" s="26">
        <v>37</v>
      </c>
      <c r="P21" s="26">
        <v>916</v>
      </c>
      <c r="Q21" s="26">
        <v>5</v>
      </c>
      <c r="R21" s="46"/>
      <c r="S21" s="58" t="s">
        <v>99</v>
      </c>
      <c r="T21" s="58" t="s">
        <v>119</v>
      </c>
      <c r="U21" s="58" t="s">
        <v>120</v>
      </c>
      <c r="V21" s="15">
        <v>295</v>
      </c>
      <c r="W21" s="15">
        <v>295</v>
      </c>
      <c r="X21" s="15">
        <f t="shared" si="0"/>
        <v>31</v>
      </c>
      <c r="Y21" s="15">
        <f t="shared" si="2"/>
        <v>961</v>
      </c>
      <c r="Z21" s="29">
        <f t="shared" si="1"/>
        <v>13.478260869565217</v>
      </c>
      <c r="AA21" s="50"/>
      <c r="AB21" s="11" t="s">
        <v>121</v>
      </c>
      <c r="AC21" s="11"/>
      <c r="AD21" s="11">
        <v>40</v>
      </c>
      <c r="AE21" s="11">
        <f t="shared" si="3"/>
        <v>1600</v>
      </c>
      <c r="AF21" s="11">
        <f t="shared" si="4"/>
        <v>2561</v>
      </c>
      <c r="AG21" s="48">
        <f t="shared" si="5"/>
        <v>50.606323715519977</v>
      </c>
      <c r="AH21" s="19" t="s">
        <v>122</v>
      </c>
      <c r="AI21" s="20">
        <v>225</v>
      </c>
      <c r="AJ21" s="20">
        <v>218</v>
      </c>
      <c r="AK21" s="1" t="s">
        <v>123</v>
      </c>
    </row>
    <row r="22" spans="1:37">
      <c r="A22" s="3">
        <v>23</v>
      </c>
      <c r="B22" s="60" t="s">
        <v>124</v>
      </c>
      <c r="C22" s="34">
        <v>-632426.88</v>
      </c>
      <c r="D22" s="35">
        <v>-1167132</v>
      </c>
      <c r="E22" s="43" t="s">
        <v>118</v>
      </c>
      <c r="F22" s="45">
        <v>264</v>
      </c>
      <c r="G22" s="45">
        <v>494</v>
      </c>
      <c r="H22" s="45">
        <v>230</v>
      </c>
      <c r="I22" s="53">
        <v>68</v>
      </c>
      <c r="J22" s="53">
        <v>134</v>
      </c>
      <c r="K22" s="39" t="s">
        <v>54</v>
      </c>
      <c r="L22" s="26" t="s">
        <v>55</v>
      </c>
      <c r="M22" s="26">
        <v>3725</v>
      </c>
      <c r="N22" s="26">
        <v>22</v>
      </c>
      <c r="O22" s="26">
        <v>80</v>
      </c>
      <c r="P22" s="26">
        <v>3623</v>
      </c>
      <c r="Q22" s="26">
        <v>7</v>
      </c>
      <c r="R22" s="46"/>
      <c r="S22" s="58" t="s">
        <v>99</v>
      </c>
      <c r="T22" s="58" t="s">
        <v>40</v>
      </c>
      <c r="U22" s="58" t="s">
        <v>120</v>
      </c>
      <c r="V22" s="15">
        <v>297</v>
      </c>
      <c r="W22" s="15">
        <v>297</v>
      </c>
      <c r="X22" s="15">
        <f t="shared" si="0"/>
        <v>33</v>
      </c>
      <c r="Y22" s="15">
        <f t="shared" si="2"/>
        <v>1089</v>
      </c>
      <c r="Z22" s="29">
        <f t="shared" si="1"/>
        <v>14.347826086956522</v>
      </c>
      <c r="AA22" s="50"/>
      <c r="AB22" s="11" t="s">
        <v>121</v>
      </c>
      <c r="AC22" s="11"/>
      <c r="AD22" s="11">
        <v>60</v>
      </c>
      <c r="AE22" s="11">
        <f t="shared" si="3"/>
        <v>3600</v>
      </c>
      <c r="AF22" s="11">
        <f t="shared" si="4"/>
        <v>4689</v>
      </c>
      <c r="AG22" s="48">
        <f t="shared" si="5"/>
        <v>68.47627326307996</v>
      </c>
      <c r="AH22" s="19" t="s">
        <v>122</v>
      </c>
      <c r="AI22" s="20">
        <v>225</v>
      </c>
      <c r="AJ22" s="20">
        <v>215</v>
      </c>
      <c r="AK22" s="1" t="s">
        <v>123</v>
      </c>
    </row>
    <row r="23" spans="1:37">
      <c r="A23" s="3">
        <v>24</v>
      </c>
      <c r="B23" s="60" t="s">
        <v>125</v>
      </c>
      <c r="C23" s="34">
        <v>-563795.28</v>
      </c>
      <c r="D23" s="35">
        <v>-1146370.57</v>
      </c>
      <c r="E23" s="43" t="s">
        <v>36</v>
      </c>
      <c r="F23" s="45">
        <v>178</v>
      </c>
      <c r="G23" s="45">
        <v>744</v>
      </c>
      <c r="H23" s="45">
        <v>566</v>
      </c>
      <c r="I23" s="53">
        <v>48</v>
      </c>
      <c r="J23" s="53">
        <v>120</v>
      </c>
      <c r="K23" s="39" t="s">
        <v>37</v>
      </c>
      <c r="L23" s="26" t="s">
        <v>38</v>
      </c>
      <c r="M23" s="26">
        <v>178</v>
      </c>
      <c r="N23" s="26">
        <v>2</v>
      </c>
      <c r="O23" s="26">
        <v>18</v>
      </c>
      <c r="P23" s="26">
        <v>158</v>
      </c>
      <c r="Q23" s="26">
        <v>7</v>
      </c>
      <c r="R23" s="46"/>
      <c r="S23" s="58" t="s">
        <v>39</v>
      </c>
      <c r="T23" s="58" t="s">
        <v>40</v>
      </c>
      <c r="U23" s="58" t="s">
        <v>41</v>
      </c>
      <c r="V23" s="15" t="s">
        <v>126</v>
      </c>
      <c r="W23" s="15">
        <v>340</v>
      </c>
      <c r="X23" s="15">
        <f t="shared" si="0"/>
        <v>162</v>
      </c>
      <c r="Y23" s="15">
        <f t="shared" si="2"/>
        <v>26244</v>
      </c>
      <c r="Z23" s="29">
        <f t="shared" si="1"/>
        <v>28.621908127208478</v>
      </c>
      <c r="AA23" s="50"/>
      <c r="AB23" s="11" t="s">
        <v>43</v>
      </c>
      <c r="AC23" s="11"/>
      <c r="AD23" s="11">
        <v>18150</v>
      </c>
      <c r="AE23" s="11">
        <f t="shared" si="3"/>
        <v>329422500</v>
      </c>
      <c r="AF23" s="11">
        <f t="shared" si="4"/>
        <v>329448744</v>
      </c>
      <c r="AG23" s="48">
        <f t="shared" si="5"/>
        <v>18150.722960807925</v>
      </c>
      <c r="AH23" s="19" t="s">
        <v>44</v>
      </c>
      <c r="AI23" s="20">
        <v>45</v>
      </c>
      <c r="AJ23" s="20">
        <v>196682</v>
      </c>
      <c r="AK23" s="61" t="s">
        <v>127</v>
      </c>
    </row>
    <row r="24" spans="1:37">
      <c r="A24" s="3">
        <v>25</v>
      </c>
      <c r="B24" s="60" t="s">
        <v>128</v>
      </c>
      <c r="C24" s="34">
        <v>-564177.06999999995</v>
      </c>
      <c r="D24" s="35">
        <v>-1145813.67</v>
      </c>
      <c r="E24" s="43" t="s">
        <v>36</v>
      </c>
      <c r="F24" s="45">
        <v>178</v>
      </c>
      <c r="G24" s="45">
        <v>744</v>
      </c>
      <c r="H24" s="45">
        <v>566</v>
      </c>
      <c r="I24" s="53">
        <v>64</v>
      </c>
      <c r="J24" s="53">
        <v>127</v>
      </c>
      <c r="K24" s="39" t="s">
        <v>37</v>
      </c>
      <c r="L24" s="26" t="s">
        <v>38</v>
      </c>
      <c r="M24" s="26">
        <v>1365</v>
      </c>
      <c r="N24" s="26">
        <v>51</v>
      </c>
      <c r="O24" s="6" t="s">
        <v>129</v>
      </c>
      <c r="P24" s="6"/>
      <c r="Q24" s="26">
        <v>12</v>
      </c>
      <c r="R24" s="46"/>
      <c r="S24" s="58" t="s">
        <v>39</v>
      </c>
      <c r="T24" s="58" t="s">
        <v>40</v>
      </c>
      <c r="U24" s="58" t="s">
        <v>41</v>
      </c>
      <c r="V24" s="15" t="s">
        <v>130</v>
      </c>
      <c r="W24" s="15">
        <v>314</v>
      </c>
      <c r="X24" s="15">
        <f t="shared" si="0"/>
        <v>136</v>
      </c>
      <c r="Y24" s="15">
        <f t="shared" si="2"/>
        <v>18496</v>
      </c>
      <c r="Z24" s="29">
        <f t="shared" si="1"/>
        <v>24.028268551236749</v>
      </c>
      <c r="AA24" s="50"/>
      <c r="AB24" s="11" t="s">
        <v>43</v>
      </c>
      <c r="AC24" s="11"/>
      <c r="AD24" s="11">
        <v>18500</v>
      </c>
      <c r="AE24" s="11">
        <f t="shared" si="3"/>
        <v>342250000</v>
      </c>
      <c r="AF24" s="11">
        <f t="shared" si="4"/>
        <v>342268496</v>
      </c>
      <c r="AG24" s="48">
        <f t="shared" si="5"/>
        <v>18500.499885138241</v>
      </c>
      <c r="AH24" s="19" t="s">
        <v>44</v>
      </c>
      <c r="AI24" s="20">
        <v>45</v>
      </c>
      <c r="AJ24" s="20">
        <v>121081</v>
      </c>
      <c r="AK24" s="1" t="s">
        <v>94</v>
      </c>
    </row>
    <row r="25" spans="1:37">
      <c r="A25" s="3">
        <v>26</v>
      </c>
      <c r="B25" s="60" t="s">
        <v>131</v>
      </c>
      <c r="C25" s="34">
        <v>-496075</v>
      </c>
      <c r="D25" s="35">
        <v>-1089000</v>
      </c>
      <c r="E25" s="43" t="s">
        <v>132</v>
      </c>
      <c r="F25" s="45">
        <v>234</v>
      </c>
      <c r="G25" s="45">
        <v>700</v>
      </c>
      <c r="H25" s="45">
        <v>466</v>
      </c>
      <c r="I25" s="53">
        <v>28</v>
      </c>
      <c r="J25" s="53">
        <v>42</v>
      </c>
      <c r="K25" s="39" t="s">
        <v>54</v>
      </c>
      <c r="L25" s="26" t="s">
        <v>38</v>
      </c>
      <c r="M25" s="26">
        <v>47</v>
      </c>
      <c r="N25" s="26">
        <v>6</v>
      </c>
      <c r="O25" s="26">
        <v>16</v>
      </c>
      <c r="P25" s="26">
        <v>25</v>
      </c>
      <c r="Q25" s="26" t="s">
        <v>133</v>
      </c>
      <c r="R25" s="46"/>
      <c r="S25" s="58" t="s">
        <v>134</v>
      </c>
      <c r="T25" s="58" t="s">
        <v>135</v>
      </c>
      <c r="U25" s="58" t="s">
        <v>41</v>
      </c>
      <c r="V25" s="15">
        <v>263</v>
      </c>
      <c r="W25" s="15">
        <v>263</v>
      </c>
      <c r="X25" s="15">
        <f t="shared" si="0"/>
        <v>29</v>
      </c>
      <c r="Y25" s="15">
        <f t="shared" si="2"/>
        <v>841</v>
      </c>
      <c r="Z25" s="29">
        <f t="shared" si="1"/>
        <v>6.2231759656652361</v>
      </c>
      <c r="AA25" s="50"/>
      <c r="AB25" s="11" t="s">
        <v>136</v>
      </c>
      <c r="AC25" s="11"/>
      <c r="AD25" s="11">
        <v>1000</v>
      </c>
      <c r="AE25" s="11">
        <f t="shared" si="3"/>
        <v>1000000</v>
      </c>
      <c r="AF25" s="11">
        <f t="shared" si="4"/>
        <v>1000841</v>
      </c>
      <c r="AG25" s="48">
        <f t="shared" si="5"/>
        <v>1000.420411627032</v>
      </c>
      <c r="AH25" s="19" t="s">
        <v>68</v>
      </c>
      <c r="AI25" s="20">
        <v>135</v>
      </c>
      <c r="AJ25" s="20">
        <v>27123</v>
      </c>
      <c r="AK25" s="1" t="s">
        <v>137</v>
      </c>
    </row>
    <row r="26" spans="1:37">
      <c r="A26" s="3">
        <v>27</v>
      </c>
      <c r="B26" s="60" t="s">
        <v>138</v>
      </c>
      <c r="C26" s="34">
        <v>-496530</v>
      </c>
      <c r="D26" s="35">
        <v>-1088509</v>
      </c>
      <c r="E26" s="43" t="s">
        <v>132</v>
      </c>
      <c r="F26" s="45">
        <v>234</v>
      </c>
      <c r="G26" s="45">
        <v>700</v>
      </c>
      <c r="H26" s="45">
        <v>466</v>
      </c>
      <c r="I26" s="53">
        <v>35</v>
      </c>
      <c r="J26" s="53">
        <v>38</v>
      </c>
      <c r="K26" s="39" t="s">
        <v>54</v>
      </c>
      <c r="L26" s="26" t="s">
        <v>55</v>
      </c>
      <c r="M26" s="26">
        <v>7</v>
      </c>
      <c r="N26" s="26">
        <v>0</v>
      </c>
      <c r="O26" s="26">
        <v>6</v>
      </c>
      <c r="P26" s="26">
        <v>1</v>
      </c>
      <c r="Q26" s="26" t="s">
        <v>133</v>
      </c>
      <c r="R26" s="46"/>
      <c r="S26" s="58" t="s">
        <v>134</v>
      </c>
      <c r="T26" s="58" t="s">
        <v>119</v>
      </c>
      <c r="U26" s="58" t="s">
        <v>41</v>
      </c>
      <c r="V26" s="15">
        <v>270</v>
      </c>
      <c r="W26" s="15">
        <v>270</v>
      </c>
      <c r="X26" s="15">
        <f t="shared" si="0"/>
        <v>36</v>
      </c>
      <c r="Y26" s="15">
        <f t="shared" si="2"/>
        <v>1296</v>
      </c>
      <c r="Z26" s="29">
        <f t="shared" si="1"/>
        <v>7.7253218884120178</v>
      </c>
      <c r="AA26" s="50"/>
      <c r="AB26" s="11" t="s">
        <v>136</v>
      </c>
      <c r="AC26" s="11"/>
      <c r="AD26" s="11">
        <v>850</v>
      </c>
      <c r="AE26" s="11">
        <f t="shared" si="3"/>
        <v>722500</v>
      </c>
      <c r="AF26" s="11">
        <f t="shared" si="4"/>
        <v>723796</v>
      </c>
      <c r="AG26" s="48">
        <f t="shared" si="5"/>
        <v>850.76201137568432</v>
      </c>
      <c r="AH26" s="19" t="s">
        <v>44</v>
      </c>
      <c r="AI26" s="20">
        <v>45</v>
      </c>
      <c r="AJ26" s="20">
        <v>30058</v>
      </c>
      <c r="AK26" s="1" t="s">
        <v>137</v>
      </c>
    </row>
    <row r="27" spans="1:37">
      <c r="A27" s="3">
        <v>28</v>
      </c>
      <c r="B27" s="60" t="s">
        <v>139</v>
      </c>
      <c r="C27" s="34">
        <v>-496185</v>
      </c>
      <c r="D27" s="35">
        <v>-1088534</v>
      </c>
      <c r="E27" s="43" t="s">
        <v>132</v>
      </c>
      <c r="F27" s="45">
        <v>234</v>
      </c>
      <c r="G27" s="45">
        <v>700</v>
      </c>
      <c r="H27" s="45">
        <v>466</v>
      </c>
      <c r="I27" s="53">
        <v>32</v>
      </c>
      <c r="J27" s="53">
        <v>42</v>
      </c>
      <c r="K27" s="39" t="s">
        <v>54</v>
      </c>
      <c r="L27" s="26" t="s">
        <v>64</v>
      </c>
      <c r="M27" s="26">
        <v>4</v>
      </c>
      <c r="N27" s="26">
        <v>0</v>
      </c>
      <c r="O27" s="26">
        <v>2</v>
      </c>
      <c r="P27" s="26">
        <v>2</v>
      </c>
      <c r="Q27" s="26" t="s">
        <v>133</v>
      </c>
      <c r="R27" s="46"/>
      <c r="S27" s="58" t="s">
        <v>134</v>
      </c>
      <c r="T27" s="58" t="s">
        <v>40</v>
      </c>
      <c r="U27" s="58" t="s">
        <v>41</v>
      </c>
      <c r="V27" s="15">
        <v>260</v>
      </c>
      <c r="W27" s="15">
        <v>260</v>
      </c>
      <c r="X27" s="15">
        <f t="shared" si="0"/>
        <v>26</v>
      </c>
      <c r="Y27" s="15">
        <f t="shared" si="2"/>
        <v>676</v>
      </c>
      <c r="Z27" s="29">
        <f t="shared" si="1"/>
        <v>5.5793991416309012</v>
      </c>
      <c r="AA27" s="50"/>
      <c r="AB27" s="11" t="s">
        <v>136</v>
      </c>
      <c r="AC27" s="11"/>
      <c r="AD27" s="11">
        <v>750</v>
      </c>
      <c r="AE27" s="11">
        <f t="shared" si="3"/>
        <v>562500</v>
      </c>
      <c r="AF27" s="11">
        <f t="shared" si="4"/>
        <v>563176</v>
      </c>
      <c r="AG27" s="48">
        <f t="shared" si="5"/>
        <v>750.45053134766988</v>
      </c>
      <c r="AH27" s="19" t="s">
        <v>44</v>
      </c>
      <c r="AI27" s="20">
        <v>45</v>
      </c>
      <c r="AJ27" s="20">
        <v>20919</v>
      </c>
      <c r="AK27" s="1" t="s">
        <v>137</v>
      </c>
    </row>
    <row r="28" spans="1:37">
      <c r="A28" s="3">
        <v>29</v>
      </c>
      <c r="B28" s="60" t="s">
        <v>140</v>
      </c>
      <c r="C28" s="34">
        <v>-618230</v>
      </c>
      <c r="D28" s="35">
        <v>-1166834</v>
      </c>
      <c r="E28" s="43" t="s">
        <v>141</v>
      </c>
      <c r="F28" s="45">
        <v>198</v>
      </c>
      <c r="G28" s="45">
        <v>489</v>
      </c>
      <c r="H28" s="45">
        <v>291</v>
      </c>
      <c r="I28" s="53">
        <v>38</v>
      </c>
      <c r="J28" s="53">
        <v>79</v>
      </c>
      <c r="K28" s="39" t="s">
        <v>54</v>
      </c>
      <c r="L28" s="26" t="s">
        <v>55</v>
      </c>
      <c r="M28" s="26">
        <v>7</v>
      </c>
      <c r="N28" s="26">
        <v>0</v>
      </c>
      <c r="O28" s="26">
        <v>2</v>
      </c>
      <c r="P28" s="26">
        <v>5</v>
      </c>
      <c r="Q28" s="26">
        <v>1</v>
      </c>
      <c r="R28" s="46"/>
      <c r="S28" s="58" t="s">
        <v>56</v>
      </c>
      <c r="T28" s="58" t="s">
        <v>40</v>
      </c>
      <c r="U28" s="58" t="s">
        <v>58</v>
      </c>
      <c r="V28" s="15">
        <v>220</v>
      </c>
      <c r="W28" s="15">
        <v>220</v>
      </c>
      <c r="X28" s="15">
        <f t="shared" si="0"/>
        <v>22</v>
      </c>
      <c r="Y28" s="15">
        <f t="shared" si="2"/>
        <v>484</v>
      </c>
      <c r="Z28" s="29">
        <f t="shared" si="1"/>
        <v>7.5601374570446733</v>
      </c>
      <c r="AA28" s="50"/>
      <c r="AB28" s="11" t="s">
        <v>142</v>
      </c>
      <c r="AC28" s="11"/>
      <c r="AD28" s="11">
        <v>300</v>
      </c>
      <c r="AE28" s="11">
        <f t="shared" si="3"/>
        <v>90000</v>
      </c>
      <c r="AF28" s="11">
        <f t="shared" si="4"/>
        <v>90484</v>
      </c>
      <c r="AG28" s="48">
        <f t="shared" si="5"/>
        <v>300.8055850545332</v>
      </c>
      <c r="AH28" s="19" t="s">
        <v>86</v>
      </c>
      <c r="AI28" s="19" t="s">
        <v>86</v>
      </c>
      <c r="AJ28" s="20">
        <v>1177</v>
      </c>
      <c r="AK28" s="1" t="s">
        <v>143</v>
      </c>
    </row>
    <row r="29" spans="1:37">
      <c r="A29" s="3">
        <v>30</v>
      </c>
      <c r="B29" s="60" t="s">
        <v>144</v>
      </c>
      <c r="C29" s="34">
        <v>-586176.6</v>
      </c>
      <c r="D29" s="35">
        <v>-1139854.1000000001</v>
      </c>
      <c r="E29" s="43" t="s">
        <v>145</v>
      </c>
      <c r="F29" s="45">
        <v>261</v>
      </c>
      <c r="G29" s="45">
        <v>748</v>
      </c>
      <c r="H29" s="45">
        <v>487</v>
      </c>
      <c r="I29" s="53">
        <v>32</v>
      </c>
      <c r="J29" s="53">
        <v>60</v>
      </c>
      <c r="K29" s="39" t="s">
        <v>37</v>
      </c>
      <c r="L29" s="26" t="s">
        <v>55</v>
      </c>
      <c r="M29" s="26">
        <v>109</v>
      </c>
      <c r="N29" s="26">
        <v>11</v>
      </c>
      <c r="O29" s="26">
        <v>17</v>
      </c>
      <c r="P29" s="26">
        <v>81</v>
      </c>
      <c r="Q29" s="26">
        <v>1</v>
      </c>
      <c r="R29" s="46"/>
      <c r="S29" s="58" t="s">
        <v>39</v>
      </c>
      <c r="T29" s="58" t="s">
        <v>40</v>
      </c>
      <c r="U29" s="58" t="s">
        <v>41</v>
      </c>
      <c r="V29" s="15">
        <v>500</v>
      </c>
      <c r="W29" s="15">
        <v>500</v>
      </c>
      <c r="X29" s="15">
        <f t="shared" si="0"/>
        <v>239</v>
      </c>
      <c r="Y29" s="15">
        <v>57121</v>
      </c>
      <c r="Z29" s="29">
        <f t="shared" si="1"/>
        <v>49.07597535934292</v>
      </c>
      <c r="AA29" s="50"/>
      <c r="AB29" s="11" t="s">
        <v>74</v>
      </c>
      <c r="AC29" s="11"/>
      <c r="AD29" s="11">
        <v>7450</v>
      </c>
      <c r="AE29" s="11">
        <f t="shared" si="3"/>
        <v>55502500</v>
      </c>
      <c r="AF29" s="11">
        <f t="shared" si="4"/>
        <v>55559621</v>
      </c>
      <c r="AG29" s="48">
        <f t="shared" si="5"/>
        <v>7453.8326383143321</v>
      </c>
      <c r="AH29" s="19" t="s">
        <v>50</v>
      </c>
      <c r="AI29" s="19" t="s">
        <v>50</v>
      </c>
      <c r="AJ29" s="20">
        <v>1682</v>
      </c>
      <c r="AK29" s="1" t="s">
        <v>146</v>
      </c>
    </row>
    <row r="30" spans="1:37">
      <c r="A30" s="3">
        <v>31</v>
      </c>
      <c r="B30" s="60" t="s">
        <v>147</v>
      </c>
      <c r="C30" s="34">
        <v>-539499.29</v>
      </c>
      <c r="D30" s="35">
        <v>-1187403.74</v>
      </c>
      <c r="E30" s="43" t="s">
        <v>113</v>
      </c>
      <c r="F30" s="45">
        <v>158</v>
      </c>
      <c r="G30" s="45">
        <v>961</v>
      </c>
      <c r="H30" s="45">
        <v>803</v>
      </c>
      <c r="I30" s="53">
        <v>51</v>
      </c>
      <c r="J30" s="53">
        <v>79</v>
      </c>
      <c r="K30" s="39" t="s">
        <v>54</v>
      </c>
      <c r="L30" s="26" t="s">
        <v>55</v>
      </c>
      <c r="M30" s="26">
        <v>111</v>
      </c>
      <c r="N30" s="26">
        <v>3</v>
      </c>
      <c r="O30" s="26">
        <v>16</v>
      </c>
      <c r="P30" s="26">
        <v>92</v>
      </c>
      <c r="Q30" s="26">
        <v>4</v>
      </c>
      <c r="R30" s="46"/>
      <c r="S30" s="58" t="s">
        <v>39</v>
      </c>
      <c r="T30" s="58" t="s">
        <v>40</v>
      </c>
      <c r="U30" s="58" t="s">
        <v>41</v>
      </c>
      <c r="V30" s="15" t="s">
        <v>148</v>
      </c>
      <c r="W30" s="15">
        <v>170</v>
      </c>
      <c r="X30" s="15">
        <f t="shared" si="0"/>
        <v>12</v>
      </c>
      <c r="Y30" s="15">
        <f t="shared" si="2"/>
        <v>144</v>
      </c>
      <c r="Z30" s="29">
        <f t="shared" si="1"/>
        <v>1.4943960149439601</v>
      </c>
      <c r="AA30" s="50"/>
      <c r="AB30" s="11" t="s">
        <v>43</v>
      </c>
      <c r="AC30" s="11"/>
      <c r="AD30" s="11">
        <v>3350</v>
      </c>
      <c r="AE30" s="11">
        <f t="shared" si="3"/>
        <v>11222500</v>
      </c>
      <c r="AF30" s="11">
        <f t="shared" si="4"/>
        <v>11222644</v>
      </c>
      <c r="AG30" s="48">
        <f t="shared" si="5"/>
        <v>3350.0214924683692</v>
      </c>
      <c r="AH30" s="19" t="s">
        <v>149</v>
      </c>
      <c r="AI30" s="20">
        <v>270</v>
      </c>
      <c r="AJ30" s="20">
        <v>101294</v>
      </c>
      <c r="AK30" s="1" t="s">
        <v>150</v>
      </c>
    </row>
    <row r="31" spans="1:37">
      <c r="A31" s="3">
        <v>32</v>
      </c>
      <c r="B31" s="60" t="s">
        <v>151</v>
      </c>
      <c r="C31" s="34">
        <v>-575413.52</v>
      </c>
      <c r="D31" s="35">
        <v>-1153872.6200000001</v>
      </c>
      <c r="E31" s="43" t="s">
        <v>47</v>
      </c>
      <c r="F31" s="45">
        <v>169</v>
      </c>
      <c r="G31" s="45">
        <v>587</v>
      </c>
      <c r="H31" s="45">
        <v>418</v>
      </c>
      <c r="I31" s="53">
        <v>53</v>
      </c>
      <c r="J31" s="53">
        <v>125</v>
      </c>
      <c r="K31" s="39" t="s">
        <v>54</v>
      </c>
      <c r="L31" s="26" t="s">
        <v>55</v>
      </c>
      <c r="M31" s="26">
        <v>4</v>
      </c>
      <c r="N31" s="26">
        <v>0</v>
      </c>
      <c r="O31" s="26">
        <v>0</v>
      </c>
      <c r="P31" s="26">
        <v>4</v>
      </c>
      <c r="Q31" s="26">
        <v>2</v>
      </c>
      <c r="R31" s="46"/>
      <c r="S31" s="58" t="s">
        <v>39</v>
      </c>
      <c r="T31" s="58" t="s">
        <v>40</v>
      </c>
      <c r="U31" s="58" t="s">
        <v>41</v>
      </c>
      <c r="V31" s="15">
        <v>321</v>
      </c>
      <c r="W31" s="15">
        <v>321</v>
      </c>
      <c r="X31" s="15">
        <f t="shared" si="0"/>
        <v>152</v>
      </c>
      <c r="Y31" s="15">
        <f t="shared" si="2"/>
        <v>23104</v>
      </c>
      <c r="Z31" s="29">
        <f t="shared" si="1"/>
        <v>36.363636363636367</v>
      </c>
      <c r="AA31" s="50"/>
      <c r="AB31" s="11" t="s">
        <v>49</v>
      </c>
      <c r="AC31" s="11"/>
      <c r="AD31" s="11">
        <v>14600</v>
      </c>
      <c r="AE31" s="11">
        <f t="shared" si="3"/>
        <v>213160000</v>
      </c>
      <c r="AF31" s="11">
        <f t="shared" si="4"/>
        <v>213183104</v>
      </c>
      <c r="AG31" s="48">
        <f t="shared" si="5"/>
        <v>14600.791211437823</v>
      </c>
      <c r="AH31" s="19" t="s">
        <v>68</v>
      </c>
      <c r="AI31" s="20">
        <v>135</v>
      </c>
      <c r="AJ31" s="20">
        <v>16907</v>
      </c>
      <c r="AK31" s="1" t="s">
        <v>152</v>
      </c>
    </row>
    <row r="32" spans="1:37">
      <c r="A32" s="3">
        <v>33</v>
      </c>
      <c r="B32" s="60" t="s">
        <v>153</v>
      </c>
      <c r="C32" s="34">
        <v>-577191.65</v>
      </c>
      <c r="D32" s="35">
        <v>-1155252.6599999999</v>
      </c>
      <c r="E32" s="43" t="s">
        <v>47</v>
      </c>
      <c r="F32" s="45">
        <v>169</v>
      </c>
      <c r="G32" s="45">
        <v>587</v>
      </c>
      <c r="H32" s="45">
        <v>418</v>
      </c>
      <c r="I32" s="53">
        <v>83</v>
      </c>
      <c r="J32" s="53">
        <v>172</v>
      </c>
      <c r="K32" s="39" t="s">
        <v>54</v>
      </c>
      <c r="L32" s="26" t="s">
        <v>55</v>
      </c>
      <c r="M32" s="26">
        <v>85</v>
      </c>
      <c r="N32" s="26">
        <v>10</v>
      </c>
      <c r="O32" s="26">
        <v>3</v>
      </c>
      <c r="P32" s="26">
        <v>72</v>
      </c>
      <c r="Q32" s="56" t="s">
        <v>154</v>
      </c>
      <c r="R32" s="46"/>
      <c r="S32" s="58" t="s">
        <v>39</v>
      </c>
      <c r="T32" s="58" t="s">
        <v>40</v>
      </c>
      <c r="U32" s="58" t="s">
        <v>41</v>
      </c>
      <c r="V32" s="15">
        <v>370</v>
      </c>
      <c r="W32" s="15">
        <v>370</v>
      </c>
      <c r="X32" s="15">
        <f t="shared" si="0"/>
        <v>201</v>
      </c>
      <c r="Y32" s="15">
        <f t="shared" si="2"/>
        <v>40401</v>
      </c>
      <c r="Z32" s="29">
        <f t="shared" si="1"/>
        <v>48.086124401913878</v>
      </c>
      <c r="AA32" s="50"/>
      <c r="AB32" s="11" t="s">
        <v>49</v>
      </c>
      <c r="AC32" s="11"/>
      <c r="AD32" s="11">
        <v>12900</v>
      </c>
      <c r="AE32" s="11">
        <f t="shared" si="3"/>
        <v>166410000</v>
      </c>
      <c r="AF32" s="11">
        <f t="shared" si="4"/>
        <v>166450401</v>
      </c>
      <c r="AG32" s="48">
        <f t="shared" si="5"/>
        <v>12901.565835200005</v>
      </c>
      <c r="AH32" s="19" t="s">
        <v>82</v>
      </c>
      <c r="AI32" s="20">
        <v>90</v>
      </c>
      <c r="AJ32" s="20">
        <v>15828</v>
      </c>
      <c r="AK32" s="1" t="s">
        <v>155</v>
      </c>
    </row>
    <row r="33" spans="1:37">
      <c r="A33" s="3">
        <v>34</v>
      </c>
      <c r="B33" s="60" t="s">
        <v>156</v>
      </c>
      <c r="C33" s="34">
        <v>-577347.4</v>
      </c>
      <c r="D33" s="35">
        <v>-1154353.45</v>
      </c>
      <c r="E33" s="43" t="s">
        <v>47</v>
      </c>
      <c r="F33" s="45">
        <v>169</v>
      </c>
      <c r="G33" s="45">
        <v>587</v>
      </c>
      <c r="H33" s="45">
        <v>418</v>
      </c>
      <c r="I33" s="53">
        <v>68</v>
      </c>
      <c r="J33" s="53">
        <v>168</v>
      </c>
      <c r="K33" s="39" t="s">
        <v>54</v>
      </c>
      <c r="L33" s="26" t="s">
        <v>55</v>
      </c>
      <c r="M33" s="26">
        <v>36</v>
      </c>
      <c r="N33" s="26">
        <v>3</v>
      </c>
      <c r="O33" s="26">
        <v>2</v>
      </c>
      <c r="P33" s="26">
        <v>31</v>
      </c>
      <c r="Q33" s="56" t="s">
        <v>157</v>
      </c>
      <c r="R33" s="46"/>
      <c r="S33" s="58" t="s">
        <v>39</v>
      </c>
      <c r="T33" s="58" t="s">
        <v>40</v>
      </c>
      <c r="U33" s="58" t="s">
        <v>41</v>
      </c>
      <c r="V33" s="15">
        <v>330</v>
      </c>
      <c r="W33" s="15">
        <v>330</v>
      </c>
      <c r="X33" s="15">
        <f t="shared" si="0"/>
        <v>161</v>
      </c>
      <c r="Y33" s="15">
        <f t="shared" si="2"/>
        <v>25921</v>
      </c>
      <c r="Z33" s="29">
        <f t="shared" si="1"/>
        <v>38.516746411483254</v>
      </c>
      <c r="AA33" s="50"/>
      <c r="AB33" s="11" t="s">
        <v>49</v>
      </c>
      <c r="AC33" s="11"/>
      <c r="AD33" s="11">
        <v>13750</v>
      </c>
      <c r="AE33" s="11">
        <f t="shared" si="3"/>
        <v>189062500</v>
      </c>
      <c r="AF33" s="11">
        <f t="shared" si="4"/>
        <v>189088421</v>
      </c>
      <c r="AG33" s="48">
        <f t="shared" si="5"/>
        <v>13750.942549512742</v>
      </c>
      <c r="AH33" s="19" t="s">
        <v>44</v>
      </c>
      <c r="AI33" s="20">
        <v>45</v>
      </c>
      <c r="AJ33" s="20">
        <v>1751</v>
      </c>
      <c r="AK33" s="1" t="s">
        <v>152</v>
      </c>
    </row>
    <row r="34" spans="1:37">
      <c r="A34" s="3">
        <v>35</v>
      </c>
      <c r="B34" s="60" t="s">
        <v>158</v>
      </c>
      <c r="C34" s="34">
        <v>-530899.64</v>
      </c>
      <c r="D34" s="35">
        <v>-1168833.57</v>
      </c>
      <c r="E34" s="43" t="s">
        <v>113</v>
      </c>
      <c r="F34" s="45">
        <v>158</v>
      </c>
      <c r="G34" s="45">
        <v>961</v>
      </c>
      <c r="H34" s="45">
        <v>803</v>
      </c>
      <c r="I34" s="53">
        <v>63</v>
      </c>
      <c r="J34" s="53">
        <v>105</v>
      </c>
      <c r="K34" s="39" t="s">
        <v>54</v>
      </c>
      <c r="L34" s="26" t="s">
        <v>55</v>
      </c>
      <c r="M34" s="26">
        <v>25</v>
      </c>
      <c r="N34" s="26">
        <v>1</v>
      </c>
      <c r="O34" s="26">
        <v>13</v>
      </c>
      <c r="P34" s="51">
        <v>12</v>
      </c>
      <c r="Q34" s="26">
        <v>5</v>
      </c>
      <c r="R34" s="46"/>
      <c r="S34" s="58" t="s">
        <v>39</v>
      </c>
      <c r="T34" s="58" t="s">
        <v>40</v>
      </c>
      <c r="U34" s="58" t="s">
        <v>41</v>
      </c>
      <c r="V34" s="15" t="s">
        <v>159</v>
      </c>
      <c r="W34" s="15">
        <v>245</v>
      </c>
      <c r="X34" s="15">
        <f t="shared" si="0"/>
        <v>87</v>
      </c>
      <c r="Y34" s="15">
        <f t="shared" si="2"/>
        <v>7569</v>
      </c>
      <c r="Z34" s="29">
        <f t="shared" si="1"/>
        <v>10.834371108343712</v>
      </c>
      <c r="AA34" s="50"/>
      <c r="AB34" s="11" t="s">
        <v>43</v>
      </c>
      <c r="AC34" s="11"/>
      <c r="AD34" s="11">
        <v>1450</v>
      </c>
      <c r="AE34" s="11">
        <f t="shared" si="3"/>
        <v>2102500</v>
      </c>
      <c r="AF34" s="11">
        <f t="shared" si="4"/>
        <v>2110069</v>
      </c>
      <c r="AG34" s="48">
        <f t="shared" si="5"/>
        <v>1452.6076552187105</v>
      </c>
      <c r="AH34" s="19" t="s">
        <v>149</v>
      </c>
      <c r="AI34" s="20">
        <v>270</v>
      </c>
      <c r="AJ34" s="20">
        <v>99107</v>
      </c>
      <c r="AK34" s="1" t="s">
        <v>115</v>
      </c>
    </row>
    <row r="35" spans="1:37">
      <c r="A35" s="3">
        <v>36</v>
      </c>
      <c r="B35" s="60" t="s">
        <v>160</v>
      </c>
      <c r="C35" s="34">
        <v>-567650</v>
      </c>
      <c r="D35" s="35">
        <v>-1149355</v>
      </c>
      <c r="E35" s="43" t="s">
        <v>36</v>
      </c>
      <c r="F35" s="45">
        <v>178</v>
      </c>
      <c r="G35" s="45">
        <v>744</v>
      </c>
      <c r="H35" s="45">
        <v>566</v>
      </c>
      <c r="I35" s="53">
        <v>57</v>
      </c>
      <c r="J35" s="53">
        <v>107</v>
      </c>
      <c r="K35" s="39" t="s">
        <v>54</v>
      </c>
      <c r="L35" s="26" t="s">
        <v>55</v>
      </c>
      <c r="M35" s="6">
        <v>31</v>
      </c>
      <c r="N35" s="26">
        <v>0</v>
      </c>
      <c r="O35" s="26">
        <v>20</v>
      </c>
      <c r="P35" s="26">
        <v>11</v>
      </c>
      <c r="Q35" s="26">
        <v>4</v>
      </c>
      <c r="R35" s="46"/>
      <c r="S35" s="58" t="s">
        <v>161</v>
      </c>
      <c r="T35" s="58" t="s">
        <v>40</v>
      </c>
      <c r="U35" s="58" t="s">
        <v>41</v>
      </c>
      <c r="V35" s="15">
        <v>330</v>
      </c>
      <c r="W35" s="15">
        <v>330</v>
      </c>
      <c r="X35" s="15">
        <f t="shared" si="0"/>
        <v>152</v>
      </c>
      <c r="Y35" s="15">
        <f t="shared" si="2"/>
        <v>23104</v>
      </c>
      <c r="Z35" s="29">
        <f t="shared" si="1"/>
        <v>26.855123674911663</v>
      </c>
      <c r="AA35" s="50"/>
      <c r="AB35" s="11" t="s">
        <v>43</v>
      </c>
      <c r="AC35" s="11"/>
      <c r="AD35" s="11">
        <v>22150</v>
      </c>
      <c r="AE35" s="11">
        <f t="shared" si="3"/>
        <v>490622500</v>
      </c>
      <c r="AF35" s="11">
        <f t="shared" si="4"/>
        <v>490645604</v>
      </c>
      <c r="AG35" s="48">
        <f t="shared" si="5"/>
        <v>22150.521528848931</v>
      </c>
      <c r="AH35" s="19" t="s">
        <v>50</v>
      </c>
      <c r="AI35" s="20" t="s">
        <v>50</v>
      </c>
      <c r="AJ35" s="20">
        <v>16236</v>
      </c>
      <c r="AK35" s="1" t="s">
        <v>162</v>
      </c>
    </row>
    <row r="36" spans="1:37">
      <c r="A36" s="3">
        <v>37</v>
      </c>
      <c r="B36" s="60" t="s">
        <v>163</v>
      </c>
      <c r="C36" s="34">
        <v>-563167.88</v>
      </c>
      <c r="D36" s="35">
        <v>-1136252.6000000001</v>
      </c>
      <c r="E36" s="43" t="s">
        <v>36</v>
      </c>
      <c r="F36" s="45">
        <v>178</v>
      </c>
      <c r="G36" s="45">
        <v>744</v>
      </c>
      <c r="H36" s="45">
        <v>566</v>
      </c>
      <c r="I36" s="53">
        <v>69</v>
      </c>
      <c r="J36" s="53">
        <v>133</v>
      </c>
      <c r="K36" s="39" t="s">
        <v>37</v>
      </c>
      <c r="L36" s="26" t="s">
        <v>64</v>
      </c>
      <c r="M36" s="56" t="s">
        <v>164</v>
      </c>
      <c r="N36" s="26">
        <v>3</v>
      </c>
      <c r="O36" s="26">
        <v>23</v>
      </c>
      <c r="P36" s="26">
        <v>52</v>
      </c>
      <c r="Q36" s="26">
        <v>6</v>
      </c>
      <c r="R36" s="46"/>
      <c r="S36" s="58" t="s">
        <v>39</v>
      </c>
      <c r="T36" s="58" t="s">
        <v>40</v>
      </c>
      <c r="U36" s="58" t="s">
        <v>41</v>
      </c>
      <c r="V36" s="15" t="s">
        <v>165</v>
      </c>
      <c r="W36" s="15">
        <v>320</v>
      </c>
      <c r="X36" s="15">
        <f t="shared" si="0"/>
        <v>142</v>
      </c>
      <c r="Y36" s="15">
        <f t="shared" si="2"/>
        <v>20164</v>
      </c>
      <c r="Z36" s="29">
        <f t="shared" si="1"/>
        <v>25.088339222614842</v>
      </c>
      <c r="AA36" s="50"/>
      <c r="AB36" s="11" t="s">
        <v>43</v>
      </c>
      <c r="AC36" s="11"/>
      <c r="AD36" s="11">
        <v>16750</v>
      </c>
      <c r="AE36" s="11">
        <f t="shared" si="3"/>
        <v>280562500</v>
      </c>
      <c r="AF36" s="11">
        <f t="shared" si="4"/>
        <v>280582664</v>
      </c>
      <c r="AG36" s="48">
        <f t="shared" si="5"/>
        <v>16750.601899633337</v>
      </c>
      <c r="AH36" s="19" t="s">
        <v>149</v>
      </c>
      <c r="AI36" s="20">
        <v>270</v>
      </c>
      <c r="AJ36" s="20">
        <v>173065</v>
      </c>
      <c r="AK36" s="1" t="s">
        <v>94</v>
      </c>
    </row>
    <row r="37" spans="1:37">
      <c r="A37" s="3">
        <v>38</v>
      </c>
      <c r="B37" s="60" t="s">
        <v>166</v>
      </c>
      <c r="C37" s="34">
        <v>-625040.37</v>
      </c>
      <c r="D37" s="35">
        <v>-1164378.25</v>
      </c>
      <c r="E37" s="43" t="s">
        <v>167</v>
      </c>
      <c r="F37" s="45">
        <v>220</v>
      </c>
      <c r="G37" s="45">
        <v>490</v>
      </c>
      <c r="H37" s="45">
        <v>270</v>
      </c>
      <c r="I37" s="53">
        <v>79</v>
      </c>
      <c r="J37" s="53">
        <v>131</v>
      </c>
      <c r="K37" s="39" t="s">
        <v>54</v>
      </c>
      <c r="L37" s="26" t="s">
        <v>55</v>
      </c>
      <c r="M37" s="62"/>
      <c r="N37" s="62"/>
      <c r="O37" s="62"/>
      <c r="P37" s="62"/>
      <c r="Q37" s="62"/>
      <c r="R37" s="46"/>
      <c r="S37" s="58" t="s">
        <v>39</v>
      </c>
      <c r="T37" s="58" t="s">
        <v>40</v>
      </c>
      <c r="U37" s="58" t="s">
        <v>41</v>
      </c>
      <c r="V37" s="15">
        <v>401</v>
      </c>
      <c r="W37" s="15">
        <v>401</v>
      </c>
      <c r="X37" s="15">
        <f t="shared" si="0"/>
        <v>181</v>
      </c>
      <c r="Y37" s="15">
        <f t="shared" si="2"/>
        <v>32761</v>
      </c>
      <c r="Z37" s="29">
        <f t="shared" si="1"/>
        <v>67.037037037037038</v>
      </c>
      <c r="AA37" s="50"/>
      <c r="AB37" s="11" t="s">
        <v>142</v>
      </c>
      <c r="AC37" s="11"/>
      <c r="AD37" s="11">
        <v>130</v>
      </c>
      <c r="AE37" s="11">
        <f t="shared" si="3"/>
        <v>16900</v>
      </c>
      <c r="AF37" s="11">
        <f t="shared" si="4"/>
        <v>49661</v>
      </c>
      <c r="AG37" s="48">
        <f t="shared" si="5"/>
        <v>222.84748147555987</v>
      </c>
      <c r="AH37" s="19" t="s">
        <v>50</v>
      </c>
      <c r="AI37" s="20" t="s">
        <v>50</v>
      </c>
      <c r="AJ37" s="20">
        <v>169096</v>
      </c>
      <c r="AK37" s="1" t="s">
        <v>168</v>
      </c>
    </row>
    <row r="38" spans="1:37">
      <c r="A38" s="3">
        <v>39</v>
      </c>
      <c r="B38" s="60" t="s">
        <v>169</v>
      </c>
      <c r="C38" s="34">
        <v>-558946.80000000005</v>
      </c>
      <c r="D38" s="35">
        <v>-1124530.1000000001</v>
      </c>
      <c r="E38" s="43" t="s">
        <v>36</v>
      </c>
      <c r="F38" s="45">
        <v>178</v>
      </c>
      <c r="G38" s="45">
        <v>744</v>
      </c>
      <c r="H38" s="45">
        <v>566</v>
      </c>
      <c r="I38" s="53">
        <v>57</v>
      </c>
      <c r="J38" s="53">
        <v>113</v>
      </c>
      <c r="K38" s="39" t="s">
        <v>37</v>
      </c>
      <c r="L38" s="26" t="s">
        <v>38</v>
      </c>
      <c r="M38" s="26">
        <v>1477</v>
      </c>
      <c r="N38" s="26">
        <v>89</v>
      </c>
      <c r="O38" s="26">
        <v>351</v>
      </c>
      <c r="P38" s="26">
        <v>1037</v>
      </c>
      <c r="Q38" s="26"/>
      <c r="R38" s="46"/>
      <c r="S38" s="58" t="s">
        <v>39</v>
      </c>
      <c r="T38" s="58" t="s">
        <v>40</v>
      </c>
      <c r="U38" s="58" t="s">
        <v>41</v>
      </c>
      <c r="V38" s="15">
        <v>316</v>
      </c>
      <c r="W38" s="15">
        <v>316</v>
      </c>
      <c r="X38" s="15">
        <f t="shared" si="0"/>
        <v>138</v>
      </c>
      <c r="Y38" s="15">
        <f t="shared" si="2"/>
        <v>19044</v>
      </c>
      <c r="Z38" s="29">
        <f t="shared" si="1"/>
        <v>24.381625441696116</v>
      </c>
      <c r="AA38" s="50"/>
      <c r="AB38" s="11" t="s">
        <v>43</v>
      </c>
      <c r="AC38" s="11"/>
      <c r="AD38" s="11">
        <v>12250</v>
      </c>
      <c r="AE38" s="11">
        <f t="shared" si="3"/>
        <v>150062500</v>
      </c>
      <c r="AF38" s="11">
        <f t="shared" si="4"/>
        <v>150081544</v>
      </c>
      <c r="AG38" s="48">
        <f t="shared" si="5"/>
        <v>12250.777281462593</v>
      </c>
      <c r="AH38" s="19" t="s">
        <v>82</v>
      </c>
      <c r="AI38" s="20">
        <v>90</v>
      </c>
      <c r="AJ38" s="20">
        <v>136119</v>
      </c>
      <c r="AK38" s="1" t="s">
        <v>45</v>
      </c>
    </row>
    <row r="39" spans="1:37" s="52" customFormat="1">
      <c r="A39" s="61">
        <v>40</v>
      </c>
      <c r="B39" s="60" t="s">
        <v>170</v>
      </c>
      <c r="C39" s="34">
        <v>-586252</v>
      </c>
      <c r="D39" s="35">
        <v>-1138260</v>
      </c>
      <c r="E39" s="43" t="s">
        <v>145</v>
      </c>
      <c r="F39" s="45">
        <v>261</v>
      </c>
      <c r="G39" s="45">
        <v>748</v>
      </c>
      <c r="H39" s="45">
        <v>487</v>
      </c>
      <c r="I39" s="53">
        <v>74</v>
      </c>
      <c r="J39" s="53">
        <v>110</v>
      </c>
      <c r="K39" s="39" t="s">
        <v>171</v>
      </c>
      <c r="L39" s="26" t="s">
        <v>55</v>
      </c>
      <c r="M39" s="62"/>
      <c r="N39" s="62"/>
      <c r="O39" s="62"/>
      <c r="P39" s="62"/>
      <c r="Q39" s="62"/>
      <c r="R39" s="46"/>
      <c r="S39" s="58" t="s">
        <v>172</v>
      </c>
      <c r="T39" s="58" t="s">
        <v>173</v>
      </c>
      <c r="U39" s="58" t="s">
        <v>58</v>
      </c>
      <c r="V39" s="15">
        <v>464</v>
      </c>
      <c r="W39" s="15">
        <v>464</v>
      </c>
      <c r="X39" s="15">
        <f t="shared" si="0"/>
        <v>203</v>
      </c>
      <c r="Y39" s="15">
        <f t="shared" si="2"/>
        <v>41209</v>
      </c>
      <c r="Z39" s="29">
        <f t="shared" si="1"/>
        <v>41.683778234086247</v>
      </c>
      <c r="AA39" s="50"/>
      <c r="AB39" s="11" t="s">
        <v>74</v>
      </c>
      <c r="AC39" s="11"/>
      <c r="AD39" s="11">
        <v>7250</v>
      </c>
      <c r="AE39" s="11">
        <f t="shared" si="3"/>
        <v>52562500</v>
      </c>
      <c r="AF39" s="11">
        <f t="shared" si="4"/>
        <v>52603709</v>
      </c>
      <c r="AG39" s="48">
        <f t="shared" si="5"/>
        <v>7252.8414431862493</v>
      </c>
      <c r="AH39" s="19" t="s">
        <v>122</v>
      </c>
      <c r="AI39" s="20">
        <v>225</v>
      </c>
      <c r="AJ39" s="20">
        <v>260</v>
      </c>
      <c r="AK39" s="6" t="s">
        <v>174</v>
      </c>
    </row>
    <row r="40" spans="1:37">
      <c r="A40" s="3">
        <v>41</v>
      </c>
      <c r="B40" s="60" t="s">
        <v>175</v>
      </c>
      <c r="C40" s="34">
        <v>-564308.78</v>
      </c>
      <c r="D40" s="35">
        <v>-1144920.8999999999</v>
      </c>
      <c r="E40" s="43" t="s">
        <v>36</v>
      </c>
      <c r="F40" s="45">
        <v>178</v>
      </c>
      <c r="G40" s="45">
        <v>744</v>
      </c>
      <c r="H40" s="45">
        <v>566</v>
      </c>
      <c r="I40" s="53">
        <v>67</v>
      </c>
      <c r="J40" s="53">
        <v>134</v>
      </c>
      <c r="K40" s="39" t="s">
        <v>37</v>
      </c>
      <c r="L40" s="26" t="s">
        <v>38</v>
      </c>
      <c r="M40" s="26">
        <v>30</v>
      </c>
      <c r="N40" s="26">
        <v>1</v>
      </c>
      <c r="O40" s="26">
        <v>15</v>
      </c>
      <c r="P40" s="26">
        <v>14</v>
      </c>
      <c r="Q40" s="26">
        <v>6</v>
      </c>
      <c r="R40" s="46"/>
      <c r="S40" s="58" t="s">
        <v>39</v>
      </c>
      <c r="T40" s="58" t="s">
        <v>40</v>
      </c>
      <c r="U40" s="58" t="s">
        <v>41</v>
      </c>
      <c r="V40" s="15" t="s">
        <v>176</v>
      </c>
      <c r="W40" s="15">
        <v>295</v>
      </c>
      <c r="X40" s="15">
        <f t="shared" si="0"/>
        <v>117</v>
      </c>
      <c r="Y40" s="15">
        <f t="shared" si="2"/>
        <v>13689</v>
      </c>
      <c r="Z40" s="29">
        <f t="shared" si="1"/>
        <v>20.671378091872793</v>
      </c>
      <c r="AA40" s="50"/>
      <c r="AB40" s="11" t="s">
        <v>43</v>
      </c>
      <c r="AC40" s="11"/>
      <c r="AD40" s="11">
        <v>18600</v>
      </c>
      <c r="AE40" s="11">
        <f t="shared" si="3"/>
        <v>345960000</v>
      </c>
      <c r="AF40" s="11">
        <f t="shared" si="4"/>
        <v>345973689</v>
      </c>
      <c r="AG40" s="48">
        <f t="shared" si="5"/>
        <v>18600.367980230927</v>
      </c>
      <c r="AH40" s="19" t="s">
        <v>82</v>
      </c>
      <c r="AI40" s="20">
        <v>90</v>
      </c>
      <c r="AJ40" s="20">
        <v>123610</v>
      </c>
      <c r="AK40" s="6" t="s">
        <v>177</v>
      </c>
    </row>
    <row r="41" spans="1:37">
      <c r="A41" s="3">
        <v>42</v>
      </c>
      <c r="B41" s="60" t="s">
        <v>178</v>
      </c>
      <c r="C41" s="34">
        <v>-485054</v>
      </c>
      <c r="D41" s="35">
        <v>-1128706</v>
      </c>
      <c r="E41" s="43" t="s">
        <v>179</v>
      </c>
      <c r="F41" s="45">
        <v>212</v>
      </c>
      <c r="G41" s="45">
        <v>1250</v>
      </c>
      <c r="H41" s="45">
        <v>1038</v>
      </c>
      <c r="I41" s="53">
        <v>69</v>
      </c>
      <c r="J41" s="53">
        <v>132</v>
      </c>
      <c r="K41" s="39" t="s">
        <v>171</v>
      </c>
      <c r="L41" s="26" t="s">
        <v>55</v>
      </c>
      <c r="M41" s="26">
        <v>9</v>
      </c>
      <c r="N41" s="26">
        <v>0</v>
      </c>
      <c r="O41" s="26">
        <v>8</v>
      </c>
      <c r="P41" s="26">
        <v>1</v>
      </c>
      <c r="Q41" s="26">
        <v>1</v>
      </c>
      <c r="R41" s="46"/>
      <c r="S41" s="58" t="s">
        <v>172</v>
      </c>
      <c r="T41" s="58" t="s">
        <v>91</v>
      </c>
      <c r="U41" s="58" t="s">
        <v>41</v>
      </c>
      <c r="V41" s="15">
        <v>460</v>
      </c>
      <c r="W41" s="15">
        <v>460</v>
      </c>
      <c r="X41" s="15">
        <f t="shared" si="0"/>
        <v>248</v>
      </c>
      <c r="Y41" s="15">
        <f t="shared" si="2"/>
        <v>61504</v>
      </c>
      <c r="Z41" s="29">
        <f t="shared" si="1"/>
        <v>23.892100192678228</v>
      </c>
      <c r="AA41" s="50"/>
      <c r="AB41" s="11" t="s">
        <v>180</v>
      </c>
      <c r="AC41" s="11"/>
      <c r="AD41" s="11">
        <v>12800</v>
      </c>
      <c r="AE41" s="11">
        <f t="shared" si="3"/>
        <v>163840000</v>
      </c>
      <c r="AF41" s="11">
        <f t="shared" si="4"/>
        <v>163901504</v>
      </c>
      <c r="AG41" s="48">
        <f t="shared" si="5"/>
        <v>12802.402274573315</v>
      </c>
      <c r="AH41" s="19" t="s">
        <v>181</v>
      </c>
      <c r="AI41" s="20">
        <v>180</v>
      </c>
      <c r="AJ41" s="20">
        <v>427</v>
      </c>
      <c r="AK41" s="1" t="s">
        <v>182</v>
      </c>
    </row>
    <row r="42" spans="1:37">
      <c r="A42" s="3">
        <v>43</v>
      </c>
      <c r="B42" s="60" t="s">
        <v>183</v>
      </c>
      <c r="C42" s="34">
        <v>-646199</v>
      </c>
      <c r="D42" s="35">
        <v>-1153050</v>
      </c>
      <c r="E42" s="43" t="s">
        <v>184</v>
      </c>
      <c r="F42" s="45">
        <v>381</v>
      </c>
      <c r="G42" s="45">
        <v>662</v>
      </c>
      <c r="H42" s="45">
        <v>281</v>
      </c>
      <c r="I42" s="53">
        <v>42</v>
      </c>
      <c r="J42" s="53">
        <v>73</v>
      </c>
      <c r="K42" s="39" t="s">
        <v>54</v>
      </c>
      <c r="L42" s="26" t="s">
        <v>55</v>
      </c>
      <c r="M42" s="62"/>
      <c r="N42" s="62"/>
      <c r="O42" s="62"/>
      <c r="P42" s="62"/>
      <c r="Q42" s="62"/>
      <c r="R42" s="46"/>
      <c r="S42" s="58" t="s">
        <v>99</v>
      </c>
      <c r="T42" s="58" t="s">
        <v>73</v>
      </c>
      <c r="U42" s="58" t="s">
        <v>185</v>
      </c>
      <c r="V42" s="15">
        <v>390</v>
      </c>
      <c r="W42" s="15">
        <v>390</v>
      </c>
      <c r="X42" s="15">
        <f t="shared" si="0"/>
        <v>9</v>
      </c>
      <c r="Y42" s="15">
        <f t="shared" si="2"/>
        <v>81</v>
      </c>
      <c r="Z42" s="29">
        <f t="shared" si="1"/>
        <v>3.2028469750889679</v>
      </c>
      <c r="AA42" s="50"/>
      <c r="AB42" s="11" t="s">
        <v>121</v>
      </c>
      <c r="AC42" s="11"/>
      <c r="AD42" s="11">
        <v>190</v>
      </c>
      <c r="AE42" s="11">
        <f t="shared" si="3"/>
        <v>36100</v>
      </c>
      <c r="AF42" s="11">
        <f t="shared" si="4"/>
        <v>36181</v>
      </c>
      <c r="AG42" s="48">
        <f t="shared" si="5"/>
        <v>190.21303845951255</v>
      </c>
      <c r="AH42" s="19" t="s">
        <v>181</v>
      </c>
      <c r="AI42" s="20">
        <v>180</v>
      </c>
      <c r="AJ42" s="20">
        <v>280</v>
      </c>
      <c r="AK42" s="1" t="s">
        <v>186</v>
      </c>
    </row>
    <row r="43" spans="1:37">
      <c r="A43" s="3">
        <v>44</v>
      </c>
      <c r="B43" s="60" t="s">
        <v>187</v>
      </c>
      <c r="C43" s="34">
        <v>-534617.14</v>
      </c>
      <c r="D43" s="35">
        <v>-1182495.49</v>
      </c>
      <c r="E43" s="43" t="s">
        <v>113</v>
      </c>
      <c r="F43" s="45">
        <v>158</v>
      </c>
      <c r="G43" s="45">
        <v>961</v>
      </c>
      <c r="H43" s="45">
        <v>803</v>
      </c>
      <c r="I43" s="53">
        <v>60</v>
      </c>
      <c r="J43" s="53">
        <v>114</v>
      </c>
      <c r="K43" s="39" t="s">
        <v>54</v>
      </c>
      <c r="L43" s="26" t="s">
        <v>55</v>
      </c>
      <c r="M43" s="56" t="s">
        <v>188</v>
      </c>
      <c r="N43" s="26"/>
      <c r="O43" s="26"/>
      <c r="P43" s="26"/>
      <c r="Q43" s="26"/>
      <c r="R43" s="46"/>
      <c r="S43" s="58" t="s">
        <v>39</v>
      </c>
      <c r="T43" s="58" t="s">
        <v>119</v>
      </c>
      <c r="U43" s="58" t="s">
        <v>41</v>
      </c>
      <c r="V43" s="15" t="s">
        <v>189</v>
      </c>
      <c r="W43" s="15">
        <v>260</v>
      </c>
      <c r="X43" s="15">
        <f t="shared" si="0"/>
        <v>102</v>
      </c>
      <c r="Y43" s="15">
        <f t="shared" si="2"/>
        <v>10404</v>
      </c>
      <c r="Z43" s="29">
        <f t="shared" si="1"/>
        <v>12.702366127023662</v>
      </c>
      <c r="AA43" s="50"/>
      <c r="AB43" s="11" t="s">
        <v>43</v>
      </c>
      <c r="AC43" s="11"/>
      <c r="AD43" s="11">
        <v>2930</v>
      </c>
      <c r="AE43" s="11">
        <f t="shared" si="3"/>
        <v>8584900</v>
      </c>
      <c r="AF43" s="11">
        <f t="shared" si="4"/>
        <v>8595304</v>
      </c>
      <c r="AG43" s="48">
        <f t="shared" si="5"/>
        <v>2931.7748890390612</v>
      </c>
      <c r="AH43" s="19" t="s">
        <v>82</v>
      </c>
      <c r="AI43" s="20">
        <v>90</v>
      </c>
      <c r="AJ43" s="20">
        <v>209153</v>
      </c>
      <c r="AK43" s="1" t="s">
        <v>115</v>
      </c>
    </row>
    <row r="44" spans="1:37">
      <c r="A44" s="3">
        <v>45</v>
      </c>
      <c r="B44" s="60" t="s">
        <v>190</v>
      </c>
      <c r="C44" s="34">
        <v>-562852.94999999995</v>
      </c>
      <c r="D44" s="35">
        <v>-1138562.99</v>
      </c>
      <c r="E44" s="43" t="s">
        <v>36</v>
      </c>
      <c r="F44" s="45">
        <v>178</v>
      </c>
      <c r="G44" s="45">
        <v>744</v>
      </c>
      <c r="H44" s="45">
        <v>566</v>
      </c>
      <c r="I44" s="53">
        <v>61</v>
      </c>
      <c r="J44" s="53">
        <v>131</v>
      </c>
      <c r="K44" s="39" t="s">
        <v>48</v>
      </c>
      <c r="L44" s="26" t="s">
        <v>41</v>
      </c>
      <c r="M44" s="26">
        <v>8015</v>
      </c>
      <c r="N44" s="26">
        <v>305</v>
      </c>
      <c r="O44" s="26">
        <v>1879</v>
      </c>
      <c r="P44" s="26">
        <v>5831</v>
      </c>
      <c r="Q44" s="26"/>
      <c r="R44" s="46"/>
      <c r="S44" s="58" t="s">
        <v>39</v>
      </c>
      <c r="T44" s="58" t="s">
        <v>40</v>
      </c>
      <c r="U44" s="58" t="s">
        <v>41</v>
      </c>
      <c r="V44" s="15" t="s">
        <v>191</v>
      </c>
      <c r="W44" s="15">
        <v>329</v>
      </c>
      <c r="X44" s="15">
        <f t="shared" si="0"/>
        <v>151</v>
      </c>
      <c r="Y44" s="15">
        <f t="shared" si="2"/>
        <v>22801</v>
      </c>
      <c r="Z44" s="29">
        <f t="shared" si="1"/>
        <v>26.67844522968198</v>
      </c>
      <c r="AA44" s="50"/>
      <c r="AB44" s="11" t="s">
        <v>43</v>
      </c>
      <c r="AC44" s="11"/>
      <c r="AD44" s="11">
        <v>18100</v>
      </c>
      <c r="AE44" s="11">
        <f t="shared" si="3"/>
        <v>327610000</v>
      </c>
      <c r="AF44" s="11">
        <f t="shared" si="4"/>
        <v>327632801</v>
      </c>
      <c r="AG44" s="48">
        <f t="shared" si="5"/>
        <v>18100.629850919551</v>
      </c>
      <c r="AH44" s="19" t="s">
        <v>82</v>
      </c>
      <c r="AI44" s="20">
        <v>90</v>
      </c>
      <c r="AJ44" s="20">
        <v>197233</v>
      </c>
      <c r="AK44" s="3" t="s">
        <v>94</v>
      </c>
    </row>
    <row r="45" spans="1:37" s="4" customFormat="1">
      <c r="A45" s="3">
        <v>46</v>
      </c>
      <c r="B45" s="60" t="s">
        <v>192</v>
      </c>
      <c r="C45" s="34">
        <v>-562843.85</v>
      </c>
      <c r="D45" s="35">
        <v>-1137707.52</v>
      </c>
      <c r="E45" s="43" t="s">
        <v>36</v>
      </c>
      <c r="F45" s="45">
        <v>178</v>
      </c>
      <c r="G45" s="45">
        <v>744</v>
      </c>
      <c r="H45" s="45">
        <v>566</v>
      </c>
      <c r="I45" s="53">
        <v>58</v>
      </c>
      <c r="J45" s="53">
        <v>144</v>
      </c>
      <c r="K45" s="39" t="s">
        <v>37</v>
      </c>
      <c r="L45" s="26" t="s">
        <v>41</v>
      </c>
      <c r="M45" s="62"/>
      <c r="N45" s="62"/>
      <c r="O45" s="62"/>
      <c r="P45" s="62"/>
      <c r="Q45" s="62"/>
      <c r="R45" s="46"/>
      <c r="S45" s="58" t="s">
        <v>39</v>
      </c>
      <c r="T45" s="58" t="s">
        <v>40</v>
      </c>
      <c r="U45" s="58" t="s">
        <v>41</v>
      </c>
      <c r="V45" s="15" t="s">
        <v>193</v>
      </c>
      <c r="W45" s="15">
        <v>294</v>
      </c>
      <c r="X45" s="15">
        <f t="shared" si="0"/>
        <v>116</v>
      </c>
      <c r="Y45" s="15">
        <f t="shared" si="2"/>
        <v>13456</v>
      </c>
      <c r="Z45" s="29">
        <f t="shared" si="1"/>
        <v>20.49469964664311</v>
      </c>
      <c r="AA45" s="50"/>
      <c r="AB45" s="11" t="s">
        <v>43</v>
      </c>
      <c r="AC45" s="11"/>
      <c r="AD45" s="11">
        <v>18250</v>
      </c>
      <c r="AE45" s="11">
        <f t="shared" si="3"/>
        <v>333062500</v>
      </c>
      <c r="AF45" s="11">
        <f t="shared" si="4"/>
        <v>333075956</v>
      </c>
      <c r="AG45" s="48">
        <f t="shared" si="5"/>
        <v>18250.368653810805</v>
      </c>
      <c r="AH45" s="19" t="s">
        <v>82</v>
      </c>
      <c r="AI45" s="20">
        <v>90</v>
      </c>
      <c r="AJ45" s="20">
        <v>136147</v>
      </c>
      <c r="AK45" s="3" t="s">
        <v>194</v>
      </c>
    </row>
    <row r="46" spans="1:37" s="4" customFormat="1">
      <c r="A46" s="3">
        <v>47</v>
      </c>
      <c r="B46" s="60" t="s">
        <v>195</v>
      </c>
      <c r="C46" s="34">
        <v>-617227.19999999995</v>
      </c>
      <c r="D46" s="35">
        <v>-1177769.1000000001</v>
      </c>
      <c r="E46" s="43" t="s">
        <v>196</v>
      </c>
      <c r="F46" s="45">
        <v>160</v>
      </c>
      <c r="G46" s="45">
        <v>421</v>
      </c>
      <c r="H46" s="45">
        <v>261</v>
      </c>
      <c r="I46" s="53">
        <v>44</v>
      </c>
      <c r="J46" s="53">
        <v>102</v>
      </c>
      <c r="K46" s="39" t="s">
        <v>54</v>
      </c>
      <c r="L46" s="26" t="s">
        <v>55</v>
      </c>
      <c r="M46" s="26">
        <v>58</v>
      </c>
      <c r="N46" s="26">
        <v>5</v>
      </c>
      <c r="O46" s="26">
        <v>5</v>
      </c>
      <c r="P46" s="26">
        <v>48</v>
      </c>
      <c r="Q46" s="26">
        <v>3</v>
      </c>
      <c r="R46" s="46"/>
      <c r="S46" s="58" t="s">
        <v>39</v>
      </c>
      <c r="T46" s="58" t="s">
        <v>40</v>
      </c>
      <c r="U46" s="58" t="s">
        <v>41</v>
      </c>
      <c r="V46" s="15">
        <v>257</v>
      </c>
      <c r="W46" s="15">
        <v>257</v>
      </c>
      <c r="X46" s="15">
        <f t="shared" si="0"/>
        <v>97</v>
      </c>
      <c r="Y46" s="15">
        <f t="shared" si="2"/>
        <v>9409</v>
      </c>
      <c r="Z46" s="29">
        <f t="shared" si="1"/>
        <v>37.164750957854409</v>
      </c>
      <c r="AA46" s="50"/>
      <c r="AB46" s="11" t="s">
        <v>121</v>
      </c>
      <c r="AC46" s="11"/>
      <c r="AD46" s="11">
        <v>7640</v>
      </c>
      <c r="AE46" s="11">
        <f t="shared" si="3"/>
        <v>58369600</v>
      </c>
      <c r="AF46" s="11">
        <f t="shared" si="4"/>
        <v>58379009</v>
      </c>
      <c r="AG46" s="48">
        <f t="shared" si="5"/>
        <v>7640.6157474381607</v>
      </c>
      <c r="AH46" s="19" t="s">
        <v>68</v>
      </c>
      <c r="AI46" s="20">
        <v>135</v>
      </c>
      <c r="AJ46" s="20">
        <v>5917</v>
      </c>
      <c r="AK46" s="1" t="s">
        <v>197</v>
      </c>
    </row>
    <row r="47" spans="1:37">
      <c r="A47" s="3">
        <v>48</v>
      </c>
      <c r="B47" s="60" t="s">
        <v>198</v>
      </c>
      <c r="C47" s="34">
        <v>-586620</v>
      </c>
      <c r="D47" s="35">
        <v>-1193924.03</v>
      </c>
      <c r="E47" s="43" t="s">
        <v>199</v>
      </c>
      <c r="F47" s="45">
        <v>153</v>
      </c>
      <c r="G47" s="45">
        <v>455</v>
      </c>
      <c r="H47" s="45">
        <v>302</v>
      </c>
      <c r="I47" s="53">
        <v>48</v>
      </c>
      <c r="J47" s="53">
        <v>74</v>
      </c>
      <c r="K47" s="39" t="s">
        <v>54</v>
      </c>
      <c r="L47" s="26" t="s">
        <v>55</v>
      </c>
      <c r="M47" s="6">
        <v>1</v>
      </c>
      <c r="N47" s="6"/>
      <c r="O47" s="6"/>
      <c r="P47" s="6">
        <v>1</v>
      </c>
      <c r="Q47" s="6">
        <v>1</v>
      </c>
      <c r="R47" s="46"/>
      <c r="S47" s="58" t="s">
        <v>56</v>
      </c>
      <c r="T47" s="58" t="s">
        <v>200</v>
      </c>
      <c r="U47" s="58" t="s">
        <v>58</v>
      </c>
      <c r="V47" s="15">
        <v>185</v>
      </c>
      <c r="W47" s="15">
        <v>185</v>
      </c>
      <c r="X47" s="15">
        <f t="shared" si="0"/>
        <v>32</v>
      </c>
      <c r="Y47" s="15">
        <f t="shared" si="2"/>
        <v>1024</v>
      </c>
      <c r="Z47" s="29">
        <f t="shared" si="1"/>
        <v>10.596026490066226</v>
      </c>
      <c r="AA47" s="50"/>
      <c r="AB47" s="11" t="s">
        <v>108</v>
      </c>
      <c r="AC47" s="11"/>
      <c r="AD47" s="11">
        <v>7700</v>
      </c>
      <c r="AE47" s="11">
        <f t="shared" si="3"/>
        <v>59290000</v>
      </c>
      <c r="AF47" s="11">
        <f t="shared" si="4"/>
        <v>59291024</v>
      </c>
      <c r="AG47" s="48">
        <f t="shared" si="5"/>
        <v>7700.0664932193931</v>
      </c>
      <c r="AH47" s="19" t="s">
        <v>82</v>
      </c>
      <c r="AI47" s="20">
        <v>90</v>
      </c>
      <c r="AJ47" s="20">
        <v>18073</v>
      </c>
      <c r="AK47" s="1" t="s">
        <v>201</v>
      </c>
    </row>
    <row r="48" spans="1:37">
      <c r="A48" s="3">
        <v>49</v>
      </c>
      <c r="B48" s="60" t="s">
        <v>202</v>
      </c>
      <c r="C48" s="34">
        <v>-563336.6</v>
      </c>
      <c r="D48" s="35">
        <v>-1140836.6000000001</v>
      </c>
      <c r="E48" s="43" t="s">
        <v>36</v>
      </c>
      <c r="F48" s="45">
        <v>178</v>
      </c>
      <c r="G48" s="45">
        <v>744</v>
      </c>
      <c r="H48" s="45">
        <v>566</v>
      </c>
      <c r="I48" s="53">
        <v>47</v>
      </c>
      <c r="J48" s="53">
        <v>73</v>
      </c>
      <c r="K48" s="39" t="s">
        <v>203</v>
      </c>
      <c r="L48" s="26" t="s">
        <v>38</v>
      </c>
      <c r="M48" s="26">
        <v>528</v>
      </c>
      <c r="N48" s="26">
        <v>24</v>
      </c>
      <c r="O48" s="26">
        <v>160</v>
      </c>
      <c r="P48" s="26">
        <v>344</v>
      </c>
      <c r="Q48" s="26">
        <v>10</v>
      </c>
      <c r="R48" s="46"/>
      <c r="S48" s="58" t="s">
        <v>39</v>
      </c>
      <c r="T48" s="58" t="s">
        <v>40</v>
      </c>
      <c r="U48" s="58" t="s">
        <v>41</v>
      </c>
      <c r="V48" s="15" t="s">
        <v>204</v>
      </c>
      <c r="W48" s="15">
        <v>377</v>
      </c>
      <c r="X48" s="15">
        <f t="shared" si="0"/>
        <v>199</v>
      </c>
      <c r="Y48" s="15">
        <f t="shared" si="2"/>
        <v>39601</v>
      </c>
      <c r="Z48" s="29">
        <f t="shared" si="1"/>
        <v>35.159010600706715</v>
      </c>
      <c r="AA48" s="50"/>
      <c r="AB48" s="11" t="s">
        <v>43</v>
      </c>
      <c r="AC48" s="11"/>
      <c r="AD48" s="11">
        <v>17900</v>
      </c>
      <c r="AE48" s="11">
        <f t="shared" si="3"/>
        <v>320410000</v>
      </c>
      <c r="AF48" s="11">
        <f t="shared" si="4"/>
        <v>320449601</v>
      </c>
      <c r="AG48" s="48">
        <f t="shared" si="5"/>
        <v>17901.106139007166</v>
      </c>
      <c r="AH48" s="19" t="s">
        <v>68</v>
      </c>
      <c r="AI48" s="20">
        <v>135</v>
      </c>
      <c r="AJ48" s="20">
        <v>249623</v>
      </c>
      <c r="AK48" s="1" t="s">
        <v>205</v>
      </c>
    </row>
    <row r="49" spans="1:37" ht="15.75" thickBot="1">
      <c r="A49" s="3">
        <v>50</v>
      </c>
      <c r="B49" s="31" t="s">
        <v>206</v>
      </c>
      <c r="C49" s="36">
        <v>-524023</v>
      </c>
      <c r="D49" s="37">
        <v>-1165871</v>
      </c>
      <c r="E49" s="44" t="s">
        <v>113</v>
      </c>
      <c r="F49" s="45">
        <v>158</v>
      </c>
      <c r="G49" s="45">
        <v>961</v>
      </c>
      <c r="H49" s="45">
        <v>803</v>
      </c>
      <c r="I49" s="53">
        <v>44</v>
      </c>
      <c r="J49" s="53">
        <v>123</v>
      </c>
      <c r="K49" s="39" t="s">
        <v>54</v>
      </c>
      <c r="L49" s="26" t="s">
        <v>64</v>
      </c>
      <c r="M49" s="26">
        <v>55</v>
      </c>
      <c r="N49" s="26">
        <v>0</v>
      </c>
      <c r="O49" s="26">
        <v>26</v>
      </c>
      <c r="P49" s="26">
        <v>29</v>
      </c>
      <c r="Q49" s="26">
        <v>4</v>
      </c>
      <c r="R49" s="46"/>
      <c r="S49" s="58" t="s">
        <v>99</v>
      </c>
      <c r="T49" s="58" t="s">
        <v>207</v>
      </c>
      <c r="U49" s="58" t="s">
        <v>58</v>
      </c>
      <c r="V49" s="15">
        <v>225</v>
      </c>
      <c r="W49" s="15">
        <v>225</v>
      </c>
      <c r="X49" s="15">
        <f t="shared" si="0"/>
        <v>67</v>
      </c>
      <c r="Y49" s="15">
        <f t="shared" si="2"/>
        <v>4489</v>
      </c>
      <c r="Z49" s="29">
        <f t="shared" si="1"/>
        <v>8.3437110834371104</v>
      </c>
      <c r="AA49" s="50"/>
      <c r="AB49" s="11" t="s">
        <v>43</v>
      </c>
      <c r="AC49" s="11"/>
      <c r="AD49" s="11">
        <v>8550</v>
      </c>
      <c r="AE49" s="11">
        <f t="shared" si="3"/>
        <v>73102500</v>
      </c>
      <c r="AF49" s="11">
        <f t="shared" si="4"/>
        <v>73106989</v>
      </c>
      <c r="AG49" s="48">
        <f t="shared" si="5"/>
        <v>8550.2625105899533</v>
      </c>
      <c r="AH49" s="19" t="s">
        <v>208</v>
      </c>
      <c r="AI49" s="20">
        <v>315</v>
      </c>
      <c r="AJ49" s="20">
        <v>3485</v>
      </c>
      <c r="AK49" s="1" t="s">
        <v>209</v>
      </c>
    </row>
  </sheetData>
  <pageMargins left="0.7" right="0.7" top="0.78740157499999996" bottom="0.78740157499999996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>
      <selection activeCell="B11" sqref="B11"/>
    </sheetView>
  </sheetViews>
  <sheetFormatPr defaultRowHeight="15"/>
  <cols>
    <col min="1" max="1" width="5.28515625" customWidth="1"/>
    <col min="2" max="2" width="34.7109375" customWidth="1"/>
    <col min="3" max="3" width="10.85546875" customWidth="1"/>
    <col min="4" max="4" width="39.28515625" style="5" customWidth="1"/>
  </cols>
  <sheetData>
    <row r="1" spans="1:5">
      <c r="A1" s="2" t="s">
        <v>0</v>
      </c>
      <c r="B1" s="2" t="s">
        <v>1</v>
      </c>
      <c r="C1" s="2" t="s">
        <v>10</v>
      </c>
      <c r="D1" s="2" t="s">
        <v>210</v>
      </c>
      <c r="E1" t="s">
        <v>211</v>
      </c>
    </row>
    <row r="2" spans="1:5">
      <c r="A2" s="3">
        <v>49</v>
      </c>
      <c r="B2" s="1" t="s">
        <v>202</v>
      </c>
      <c r="C2" s="1" t="s">
        <v>203</v>
      </c>
      <c r="D2" s="7">
        <v>17900</v>
      </c>
      <c r="E2">
        <v>377</v>
      </c>
    </row>
    <row r="3" spans="1:5">
      <c r="A3" s="1">
        <v>3</v>
      </c>
      <c r="B3" s="1" t="s">
        <v>52</v>
      </c>
      <c r="C3" s="1" t="s">
        <v>54</v>
      </c>
      <c r="D3" s="7">
        <v>5430</v>
      </c>
      <c r="E3">
        <v>222</v>
      </c>
    </row>
    <row r="4" spans="1:5">
      <c r="A4" s="1">
        <v>6</v>
      </c>
      <c r="B4" s="1" t="s">
        <v>71</v>
      </c>
      <c r="C4" s="1" t="s">
        <v>54</v>
      </c>
      <c r="D4" s="7">
        <v>3430</v>
      </c>
      <c r="E4">
        <v>254</v>
      </c>
    </row>
    <row r="5" spans="1:5">
      <c r="A5" s="1">
        <v>7</v>
      </c>
      <c r="B5" s="1" t="s">
        <v>76</v>
      </c>
      <c r="C5" s="1" t="s">
        <v>54</v>
      </c>
      <c r="D5" s="7">
        <v>250</v>
      </c>
      <c r="E5">
        <v>220</v>
      </c>
    </row>
    <row r="6" spans="1:5">
      <c r="A6" s="1">
        <v>8</v>
      </c>
      <c r="B6" s="1" t="s">
        <v>212</v>
      </c>
      <c r="C6" s="1" t="s">
        <v>54</v>
      </c>
      <c r="D6" s="7">
        <v>80</v>
      </c>
      <c r="E6">
        <v>205</v>
      </c>
    </row>
    <row r="7" spans="1:5">
      <c r="A7" s="1">
        <v>9</v>
      </c>
      <c r="B7" s="1" t="s">
        <v>84</v>
      </c>
      <c r="C7" s="1" t="s">
        <v>54</v>
      </c>
      <c r="D7" s="7">
        <v>140</v>
      </c>
      <c r="E7">
        <v>210</v>
      </c>
    </row>
    <row r="8" spans="1:5">
      <c r="A8" s="1">
        <v>10</v>
      </c>
      <c r="B8" s="1" t="s">
        <v>88</v>
      </c>
      <c r="C8" s="1" t="s">
        <v>54</v>
      </c>
      <c r="D8" s="7">
        <v>160</v>
      </c>
      <c r="E8">
        <v>210</v>
      </c>
    </row>
    <row r="9" spans="1:5">
      <c r="A9" s="1">
        <v>11</v>
      </c>
      <c r="B9" s="1" t="s">
        <v>213</v>
      </c>
      <c r="C9" s="1" t="s">
        <v>54</v>
      </c>
      <c r="D9" s="7">
        <v>270</v>
      </c>
      <c r="E9">
        <v>210</v>
      </c>
    </row>
    <row r="10" spans="1:5">
      <c r="A10" s="1">
        <v>14</v>
      </c>
      <c r="B10" s="3" t="s">
        <v>98</v>
      </c>
      <c r="C10" s="1" t="s">
        <v>54</v>
      </c>
      <c r="D10" s="7">
        <v>10500</v>
      </c>
      <c r="E10">
        <v>267</v>
      </c>
    </row>
    <row r="11" spans="1:5">
      <c r="A11" s="1">
        <v>16</v>
      </c>
      <c r="B11" s="1" t="s">
        <v>104</v>
      </c>
      <c r="C11" s="1" t="s">
        <v>54</v>
      </c>
      <c r="D11" s="7">
        <v>1550</v>
      </c>
      <c r="E11">
        <v>205</v>
      </c>
    </row>
    <row r="12" spans="1:5">
      <c r="A12" s="3">
        <v>20</v>
      </c>
      <c r="B12" s="1" t="s">
        <v>112</v>
      </c>
      <c r="C12" s="1" t="s">
        <v>54</v>
      </c>
      <c r="D12" s="7">
        <v>5070</v>
      </c>
      <c r="E12">
        <v>232</v>
      </c>
    </row>
    <row r="13" spans="1:5">
      <c r="A13" s="3">
        <v>23</v>
      </c>
      <c r="B13" s="1" t="s">
        <v>124</v>
      </c>
      <c r="C13" s="1" t="s">
        <v>54</v>
      </c>
      <c r="D13" s="7">
        <v>60</v>
      </c>
      <c r="E13">
        <v>297</v>
      </c>
    </row>
    <row r="14" spans="1:5">
      <c r="A14" s="3">
        <v>26</v>
      </c>
      <c r="B14" s="1" t="s">
        <v>131</v>
      </c>
      <c r="C14" s="1" t="s">
        <v>54</v>
      </c>
      <c r="D14" s="7">
        <v>1000</v>
      </c>
      <c r="E14">
        <v>263</v>
      </c>
    </row>
    <row r="15" spans="1:5">
      <c r="A15" s="3">
        <v>27</v>
      </c>
      <c r="B15" s="1" t="s">
        <v>138</v>
      </c>
      <c r="C15" s="1" t="s">
        <v>54</v>
      </c>
      <c r="D15" s="7">
        <v>850</v>
      </c>
      <c r="E15">
        <v>270</v>
      </c>
    </row>
    <row r="16" spans="1:5">
      <c r="A16" s="3">
        <v>28</v>
      </c>
      <c r="B16" s="1" t="s">
        <v>139</v>
      </c>
      <c r="C16" s="1" t="s">
        <v>54</v>
      </c>
      <c r="D16" s="7">
        <v>750</v>
      </c>
      <c r="E16">
        <v>260</v>
      </c>
    </row>
    <row r="17" spans="1:5">
      <c r="A17" s="3">
        <v>29</v>
      </c>
      <c r="B17" s="3" t="s">
        <v>140</v>
      </c>
      <c r="C17" s="1" t="s">
        <v>54</v>
      </c>
      <c r="D17" s="7">
        <v>300</v>
      </c>
      <c r="E17">
        <v>220</v>
      </c>
    </row>
    <row r="18" spans="1:5">
      <c r="A18" s="3">
        <v>31</v>
      </c>
      <c r="B18" s="1" t="s">
        <v>147</v>
      </c>
      <c r="C18" s="1" t="s">
        <v>54</v>
      </c>
      <c r="D18" s="7">
        <v>3350</v>
      </c>
      <c r="E18">
        <v>170</v>
      </c>
    </row>
    <row r="19" spans="1:5">
      <c r="A19" s="3">
        <v>32</v>
      </c>
      <c r="B19" s="1" t="s">
        <v>151</v>
      </c>
      <c r="C19" s="1" t="s">
        <v>54</v>
      </c>
      <c r="D19" s="7">
        <v>14600</v>
      </c>
      <c r="E19">
        <v>321</v>
      </c>
    </row>
    <row r="20" spans="1:5">
      <c r="A20" s="3">
        <v>33</v>
      </c>
      <c r="B20" s="1" t="s">
        <v>153</v>
      </c>
      <c r="C20" s="1" t="s">
        <v>54</v>
      </c>
      <c r="D20" s="7">
        <v>12900</v>
      </c>
      <c r="E20">
        <v>370</v>
      </c>
    </row>
    <row r="21" spans="1:5">
      <c r="A21" s="3">
        <v>34</v>
      </c>
      <c r="B21" s="1" t="s">
        <v>156</v>
      </c>
      <c r="C21" s="1" t="s">
        <v>54</v>
      </c>
      <c r="D21" s="7">
        <v>13750</v>
      </c>
      <c r="E21">
        <v>330</v>
      </c>
    </row>
    <row r="22" spans="1:5">
      <c r="A22" s="3">
        <v>35</v>
      </c>
      <c r="B22" s="3" t="s">
        <v>158</v>
      </c>
      <c r="C22" s="1" t="s">
        <v>54</v>
      </c>
      <c r="D22" s="7">
        <v>1450</v>
      </c>
      <c r="E22">
        <v>245</v>
      </c>
    </row>
    <row r="23" spans="1:5">
      <c r="A23" s="3">
        <v>36</v>
      </c>
      <c r="B23" s="3" t="s">
        <v>160</v>
      </c>
      <c r="C23" s="1" t="s">
        <v>54</v>
      </c>
      <c r="D23" s="7">
        <v>22150</v>
      </c>
      <c r="E23">
        <v>330</v>
      </c>
    </row>
    <row r="24" spans="1:5">
      <c r="A24" s="3">
        <v>38</v>
      </c>
      <c r="B24" s="1" t="s">
        <v>166</v>
      </c>
      <c r="C24" s="1" t="s">
        <v>54</v>
      </c>
      <c r="D24" s="7">
        <v>130</v>
      </c>
      <c r="E24">
        <v>401</v>
      </c>
    </row>
    <row r="25" spans="1:5">
      <c r="A25" s="3">
        <v>43</v>
      </c>
      <c r="B25" s="1" t="s">
        <v>183</v>
      </c>
      <c r="C25" s="1" t="s">
        <v>54</v>
      </c>
      <c r="D25" s="7">
        <v>190</v>
      </c>
      <c r="E25">
        <v>390</v>
      </c>
    </row>
    <row r="26" spans="1:5">
      <c r="A26" s="3">
        <v>44</v>
      </c>
      <c r="B26" s="1" t="s">
        <v>187</v>
      </c>
      <c r="C26" s="1" t="s">
        <v>54</v>
      </c>
      <c r="D26" s="7">
        <v>2930</v>
      </c>
      <c r="E26">
        <v>260</v>
      </c>
    </row>
    <row r="27" spans="1:5">
      <c r="A27" s="3">
        <v>47</v>
      </c>
      <c r="B27" s="1" t="s">
        <v>195</v>
      </c>
      <c r="C27" s="1" t="s">
        <v>54</v>
      </c>
      <c r="D27" s="7">
        <v>7640</v>
      </c>
      <c r="E27">
        <v>257</v>
      </c>
    </row>
    <row r="28" spans="1:5">
      <c r="A28" s="3">
        <v>48</v>
      </c>
      <c r="B28" s="1" t="s">
        <v>198</v>
      </c>
      <c r="C28" s="1" t="s">
        <v>54</v>
      </c>
      <c r="D28" s="7">
        <v>7700</v>
      </c>
      <c r="E28">
        <v>185</v>
      </c>
    </row>
    <row r="29" spans="1:5">
      <c r="A29" s="3">
        <v>50</v>
      </c>
      <c r="B29" s="1" t="s">
        <v>206</v>
      </c>
      <c r="C29" s="1" t="s">
        <v>54</v>
      </c>
      <c r="D29" s="7">
        <v>8550</v>
      </c>
      <c r="E29">
        <v>225</v>
      </c>
    </row>
    <row r="30" spans="1:5">
      <c r="A30" s="1">
        <v>2</v>
      </c>
      <c r="B30" s="1" t="s">
        <v>46</v>
      </c>
      <c r="C30" s="1" t="s">
        <v>48</v>
      </c>
      <c r="D30" s="7">
        <v>3200</v>
      </c>
      <c r="E30">
        <v>297</v>
      </c>
    </row>
    <row r="31" spans="1:5">
      <c r="A31" s="1">
        <v>4</v>
      </c>
      <c r="B31" s="1" t="s">
        <v>62</v>
      </c>
      <c r="C31" s="1" t="s">
        <v>48</v>
      </c>
      <c r="D31" s="7">
        <v>270</v>
      </c>
      <c r="E31">
        <v>237</v>
      </c>
    </row>
    <row r="32" spans="1:5">
      <c r="A32" s="3">
        <v>45</v>
      </c>
      <c r="B32" s="3" t="s">
        <v>190</v>
      </c>
      <c r="C32" s="3" t="s">
        <v>48</v>
      </c>
      <c r="D32" s="7">
        <v>18100</v>
      </c>
      <c r="E32">
        <v>329</v>
      </c>
    </row>
    <row r="33" spans="1:5">
      <c r="A33" s="1">
        <v>1</v>
      </c>
      <c r="B33" s="1" t="s">
        <v>35</v>
      </c>
      <c r="C33" s="1" t="s">
        <v>37</v>
      </c>
      <c r="D33" s="7">
        <v>17400</v>
      </c>
      <c r="E33">
        <v>332</v>
      </c>
    </row>
    <row r="34" spans="1:5">
      <c r="A34" s="1">
        <v>5</v>
      </c>
      <c r="B34" s="1" t="s">
        <v>70</v>
      </c>
      <c r="C34" s="1" t="s">
        <v>37</v>
      </c>
      <c r="D34" s="7">
        <v>2300</v>
      </c>
      <c r="E34">
        <v>390</v>
      </c>
    </row>
    <row r="35" spans="1:5">
      <c r="A35" s="1">
        <v>12</v>
      </c>
      <c r="B35" s="1" t="s">
        <v>92</v>
      </c>
      <c r="C35" s="1" t="s">
        <v>37</v>
      </c>
      <c r="D35" s="7">
        <v>17600</v>
      </c>
      <c r="E35">
        <v>302</v>
      </c>
    </row>
    <row r="36" spans="1:5">
      <c r="A36" s="1">
        <v>13</v>
      </c>
      <c r="B36" s="3" t="s">
        <v>214</v>
      </c>
      <c r="C36" s="1" t="s">
        <v>37</v>
      </c>
      <c r="D36" s="7">
        <v>12700</v>
      </c>
      <c r="E36">
        <v>310</v>
      </c>
    </row>
    <row r="37" spans="1:5">
      <c r="A37" s="1">
        <v>15</v>
      </c>
      <c r="B37" s="1" t="s">
        <v>215</v>
      </c>
      <c r="C37" s="1" t="s">
        <v>37</v>
      </c>
      <c r="D37" s="7">
        <v>17600</v>
      </c>
      <c r="E37">
        <v>286</v>
      </c>
    </row>
    <row r="38" spans="1:5">
      <c r="A38" s="1">
        <v>17</v>
      </c>
      <c r="B38" s="1" t="s">
        <v>110</v>
      </c>
      <c r="C38" s="1" t="s">
        <v>37</v>
      </c>
      <c r="D38" s="7">
        <v>3300</v>
      </c>
      <c r="E38">
        <v>316</v>
      </c>
    </row>
    <row r="39" spans="1:5">
      <c r="A39" s="3">
        <v>21</v>
      </c>
      <c r="B39" s="1" t="s">
        <v>116</v>
      </c>
      <c r="C39" s="1" t="s">
        <v>37</v>
      </c>
      <c r="D39" s="7">
        <v>8950</v>
      </c>
      <c r="E39">
        <v>330</v>
      </c>
    </row>
    <row r="40" spans="1:5">
      <c r="A40" s="3">
        <v>22</v>
      </c>
      <c r="B40" s="1" t="s">
        <v>117</v>
      </c>
      <c r="C40" s="3" t="s">
        <v>37</v>
      </c>
      <c r="D40" s="7">
        <v>40</v>
      </c>
      <c r="E40">
        <v>295</v>
      </c>
    </row>
    <row r="41" spans="1:5">
      <c r="A41" s="3">
        <v>24</v>
      </c>
      <c r="B41" s="1" t="s">
        <v>125</v>
      </c>
      <c r="C41" s="1" t="s">
        <v>37</v>
      </c>
      <c r="D41" s="7">
        <v>18150</v>
      </c>
      <c r="E41">
        <v>340</v>
      </c>
    </row>
    <row r="42" spans="1:5">
      <c r="A42" s="3">
        <v>25</v>
      </c>
      <c r="B42" s="1" t="s">
        <v>128</v>
      </c>
      <c r="C42" s="1" t="s">
        <v>37</v>
      </c>
      <c r="D42" s="7">
        <v>18500</v>
      </c>
      <c r="E42">
        <v>314</v>
      </c>
    </row>
    <row r="43" spans="1:5">
      <c r="A43" s="3">
        <v>30</v>
      </c>
      <c r="B43" s="1" t="s">
        <v>216</v>
      </c>
      <c r="C43" s="1" t="s">
        <v>37</v>
      </c>
      <c r="D43" s="7">
        <v>7450</v>
      </c>
      <c r="E43">
        <v>500</v>
      </c>
    </row>
    <row r="44" spans="1:5">
      <c r="A44" s="3">
        <v>37</v>
      </c>
      <c r="B44" s="1" t="s">
        <v>163</v>
      </c>
      <c r="C44" s="1" t="s">
        <v>37</v>
      </c>
      <c r="D44" s="7">
        <v>16750</v>
      </c>
      <c r="E44">
        <v>320</v>
      </c>
    </row>
    <row r="45" spans="1:5">
      <c r="A45" s="3">
        <v>39</v>
      </c>
      <c r="B45" s="1" t="s">
        <v>169</v>
      </c>
      <c r="C45" s="1" t="s">
        <v>37</v>
      </c>
      <c r="D45" s="7">
        <v>12250</v>
      </c>
      <c r="E45">
        <v>316</v>
      </c>
    </row>
    <row r="46" spans="1:5">
      <c r="A46" s="3">
        <v>41</v>
      </c>
      <c r="B46" s="1" t="s">
        <v>175</v>
      </c>
      <c r="C46" s="1" t="s">
        <v>37</v>
      </c>
      <c r="D46" s="7">
        <v>18600</v>
      </c>
      <c r="E46">
        <v>295</v>
      </c>
    </row>
    <row r="47" spans="1:5">
      <c r="A47" s="3">
        <v>46</v>
      </c>
      <c r="B47" s="3" t="s">
        <v>192</v>
      </c>
      <c r="C47" s="3" t="s">
        <v>37</v>
      </c>
      <c r="D47" s="7">
        <v>18250</v>
      </c>
      <c r="E47">
        <v>294</v>
      </c>
    </row>
    <row r="48" spans="1:5">
      <c r="A48" s="3">
        <v>40</v>
      </c>
      <c r="B48" s="1" t="s">
        <v>170</v>
      </c>
      <c r="C48" s="1" t="s">
        <v>171</v>
      </c>
      <c r="D48" s="7">
        <v>7250</v>
      </c>
      <c r="E48">
        <v>464</v>
      </c>
    </row>
    <row r="49" spans="1:5">
      <c r="A49" s="3">
        <v>42</v>
      </c>
      <c r="B49" s="1" t="s">
        <v>178</v>
      </c>
      <c r="C49" s="1" t="s">
        <v>171</v>
      </c>
      <c r="D49" s="7">
        <v>12800</v>
      </c>
      <c r="E49">
        <v>460</v>
      </c>
    </row>
  </sheetData>
  <sortState xmlns:xlrd2="http://schemas.microsoft.com/office/spreadsheetml/2017/richdata2" ref="A2:E49">
    <sortCondition descending="1" ref="C2:C4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>
      <selection activeCell="I47" sqref="I47"/>
    </sheetView>
  </sheetViews>
  <sheetFormatPr defaultRowHeight="15"/>
  <cols>
    <col min="1" max="1" width="5.28515625" customWidth="1"/>
    <col min="2" max="2" width="34.7109375" customWidth="1"/>
    <col min="3" max="3" width="10.85546875" customWidth="1"/>
    <col min="4" max="4" width="31.140625" style="5" customWidth="1"/>
  </cols>
  <sheetData>
    <row r="1" spans="1:5">
      <c r="A1" s="2" t="s">
        <v>0</v>
      </c>
      <c r="B1" s="2" t="s">
        <v>1</v>
      </c>
      <c r="C1" s="2" t="s">
        <v>10</v>
      </c>
      <c r="D1" s="2" t="s">
        <v>210</v>
      </c>
      <c r="E1" t="s">
        <v>217</v>
      </c>
    </row>
    <row r="2" spans="1:5">
      <c r="A2" s="1">
        <v>3</v>
      </c>
      <c r="B2" s="1" t="s">
        <v>52</v>
      </c>
      <c r="C2" s="1" t="s">
        <v>54</v>
      </c>
      <c r="D2" s="7">
        <v>5430</v>
      </c>
      <c r="E2">
        <v>18.811881188118811</v>
      </c>
    </row>
    <row r="3" spans="1:5">
      <c r="A3" s="1">
        <v>6</v>
      </c>
      <c r="B3" s="1" t="s">
        <v>71</v>
      </c>
      <c r="C3" s="1" t="s">
        <v>54</v>
      </c>
      <c r="D3" s="7">
        <v>3430</v>
      </c>
      <c r="E3">
        <v>24.567474048442904</v>
      </c>
    </row>
    <row r="4" spans="1:5">
      <c r="A4" s="1">
        <v>7</v>
      </c>
      <c r="B4" s="1" t="s">
        <v>76</v>
      </c>
      <c r="C4" s="1" t="s">
        <v>54</v>
      </c>
      <c r="D4" s="7">
        <v>250</v>
      </c>
      <c r="E4">
        <v>10.1010101010101</v>
      </c>
    </row>
    <row r="5" spans="1:5">
      <c r="A5" s="1">
        <v>8</v>
      </c>
      <c r="B5" s="1" t="s">
        <v>212</v>
      </c>
      <c r="C5" s="1" t="s">
        <v>54</v>
      </c>
      <c r="D5" s="7">
        <v>80</v>
      </c>
      <c r="E5">
        <v>5.0505050505050502</v>
      </c>
    </row>
    <row r="6" spans="1:5">
      <c r="A6" s="1">
        <v>9</v>
      </c>
      <c r="B6" s="1" t="s">
        <v>84</v>
      </c>
      <c r="C6" s="1" t="s">
        <v>54</v>
      </c>
      <c r="D6" s="7">
        <v>140</v>
      </c>
      <c r="E6">
        <v>6.7340067340067336</v>
      </c>
    </row>
    <row r="7" spans="1:5">
      <c r="A7" s="1">
        <v>10</v>
      </c>
      <c r="B7" s="1" t="s">
        <v>88</v>
      </c>
      <c r="C7" s="1" t="s">
        <v>54</v>
      </c>
      <c r="D7" s="7">
        <v>160</v>
      </c>
      <c r="E7">
        <v>6.7340067340067336</v>
      </c>
    </row>
    <row r="8" spans="1:5">
      <c r="A8" s="1">
        <v>11</v>
      </c>
      <c r="B8" s="1" t="s">
        <v>213</v>
      </c>
      <c r="C8" s="1" t="s">
        <v>54</v>
      </c>
      <c r="D8" s="7">
        <v>270</v>
      </c>
      <c r="E8">
        <v>6.7340067340067336</v>
      </c>
    </row>
    <row r="9" spans="1:5">
      <c r="A9" s="1">
        <v>14</v>
      </c>
      <c r="B9" s="3" t="s">
        <v>98</v>
      </c>
      <c r="C9" s="1" t="s">
        <v>54</v>
      </c>
      <c r="D9" s="7">
        <v>10500</v>
      </c>
      <c r="E9">
        <v>23.444976076555022</v>
      </c>
    </row>
    <row r="10" spans="1:5">
      <c r="A10" s="1">
        <v>16</v>
      </c>
      <c r="B10" s="1" t="s">
        <v>104</v>
      </c>
      <c r="C10" s="1" t="s">
        <v>54</v>
      </c>
      <c r="D10" s="7">
        <v>1550</v>
      </c>
      <c r="E10">
        <v>11.210762331838566</v>
      </c>
    </row>
    <row r="11" spans="1:5">
      <c r="A11" s="3">
        <v>20</v>
      </c>
      <c r="B11" s="1" t="s">
        <v>112</v>
      </c>
      <c r="C11" s="1" t="s">
        <v>54</v>
      </c>
      <c r="D11" s="7">
        <v>5070</v>
      </c>
      <c r="E11">
        <v>9.2154420921544205</v>
      </c>
    </row>
    <row r="12" spans="1:5">
      <c r="A12" s="3">
        <v>23</v>
      </c>
      <c r="B12" s="1" t="s">
        <v>124</v>
      </c>
      <c r="C12" s="1" t="s">
        <v>54</v>
      </c>
      <c r="D12" s="7">
        <v>60</v>
      </c>
      <c r="E12">
        <v>14.347826086956522</v>
      </c>
    </row>
    <row r="13" spans="1:5">
      <c r="A13" s="3">
        <v>26</v>
      </c>
      <c r="B13" s="1" t="s">
        <v>131</v>
      </c>
      <c r="C13" s="1" t="s">
        <v>54</v>
      </c>
      <c r="D13" s="7">
        <v>1000</v>
      </c>
      <c r="E13">
        <v>6.2231759656652361</v>
      </c>
    </row>
    <row r="14" spans="1:5">
      <c r="A14" s="3">
        <v>27</v>
      </c>
      <c r="B14" s="1" t="s">
        <v>138</v>
      </c>
      <c r="C14" s="1" t="s">
        <v>54</v>
      </c>
      <c r="D14" s="7">
        <v>850</v>
      </c>
      <c r="E14">
        <v>7.7253218884120178</v>
      </c>
    </row>
    <row r="15" spans="1:5">
      <c r="A15" s="3">
        <v>28</v>
      </c>
      <c r="B15" s="1" t="s">
        <v>139</v>
      </c>
      <c r="C15" s="1" t="s">
        <v>54</v>
      </c>
      <c r="D15" s="7">
        <v>750</v>
      </c>
      <c r="E15">
        <v>5.5793991416309012</v>
      </c>
    </row>
    <row r="16" spans="1:5">
      <c r="A16" s="3">
        <v>29</v>
      </c>
      <c r="B16" s="3" t="s">
        <v>140</v>
      </c>
      <c r="C16" s="1" t="s">
        <v>54</v>
      </c>
      <c r="D16" s="7">
        <v>300</v>
      </c>
      <c r="E16">
        <v>7.5601374570446733</v>
      </c>
    </row>
    <row r="17" spans="1:5">
      <c r="A17" s="3">
        <v>31</v>
      </c>
      <c r="B17" s="1" t="s">
        <v>147</v>
      </c>
      <c r="C17" s="1" t="s">
        <v>54</v>
      </c>
      <c r="D17" s="7">
        <v>3350</v>
      </c>
      <c r="E17">
        <v>1.4943960149439601</v>
      </c>
    </row>
    <row r="18" spans="1:5">
      <c r="A18" s="3">
        <v>32</v>
      </c>
      <c r="B18" s="1" t="s">
        <v>151</v>
      </c>
      <c r="C18" s="1" t="s">
        <v>54</v>
      </c>
      <c r="D18" s="7">
        <v>14600</v>
      </c>
      <c r="E18">
        <v>36.363636363636367</v>
      </c>
    </row>
    <row r="19" spans="1:5">
      <c r="A19" s="3">
        <v>33</v>
      </c>
      <c r="B19" s="1" t="s">
        <v>153</v>
      </c>
      <c r="C19" s="1" t="s">
        <v>54</v>
      </c>
      <c r="D19" s="7">
        <v>12900</v>
      </c>
      <c r="E19">
        <v>48.086124401913878</v>
      </c>
    </row>
    <row r="20" spans="1:5">
      <c r="A20" s="3">
        <v>34</v>
      </c>
      <c r="B20" s="1" t="s">
        <v>156</v>
      </c>
      <c r="C20" s="1" t="s">
        <v>54</v>
      </c>
      <c r="D20" s="7">
        <v>13750</v>
      </c>
      <c r="E20">
        <v>38.516746411483254</v>
      </c>
    </row>
    <row r="21" spans="1:5">
      <c r="A21" s="3">
        <v>35</v>
      </c>
      <c r="B21" s="3" t="s">
        <v>158</v>
      </c>
      <c r="C21" s="1" t="s">
        <v>54</v>
      </c>
      <c r="D21" s="7">
        <v>1450</v>
      </c>
      <c r="E21">
        <v>10.834371108343712</v>
      </c>
    </row>
    <row r="22" spans="1:5">
      <c r="A22" s="3">
        <v>36</v>
      </c>
      <c r="B22" s="3" t="s">
        <v>160</v>
      </c>
      <c r="C22" s="1" t="s">
        <v>54</v>
      </c>
      <c r="D22" s="7">
        <v>22150</v>
      </c>
      <c r="E22">
        <v>26.855123674911663</v>
      </c>
    </row>
    <row r="23" spans="1:5">
      <c r="A23" s="3">
        <v>38</v>
      </c>
      <c r="B23" s="1" t="s">
        <v>166</v>
      </c>
      <c r="C23" s="1" t="s">
        <v>54</v>
      </c>
      <c r="D23" s="7">
        <v>130</v>
      </c>
      <c r="E23">
        <v>67.037037037037038</v>
      </c>
    </row>
    <row r="24" spans="1:5">
      <c r="A24" s="3">
        <v>43</v>
      </c>
      <c r="B24" s="1" t="s">
        <v>183</v>
      </c>
      <c r="C24" s="1" t="s">
        <v>54</v>
      </c>
      <c r="D24" s="7">
        <v>190</v>
      </c>
      <c r="E24">
        <v>3.2028469750889679</v>
      </c>
    </row>
    <row r="25" spans="1:5">
      <c r="A25" s="3">
        <v>44</v>
      </c>
      <c r="B25" s="1" t="s">
        <v>187</v>
      </c>
      <c r="C25" s="1" t="s">
        <v>54</v>
      </c>
      <c r="D25" s="7">
        <v>2930</v>
      </c>
      <c r="E25">
        <v>12.702366127023662</v>
      </c>
    </row>
    <row r="26" spans="1:5">
      <c r="A26" s="3">
        <v>47</v>
      </c>
      <c r="B26" s="1" t="s">
        <v>195</v>
      </c>
      <c r="C26" s="1" t="s">
        <v>54</v>
      </c>
      <c r="D26" s="7">
        <v>7640</v>
      </c>
      <c r="E26">
        <v>37.164750957854409</v>
      </c>
    </row>
    <row r="27" spans="1:5">
      <c r="A27" s="3">
        <v>48</v>
      </c>
      <c r="B27" s="1" t="s">
        <v>198</v>
      </c>
      <c r="C27" s="1" t="s">
        <v>54</v>
      </c>
      <c r="D27" s="7">
        <v>7700</v>
      </c>
      <c r="E27">
        <v>10.596026490066226</v>
      </c>
    </row>
    <row r="28" spans="1:5">
      <c r="A28" s="3">
        <v>50</v>
      </c>
      <c r="B28" s="1" t="s">
        <v>206</v>
      </c>
      <c r="C28" s="1" t="s">
        <v>54</v>
      </c>
      <c r="D28" s="7">
        <v>8550</v>
      </c>
      <c r="E28">
        <v>8.3437110834371104</v>
      </c>
    </row>
    <row r="29" spans="1:5">
      <c r="A29" s="3">
        <v>49</v>
      </c>
      <c r="B29" s="1" t="s">
        <v>202</v>
      </c>
      <c r="C29" s="1" t="s">
        <v>218</v>
      </c>
      <c r="D29" s="7">
        <v>17900</v>
      </c>
      <c r="E29">
        <v>35.159010600706715</v>
      </c>
    </row>
    <row r="30" spans="1:5">
      <c r="A30" s="1">
        <v>2</v>
      </c>
      <c r="B30" s="1" t="s">
        <v>46</v>
      </c>
      <c r="C30" s="1" t="s">
        <v>48</v>
      </c>
      <c r="D30" s="7">
        <v>3200</v>
      </c>
      <c r="E30">
        <v>30.62200956937799</v>
      </c>
    </row>
    <row r="31" spans="1:5">
      <c r="A31" s="1">
        <v>4</v>
      </c>
      <c r="B31" s="1" t="s">
        <v>62</v>
      </c>
      <c r="C31" s="1" t="s">
        <v>48</v>
      </c>
      <c r="D31" s="7">
        <v>270</v>
      </c>
      <c r="E31">
        <v>15.824915824915825</v>
      </c>
    </row>
    <row r="32" spans="1:5">
      <c r="A32" s="3">
        <v>45</v>
      </c>
      <c r="B32" s="3" t="s">
        <v>190</v>
      </c>
      <c r="C32" s="3" t="s">
        <v>48</v>
      </c>
      <c r="D32" s="7">
        <v>18100</v>
      </c>
      <c r="E32">
        <v>26.67844522968198</v>
      </c>
    </row>
    <row r="33" spans="1:5">
      <c r="A33" s="1">
        <v>1</v>
      </c>
      <c r="B33" s="1" t="s">
        <v>35</v>
      </c>
      <c r="C33" s="1" t="s">
        <v>37</v>
      </c>
      <c r="D33" s="7">
        <v>17400</v>
      </c>
      <c r="E33">
        <v>27.208480565371023</v>
      </c>
    </row>
    <row r="34" spans="1:5">
      <c r="A34" s="1">
        <v>5</v>
      </c>
      <c r="B34" s="1" t="s">
        <v>70</v>
      </c>
      <c r="C34" s="1" t="s">
        <v>37</v>
      </c>
      <c r="D34" s="7">
        <v>2300</v>
      </c>
      <c r="E34">
        <v>67.34006734006735</v>
      </c>
    </row>
    <row r="35" spans="1:5">
      <c r="A35" s="1">
        <v>12</v>
      </c>
      <c r="B35" s="1" t="s">
        <v>92</v>
      </c>
      <c r="C35" s="1" t="s">
        <v>37</v>
      </c>
      <c r="D35" s="7">
        <v>17600</v>
      </c>
      <c r="E35">
        <v>21.908127208480565</v>
      </c>
    </row>
    <row r="36" spans="1:5">
      <c r="A36" s="1">
        <v>13</v>
      </c>
      <c r="B36" s="3" t="s">
        <v>214</v>
      </c>
      <c r="C36" s="1" t="s">
        <v>37</v>
      </c>
      <c r="D36" s="7">
        <v>12700</v>
      </c>
      <c r="E36">
        <v>23.32155477031802</v>
      </c>
    </row>
    <row r="37" spans="1:5">
      <c r="A37" s="1">
        <v>15</v>
      </c>
      <c r="B37" s="1" t="s">
        <v>215</v>
      </c>
      <c r="C37" s="1" t="s">
        <v>37</v>
      </c>
      <c r="D37" s="7">
        <v>17600</v>
      </c>
      <c r="E37">
        <v>19.081272084805654</v>
      </c>
    </row>
    <row r="38" spans="1:5">
      <c r="A38" s="1">
        <v>17</v>
      </c>
      <c r="B38" s="1" t="s">
        <v>110</v>
      </c>
      <c r="C38" s="1" t="s">
        <v>37</v>
      </c>
      <c r="D38" s="7">
        <v>3300</v>
      </c>
      <c r="E38">
        <v>33.580246913580247</v>
      </c>
    </row>
    <row r="39" spans="1:5">
      <c r="A39" s="3">
        <v>21</v>
      </c>
      <c r="B39" s="1" t="s">
        <v>116</v>
      </c>
      <c r="C39" s="1" t="s">
        <v>37</v>
      </c>
      <c r="D39" s="7">
        <v>8950</v>
      </c>
      <c r="E39">
        <v>37.037037037037038</v>
      </c>
    </row>
    <row r="40" spans="1:5">
      <c r="A40" s="3">
        <v>22</v>
      </c>
      <c r="B40" s="1" t="s">
        <v>117</v>
      </c>
      <c r="C40" s="3" t="s">
        <v>37</v>
      </c>
      <c r="D40" s="7">
        <v>40</v>
      </c>
      <c r="E40">
        <v>13.478260869565217</v>
      </c>
    </row>
    <row r="41" spans="1:5">
      <c r="A41" s="3">
        <v>24</v>
      </c>
      <c r="B41" s="1" t="s">
        <v>125</v>
      </c>
      <c r="C41" s="1" t="s">
        <v>37</v>
      </c>
      <c r="D41" s="7">
        <v>18150</v>
      </c>
      <c r="E41">
        <v>28.621908127208478</v>
      </c>
    </row>
    <row r="42" spans="1:5">
      <c r="A42" s="3">
        <v>25</v>
      </c>
      <c r="B42" s="1" t="s">
        <v>128</v>
      </c>
      <c r="C42" s="1" t="s">
        <v>37</v>
      </c>
      <c r="D42" s="7">
        <v>18500</v>
      </c>
      <c r="E42">
        <v>24.028268551236749</v>
      </c>
    </row>
    <row r="43" spans="1:5">
      <c r="A43" s="3">
        <v>30</v>
      </c>
      <c r="B43" s="1" t="s">
        <v>216</v>
      </c>
      <c r="C43" s="1" t="s">
        <v>37</v>
      </c>
      <c r="D43" s="7">
        <v>7450</v>
      </c>
      <c r="E43">
        <v>49.07597535934292</v>
      </c>
    </row>
    <row r="44" spans="1:5">
      <c r="A44" s="3">
        <v>37</v>
      </c>
      <c r="B44" s="1" t="s">
        <v>163</v>
      </c>
      <c r="C44" s="1" t="s">
        <v>37</v>
      </c>
      <c r="D44" s="7">
        <v>16750</v>
      </c>
      <c r="E44">
        <v>25.088339222614842</v>
      </c>
    </row>
    <row r="45" spans="1:5">
      <c r="A45" s="3">
        <v>39</v>
      </c>
      <c r="B45" s="1" t="s">
        <v>169</v>
      </c>
      <c r="C45" s="1" t="s">
        <v>37</v>
      </c>
      <c r="D45" s="7">
        <v>12250</v>
      </c>
      <c r="E45">
        <v>24.381625441696116</v>
      </c>
    </row>
    <row r="46" spans="1:5">
      <c r="A46" s="3">
        <v>41</v>
      </c>
      <c r="B46" s="1" t="s">
        <v>175</v>
      </c>
      <c r="C46" s="1" t="s">
        <v>37</v>
      </c>
      <c r="D46" s="7">
        <v>18600</v>
      </c>
      <c r="E46">
        <v>20.671378091872793</v>
      </c>
    </row>
    <row r="47" spans="1:5">
      <c r="A47" s="3">
        <v>46</v>
      </c>
      <c r="B47" s="3" t="s">
        <v>192</v>
      </c>
      <c r="C47" s="3" t="s">
        <v>37</v>
      </c>
      <c r="D47" s="7">
        <v>18250</v>
      </c>
      <c r="E47">
        <v>20.49469964664311</v>
      </c>
    </row>
    <row r="48" spans="1:5">
      <c r="A48" s="3">
        <v>40</v>
      </c>
      <c r="B48" s="1" t="s">
        <v>170</v>
      </c>
      <c r="C48" s="1" t="s">
        <v>171</v>
      </c>
      <c r="D48" s="7">
        <v>7250</v>
      </c>
      <c r="E48">
        <v>41.683778234086247</v>
      </c>
    </row>
    <row r="49" spans="1:5">
      <c r="A49" s="3">
        <v>42</v>
      </c>
      <c r="B49" s="1" t="s">
        <v>178</v>
      </c>
      <c r="C49" s="1" t="s">
        <v>171</v>
      </c>
      <c r="D49" s="7">
        <v>12800</v>
      </c>
      <c r="E49">
        <v>23.892100192678228</v>
      </c>
    </row>
  </sheetData>
  <sortState xmlns:xlrd2="http://schemas.microsoft.com/office/spreadsheetml/2017/richdata2" ref="A2:E49">
    <sortCondition descending="1" ref="C2:C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znerudova</dc:creator>
  <cp:keywords/>
  <dc:description/>
  <cp:lastModifiedBy/>
  <cp:revision/>
  <dcterms:created xsi:type="dcterms:W3CDTF">2014-01-30T13:05:06Z</dcterms:created>
  <dcterms:modified xsi:type="dcterms:W3CDTF">2020-01-14T05:00:59Z</dcterms:modified>
  <cp:category/>
  <cp:contentStatus/>
</cp:coreProperties>
</file>