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https://d.docs.live.net/a4b9be9b96631704/Desktop/Courses/Excel/"/>
    </mc:Choice>
  </mc:AlternateContent>
  <xr:revisionPtr revIDLastSave="187" documentId="13_ncr:1_{F0CA7A22-F586-4F45-9284-DA395DBC3A3B}" xr6:coauthVersionLast="47" xr6:coauthVersionMax="47" xr10:uidLastSave="{5A6987E6-08D7-427F-B6DF-A4687E029CDD}"/>
  <bookViews>
    <workbookView xWindow="-110" yWindow="-110" windowWidth="19420" windowHeight="11500" tabRatio="832" xr2:uid="{00000000-000D-0000-FFFF-FFFF00000000}"/>
  </bookViews>
  <sheets>
    <sheet name="Dashboard" sheetId="22" r:id="rId1"/>
    <sheet name="orders" sheetId="17" r:id="rId2"/>
    <sheet name="customers" sheetId="13" r:id="rId3"/>
    <sheet name="products" sheetId="2" r:id="rId4"/>
    <sheet name="Total Sales" sheetId="19" r:id="rId5"/>
    <sheet name="CountryBarChart" sheetId="20" r:id="rId6"/>
    <sheet name="Top 5 cities" sheetId="21" r:id="rId7"/>
  </sheets>
  <definedNames>
    <definedName name="_xlnm._FilterDatabase" localSheetId="1" hidden="1">orders!$A$1:$N$1001</definedName>
    <definedName name="_xlnm._FilterDatabase" localSheetId="3" hidden="1">products!$A$1:$G$49</definedName>
    <definedName name="NativeTimeline_Order_Date">#N/A</definedName>
    <definedName name="Slicer_Country">#N/A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7" l="1"/>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Q2" i="17"/>
  <c r="Q3" i="17"/>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233" i="17"/>
  <c r="Q234" i="17"/>
  <c r="Q235" i="17"/>
  <c r="Q236" i="17"/>
  <c r="Q237" i="17"/>
  <c r="Q238" i="17"/>
  <c r="Q239" i="17"/>
  <c r="Q240" i="17"/>
  <c r="Q241" i="17"/>
  <c r="Q242" i="17"/>
  <c r="Q243" i="17"/>
  <c r="Q244" i="17"/>
  <c r="Q245" i="17"/>
  <c r="Q246" i="17"/>
  <c r="Q247" i="17"/>
  <c r="Q248" i="17"/>
  <c r="Q249" i="17"/>
  <c r="Q250" i="17"/>
  <c r="Q251" i="17"/>
  <c r="Q252" i="17"/>
  <c r="Q253" i="17"/>
  <c r="Q254" i="17"/>
  <c r="Q255" i="17"/>
  <c r="Q256" i="17"/>
  <c r="Q257"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356" i="17"/>
  <c r="Q357" i="17"/>
  <c r="Q358" i="17"/>
  <c r="Q359" i="17"/>
  <c r="Q360" i="17"/>
  <c r="Q361" i="17"/>
  <c r="Q362" i="17"/>
  <c r="Q363" i="17"/>
  <c r="Q364" i="17"/>
  <c r="Q365" i="17"/>
  <c r="Q366" i="17"/>
  <c r="Q367" i="17"/>
  <c r="Q368" i="17"/>
  <c r="Q369" i="17"/>
  <c r="Q370" i="17"/>
  <c r="Q371" i="17"/>
  <c r="Q372" i="17"/>
  <c r="Q373" i="17"/>
  <c r="Q374" i="17"/>
  <c r="Q375" i="17"/>
  <c r="Q376" i="17"/>
  <c r="Q377" i="17"/>
  <c r="Q378" i="17"/>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Q477" i="17"/>
  <c r="Q478" i="17"/>
  <c r="Q479" i="17"/>
  <c r="Q480" i="17"/>
  <c r="Q481" i="17"/>
  <c r="Q482" i="17"/>
  <c r="Q483" i="17"/>
  <c r="Q484" i="17"/>
  <c r="Q485" i="17"/>
  <c r="Q486" i="17"/>
  <c r="Q487" i="17"/>
  <c r="Q488" i="17"/>
  <c r="Q489" i="17"/>
  <c r="Q490" i="17"/>
  <c r="Q491" i="17"/>
  <c r="Q492" i="17"/>
  <c r="Q493" i="17"/>
  <c r="Q494" i="17"/>
  <c r="Q495" i="17"/>
  <c r="Q496" i="17"/>
  <c r="Q497" i="17"/>
  <c r="Q498" i="17"/>
  <c r="Q499" i="17"/>
  <c r="Q500" i="17"/>
  <c r="Q501" i="17"/>
  <c r="Q502" i="17"/>
  <c r="Q503" i="17"/>
  <c r="Q504" i="17"/>
  <c r="Q505" i="17"/>
  <c r="Q506" i="17"/>
  <c r="Q507" i="17"/>
  <c r="Q508" i="17"/>
  <c r="Q509" i="17"/>
  <c r="Q510" i="17"/>
  <c r="Q511" i="17"/>
  <c r="Q512" i="17"/>
  <c r="Q513" i="17"/>
  <c r="Q514" i="17"/>
  <c r="Q515" i="17"/>
  <c r="Q516" i="17"/>
  <c r="Q517" i="17"/>
  <c r="Q518" i="17"/>
  <c r="Q519" i="17"/>
  <c r="Q520" i="17"/>
  <c r="Q521" i="17"/>
  <c r="Q522" i="17"/>
  <c r="Q523" i="17"/>
  <c r="Q524" i="17"/>
  <c r="Q525" i="17"/>
  <c r="Q526" i="17"/>
  <c r="Q527" i="17"/>
  <c r="Q528" i="17"/>
  <c r="Q529" i="17"/>
  <c r="Q530" i="17"/>
  <c r="Q531" i="17"/>
  <c r="Q532" i="17"/>
  <c r="Q533" i="17"/>
  <c r="Q534" i="17"/>
  <c r="Q535" i="17"/>
  <c r="Q536" i="17"/>
  <c r="Q537" i="17"/>
  <c r="Q538" i="17"/>
  <c r="Q539" i="17"/>
  <c r="Q540" i="17"/>
  <c r="Q541" i="17"/>
  <c r="Q542" i="17"/>
  <c r="Q543" i="17"/>
  <c r="Q544" i="17"/>
  <c r="Q545" i="17"/>
  <c r="Q546" i="17"/>
  <c r="Q547" i="17"/>
  <c r="Q548" i="17"/>
  <c r="Q549" i="17"/>
  <c r="Q550" i="17"/>
  <c r="Q551" i="17"/>
  <c r="Q552" i="17"/>
  <c r="Q553" i="17"/>
  <c r="Q554" i="17"/>
  <c r="Q555" i="17"/>
  <c r="Q556" i="17"/>
  <c r="Q557" i="17"/>
  <c r="Q558" i="17"/>
  <c r="Q559" i="17"/>
  <c r="Q560" i="17"/>
  <c r="Q561" i="17"/>
  <c r="Q562" i="17"/>
  <c r="Q563" i="17"/>
  <c r="Q564" i="17"/>
  <c r="Q565" i="17"/>
  <c r="Q566" i="17"/>
  <c r="Q567" i="17"/>
  <c r="Q568" i="17"/>
  <c r="Q569" i="17"/>
  <c r="Q570" i="17"/>
  <c r="Q571" i="17"/>
  <c r="Q572" i="17"/>
  <c r="Q573" i="17"/>
  <c r="Q574" i="17"/>
  <c r="Q575" i="17"/>
  <c r="Q576" i="17"/>
  <c r="Q577" i="17"/>
  <c r="Q578" i="17"/>
  <c r="Q579" i="17"/>
  <c r="Q580" i="17"/>
  <c r="Q581" i="17"/>
  <c r="Q582" i="17"/>
  <c r="Q583" i="17"/>
  <c r="Q584" i="17"/>
  <c r="Q585" i="17"/>
  <c r="Q586" i="17"/>
  <c r="Q587" i="17"/>
  <c r="Q588" i="17"/>
  <c r="Q589" i="17"/>
  <c r="Q590" i="17"/>
  <c r="Q591" i="17"/>
  <c r="Q592" i="17"/>
  <c r="Q593" i="17"/>
  <c r="Q594" i="17"/>
  <c r="Q595" i="17"/>
  <c r="Q596" i="17"/>
  <c r="Q597" i="17"/>
  <c r="Q598" i="17"/>
  <c r="Q599" i="17"/>
  <c r="Q600" i="17"/>
  <c r="Q601" i="17"/>
  <c r="Q602" i="17"/>
  <c r="Q603" i="17"/>
  <c r="Q604" i="17"/>
  <c r="Q605" i="17"/>
  <c r="Q606" i="17"/>
  <c r="Q607" i="17"/>
  <c r="Q608" i="17"/>
  <c r="Q609" i="17"/>
  <c r="Q610" i="17"/>
  <c r="Q611" i="17"/>
  <c r="Q612" i="17"/>
  <c r="Q613" i="17"/>
  <c r="Q614" i="17"/>
  <c r="Q615" i="17"/>
  <c r="Q616" i="17"/>
  <c r="Q617" i="17"/>
  <c r="Q618" i="17"/>
  <c r="Q619" i="17"/>
  <c r="Q620" i="17"/>
  <c r="Q621" i="17"/>
  <c r="Q622" i="17"/>
  <c r="Q623" i="17"/>
  <c r="Q624" i="17"/>
  <c r="Q625" i="17"/>
  <c r="Q626" i="17"/>
  <c r="Q627" i="17"/>
  <c r="Q628" i="17"/>
  <c r="Q629" i="17"/>
  <c r="Q630" i="17"/>
  <c r="Q631" i="17"/>
  <c r="Q632" i="17"/>
  <c r="Q633" i="17"/>
  <c r="Q634" i="17"/>
  <c r="Q635" i="17"/>
  <c r="Q636" i="17"/>
  <c r="Q637" i="17"/>
  <c r="Q638" i="17"/>
  <c r="Q639" i="17"/>
  <c r="Q640" i="17"/>
  <c r="Q641" i="17"/>
  <c r="Q642" i="17"/>
  <c r="Q643" i="17"/>
  <c r="Q644" i="17"/>
  <c r="Q645" i="17"/>
  <c r="Q646" i="17"/>
  <c r="Q647" i="17"/>
  <c r="Q648" i="17"/>
  <c r="Q649" i="17"/>
  <c r="Q650" i="17"/>
  <c r="Q651" i="17"/>
  <c r="Q652" i="17"/>
  <c r="Q653" i="17"/>
  <c r="Q654" i="17"/>
  <c r="Q655" i="17"/>
  <c r="Q656" i="17"/>
  <c r="Q657" i="17"/>
  <c r="Q658" i="17"/>
  <c r="Q659" i="17"/>
  <c r="Q660" i="17"/>
  <c r="Q661" i="17"/>
  <c r="Q662" i="17"/>
  <c r="Q663" i="17"/>
  <c r="Q664" i="17"/>
  <c r="Q665" i="17"/>
  <c r="Q666" i="17"/>
  <c r="Q667" i="17"/>
  <c r="Q668" i="17"/>
  <c r="Q669" i="17"/>
  <c r="Q670" i="17"/>
  <c r="Q671" i="17"/>
  <c r="Q672" i="17"/>
  <c r="Q673" i="17"/>
  <c r="Q674" i="17"/>
  <c r="Q675" i="17"/>
  <c r="Q676" i="17"/>
  <c r="Q677" i="17"/>
  <c r="Q678" i="17"/>
  <c r="Q679" i="17"/>
  <c r="Q680" i="17"/>
  <c r="Q681" i="17"/>
  <c r="Q682" i="17"/>
  <c r="Q683" i="17"/>
  <c r="Q684" i="17"/>
  <c r="Q685" i="17"/>
  <c r="Q686" i="17"/>
  <c r="Q687" i="17"/>
  <c r="Q688" i="17"/>
  <c r="Q689" i="17"/>
  <c r="Q690" i="17"/>
  <c r="Q691" i="17"/>
  <c r="Q692" i="17"/>
  <c r="Q693" i="17"/>
  <c r="Q694" i="17"/>
  <c r="Q695" i="17"/>
  <c r="Q696" i="17"/>
  <c r="Q697" i="17"/>
  <c r="Q698" i="17"/>
  <c r="Q699" i="17"/>
  <c r="Q700" i="17"/>
  <c r="Q701" i="17"/>
  <c r="Q702" i="17"/>
  <c r="Q703" i="17"/>
  <c r="Q704" i="17"/>
  <c r="Q705" i="17"/>
  <c r="Q706" i="17"/>
  <c r="Q707" i="17"/>
  <c r="Q708" i="17"/>
  <c r="Q709" i="17"/>
  <c r="Q710" i="17"/>
  <c r="Q711" i="17"/>
  <c r="Q712" i="17"/>
  <c r="Q713" i="17"/>
  <c r="Q714" i="17"/>
  <c r="Q715" i="17"/>
  <c r="Q716" i="17"/>
  <c r="Q717" i="17"/>
  <c r="Q718" i="17"/>
  <c r="Q719" i="17"/>
  <c r="Q720" i="17"/>
  <c r="Q721" i="17"/>
  <c r="Q722" i="17"/>
  <c r="Q723" i="17"/>
  <c r="Q724" i="17"/>
  <c r="Q725" i="17"/>
  <c r="Q726" i="17"/>
  <c r="Q727" i="17"/>
  <c r="Q728" i="17"/>
  <c r="Q729" i="17"/>
  <c r="Q730" i="17"/>
  <c r="Q731" i="17"/>
  <c r="Q732" i="17"/>
  <c r="Q733" i="17"/>
  <c r="Q734" i="17"/>
  <c r="Q735" i="17"/>
  <c r="Q736" i="17"/>
  <c r="Q737" i="17"/>
  <c r="Q738" i="17"/>
  <c r="Q739" i="17"/>
  <c r="Q740" i="17"/>
  <c r="Q741" i="17"/>
  <c r="Q742" i="17"/>
  <c r="Q743" i="17"/>
  <c r="Q744" i="17"/>
  <c r="Q745" i="17"/>
  <c r="Q746" i="17"/>
  <c r="Q747" i="17"/>
  <c r="Q748" i="17"/>
  <c r="Q749" i="17"/>
  <c r="Q750" i="17"/>
  <c r="Q751" i="17"/>
  <c r="Q752" i="17"/>
  <c r="Q753" i="17"/>
  <c r="Q754" i="17"/>
  <c r="Q755" i="17"/>
  <c r="Q756" i="17"/>
  <c r="Q757" i="17"/>
  <c r="Q758" i="17"/>
  <c r="Q759" i="17"/>
  <c r="Q760" i="17"/>
  <c r="Q761" i="17"/>
  <c r="Q762" i="17"/>
  <c r="Q763" i="17"/>
  <c r="Q764" i="17"/>
  <c r="Q765" i="17"/>
  <c r="Q766" i="17"/>
  <c r="Q767" i="17"/>
  <c r="Q768" i="17"/>
  <c r="Q769" i="17"/>
  <c r="Q770" i="17"/>
  <c r="Q771" i="17"/>
  <c r="Q772" i="17"/>
  <c r="Q773" i="17"/>
  <c r="Q774" i="17"/>
  <c r="Q775" i="17"/>
  <c r="Q776" i="17"/>
  <c r="Q777" i="17"/>
  <c r="Q778" i="17"/>
  <c r="Q779" i="17"/>
  <c r="Q780" i="17"/>
  <c r="Q781" i="17"/>
  <c r="Q782" i="17"/>
  <c r="Q783" i="17"/>
  <c r="Q784" i="17"/>
  <c r="Q785" i="17"/>
  <c r="Q786" i="17"/>
  <c r="Q787" i="17"/>
  <c r="Q788" i="17"/>
  <c r="Q789" i="17"/>
  <c r="Q790" i="17"/>
  <c r="Q791" i="17"/>
  <c r="Q792" i="17"/>
  <c r="Q793" i="17"/>
  <c r="Q794" i="17"/>
  <c r="Q795" i="17"/>
  <c r="Q796" i="17"/>
  <c r="Q797" i="17"/>
  <c r="Q798" i="17"/>
  <c r="Q799" i="17"/>
  <c r="Q800" i="17"/>
  <c r="Q801" i="17"/>
  <c r="Q802" i="17"/>
  <c r="Q803" i="17"/>
  <c r="Q804" i="17"/>
  <c r="Q805" i="17"/>
  <c r="Q806" i="17"/>
  <c r="Q807" i="17"/>
  <c r="Q808" i="17"/>
  <c r="Q809" i="17"/>
  <c r="Q810" i="17"/>
  <c r="Q811" i="17"/>
  <c r="Q812" i="17"/>
  <c r="Q813" i="17"/>
  <c r="Q814" i="17"/>
  <c r="Q815" i="17"/>
  <c r="Q816" i="17"/>
  <c r="Q817" i="17"/>
  <c r="Q818" i="17"/>
  <c r="Q819" i="17"/>
  <c r="Q820" i="17"/>
  <c r="Q821" i="17"/>
  <c r="Q822" i="17"/>
  <c r="Q823" i="17"/>
  <c r="Q824" i="17"/>
  <c r="Q825" i="17"/>
  <c r="Q826" i="17"/>
  <c r="Q827" i="17"/>
  <c r="Q828" i="17"/>
  <c r="Q829" i="17"/>
  <c r="Q830" i="17"/>
  <c r="Q831" i="17"/>
  <c r="Q832" i="17"/>
  <c r="Q833" i="17"/>
  <c r="Q834" i="17"/>
  <c r="Q835" i="17"/>
  <c r="Q836" i="17"/>
  <c r="Q837" i="17"/>
  <c r="Q838" i="17"/>
  <c r="Q839" i="17"/>
  <c r="Q840" i="17"/>
  <c r="Q841" i="17"/>
  <c r="Q842" i="17"/>
  <c r="Q843" i="17"/>
  <c r="Q844" i="17"/>
  <c r="Q845" i="17"/>
  <c r="Q846" i="17"/>
  <c r="Q847" i="17"/>
  <c r="Q848" i="17"/>
  <c r="Q849" i="17"/>
  <c r="Q850" i="17"/>
  <c r="Q851" i="17"/>
  <c r="Q852" i="17"/>
  <c r="Q853" i="17"/>
  <c r="Q854" i="17"/>
  <c r="Q855" i="17"/>
  <c r="Q856" i="17"/>
  <c r="Q857" i="17"/>
  <c r="Q858" i="17"/>
  <c r="Q859" i="17"/>
  <c r="Q860" i="17"/>
  <c r="Q861" i="17"/>
  <c r="Q862" i="17"/>
  <c r="Q863" i="17"/>
  <c r="Q864" i="17"/>
  <c r="Q865" i="17"/>
  <c r="Q866" i="17"/>
  <c r="Q867" i="17"/>
  <c r="Q868" i="17"/>
  <c r="Q869" i="17"/>
  <c r="Q870" i="17"/>
  <c r="Q871" i="17"/>
  <c r="Q872" i="17"/>
  <c r="Q873" i="17"/>
  <c r="Q874" i="17"/>
  <c r="Q875" i="17"/>
  <c r="Q876" i="17"/>
  <c r="Q877" i="17"/>
  <c r="Q878" i="17"/>
  <c r="Q879" i="17"/>
  <c r="Q880" i="17"/>
  <c r="Q881" i="17"/>
  <c r="Q882" i="17"/>
  <c r="Q883" i="17"/>
  <c r="Q884" i="17"/>
  <c r="Q885" i="17"/>
  <c r="Q886" i="17"/>
  <c r="Q887" i="17"/>
  <c r="Q888" i="17"/>
  <c r="Q889" i="17"/>
  <c r="Q890" i="17"/>
  <c r="Q891" i="17"/>
  <c r="Q892" i="17"/>
  <c r="Q893" i="17"/>
  <c r="Q894" i="17"/>
  <c r="Q895" i="17"/>
  <c r="Q896" i="17"/>
  <c r="Q897" i="17"/>
  <c r="Q898" i="17"/>
  <c r="Q899" i="17"/>
  <c r="Q900" i="17"/>
  <c r="Q901" i="17"/>
  <c r="Q902" i="17"/>
  <c r="Q903" i="17"/>
  <c r="Q904" i="17"/>
  <c r="Q905" i="17"/>
  <c r="Q906" i="17"/>
  <c r="Q907" i="17"/>
  <c r="Q908" i="17"/>
  <c r="Q909" i="17"/>
  <c r="Q910" i="17"/>
  <c r="Q911" i="17"/>
  <c r="Q912" i="17"/>
  <c r="Q913" i="17"/>
  <c r="Q914" i="17"/>
  <c r="Q915" i="17"/>
  <c r="Q916" i="17"/>
  <c r="Q917" i="17"/>
  <c r="Q918" i="17"/>
  <c r="Q919" i="17"/>
  <c r="Q920" i="17"/>
  <c r="Q921" i="17"/>
  <c r="Q922" i="17"/>
  <c r="Q923" i="17"/>
  <c r="Q924" i="17"/>
  <c r="Q925" i="17"/>
  <c r="Q926" i="17"/>
  <c r="Q927" i="17"/>
  <c r="Q928" i="17"/>
  <c r="Q929" i="17"/>
  <c r="Q930" i="17"/>
  <c r="Q931" i="17"/>
  <c r="Q932" i="17"/>
  <c r="Q933" i="17"/>
  <c r="Q934" i="17"/>
  <c r="Q935" i="17"/>
  <c r="Q936" i="17"/>
  <c r="Q937" i="17"/>
  <c r="Q938" i="17"/>
  <c r="Q939" i="17"/>
  <c r="Q940" i="17"/>
  <c r="Q941" i="17"/>
  <c r="Q942" i="17"/>
  <c r="Q943" i="17"/>
  <c r="Q944" i="17"/>
  <c r="Q945" i="17"/>
  <c r="Q946" i="17"/>
  <c r="Q947" i="17"/>
  <c r="Q948" i="17"/>
  <c r="Q949" i="17"/>
  <c r="Q950" i="17"/>
  <c r="Q951" i="17"/>
  <c r="Q952" i="17"/>
  <c r="Q953" i="17"/>
  <c r="Q954" i="17"/>
  <c r="Q955" i="17"/>
  <c r="Q956" i="17"/>
  <c r="Q957" i="17"/>
  <c r="Q958" i="17"/>
  <c r="Q959" i="17"/>
  <c r="Q960" i="17"/>
  <c r="Q961" i="17"/>
  <c r="Q962" i="17"/>
  <c r="Q963" i="17"/>
  <c r="Q964" i="17"/>
  <c r="Q965" i="17"/>
  <c r="Q966" i="17"/>
  <c r="Q967" i="17"/>
  <c r="Q968" i="17"/>
  <c r="Q969" i="17"/>
  <c r="Q970" i="17"/>
  <c r="Q971" i="17"/>
  <c r="Q972" i="17"/>
  <c r="Q973" i="17"/>
  <c r="Q974" i="17"/>
  <c r="Q975" i="17"/>
  <c r="Q976" i="17"/>
  <c r="Q977" i="17"/>
  <c r="Q978" i="17"/>
  <c r="Q979" i="17"/>
  <c r="Q980" i="17"/>
  <c r="Q981" i="17"/>
  <c r="Q982" i="17"/>
  <c r="Q983" i="17"/>
  <c r="Q984" i="17"/>
  <c r="Q985" i="17"/>
  <c r="Q986" i="17"/>
  <c r="Q987" i="17"/>
  <c r="Q988" i="17"/>
  <c r="Q989" i="17"/>
  <c r="Q990" i="17"/>
  <c r="Q991" i="17"/>
  <c r="Q992" i="17"/>
  <c r="Q993" i="17"/>
  <c r="Q994" i="17"/>
  <c r="Q995" i="17"/>
  <c r="Q996" i="17"/>
  <c r="Q997" i="17"/>
  <c r="Q998" i="17"/>
  <c r="Q999" i="17"/>
  <c r="Q1000" i="17"/>
  <c r="Q1001" i="17"/>
  <c r="K2" i="17"/>
  <c r="P2" i="17" s="1"/>
  <c r="J2" i="17"/>
  <c r="O2" i="17" s="1"/>
  <c r="J3" i="17"/>
  <c r="O3" i="17" s="1"/>
  <c r="K3" i="17"/>
  <c r="P3" i="17" s="1"/>
  <c r="L3" i="17"/>
  <c r="M3" i="17"/>
  <c r="N3" i="17" s="1"/>
  <c r="J4" i="17"/>
  <c r="O4" i="17" s="1"/>
  <c r="K4" i="17"/>
  <c r="P4" i="17" s="1"/>
  <c r="L4" i="17"/>
  <c r="M4" i="17"/>
  <c r="N4" i="17" s="1"/>
  <c r="J5" i="17"/>
  <c r="O5" i="17" s="1"/>
  <c r="K5" i="17"/>
  <c r="P5" i="17" s="1"/>
  <c r="L5" i="17"/>
  <c r="M5" i="17"/>
  <c r="N5" i="17" s="1"/>
  <c r="J6" i="17"/>
  <c r="O6" i="17" s="1"/>
  <c r="K6" i="17"/>
  <c r="P6" i="17" s="1"/>
  <c r="L6" i="17"/>
  <c r="M6" i="17"/>
  <c r="N6" i="17" s="1"/>
  <c r="J7" i="17"/>
  <c r="O7" i="17" s="1"/>
  <c r="K7" i="17"/>
  <c r="P7" i="17" s="1"/>
  <c r="L7" i="17"/>
  <c r="M7" i="17"/>
  <c r="N7" i="17" s="1"/>
  <c r="J8" i="17"/>
  <c r="O8" i="17" s="1"/>
  <c r="K8" i="17"/>
  <c r="P8" i="17" s="1"/>
  <c r="L8" i="17"/>
  <c r="M8" i="17"/>
  <c r="N8" i="17" s="1"/>
  <c r="J9" i="17"/>
  <c r="O9" i="17" s="1"/>
  <c r="K9" i="17"/>
  <c r="P9" i="17" s="1"/>
  <c r="L9" i="17"/>
  <c r="M9" i="17"/>
  <c r="N9" i="17" s="1"/>
  <c r="J10" i="17"/>
  <c r="O10" i="17" s="1"/>
  <c r="K10" i="17"/>
  <c r="P10" i="17" s="1"/>
  <c r="L10" i="17"/>
  <c r="M10" i="17"/>
  <c r="N10" i="17" s="1"/>
  <c r="J11" i="17"/>
  <c r="O11" i="17" s="1"/>
  <c r="K11" i="17"/>
  <c r="P11" i="17" s="1"/>
  <c r="L11" i="17"/>
  <c r="M11" i="17"/>
  <c r="N11" i="17" s="1"/>
  <c r="J12" i="17"/>
  <c r="O12" i="17" s="1"/>
  <c r="K12" i="17"/>
  <c r="P12" i="17" s="1"/>
  <c r="L12" i="17"/>
  <c r="M12" i="17"/>
  <c r="N12" i="17" s="1"/>
  <c r="J13" i="17"/>
  <c r="O13" i="17" s="1"/>
  <c r="K13" i="17"/>
  <c r="P13" i="17" s="1"/>
  <c r="L13" i="17"/>
  <c r="M13" i="17"/>
  <c r="N13" i="17" s="1"/>
  <c r="J14" i="17"/>
  <c r="O14" i="17" s="1"/>
  <c r="K14" i="17"/>
  <c r="P14" i="17" s="1"/>
  <c r="L14" i="17"/>
  <c r="M14" i="17"/>
  <c r="N14" i="17" s="1"/>
  <c r="J15" i="17"/>
  <c r="O15" i="17" s="1"/>
  <c r="K15" i="17"/>
  <c r="P15" i="17" s="1"/>
  <c r="L15" i="17"/>
  <c r="M15" i="17"/>
  <c r="N15" i="17" s="1"/>
  <c r="J16" i="17"/>
  <c r="O16" i="17" s="1"/>
  <c r="K16" i="17"/>
  <c r="P16" i="17" s="1"/>
  <c r="L16" i="17"/>
  <c r="M16" i="17"/>
  <c r="N16" i="17" s="1"/>
  <c r="J17" i="17"/>
  <c r="O17" i="17" s="1"/>
  <c r="K17" i="17"/>
  <c r="P17" i="17" s="1"/>
  <c r="L17" i="17"/>
  <c r="M17" i="17"/>
  <c r="N17" i="17" s="1"/>
  <c r="J18" i="17"/>
  <c r="O18" i="17" s="1"/>
  <c r="K18" i="17"/>
  <c r="P18" i="17" s="1"/>
  <c r="L18" i="17"/>
  <c r="M18" i="17"/>
  <c r="N18" i="17" s="1"/>
  <c r="J19" i="17"/>
  <c r="O19" i="17" s="1"/>
  <c r="K19" i="17"/>
  <c r="P19" i="17" s="1"/>
  <c r="L19" i="17"/>
  <c r="M19" i="17"/>
  <c r="N19" i="17" s="1"/>
  <c r="J20" i="17"/>
  <c r="O20" i="17" s="1"/>
  <c r="K20" i="17"/>
  <c r="P20" i="17" s="1"/>
  <c r="L20" i="17"/>
  <c r="M20" i="17"/>
  <c r="N20" i="17" s="1"/>
  <c r="J21" i="17"/>
  <c r="O21" i="17" s="1"/>
  <c r="K21" i="17"/>
  <c r="P21" i="17" s="1"/>
  <c r="L21" i="17"/>
  <c r="M21" i="17"/>
  <c r="N21" i="17" s="1"/>
  <c r="J22" i="17"/>
  <c r="O22" i="17" s="1"/>
  <c r="K22" i="17"/>
  <c r="P22" i="17" s="1"/>
  <c r="L22" i="17"/>
  <c r="M22" i="17"/>
  <c r="N22" i="17" s="1"/>
  <c r="J23" i="17"/>
  <c r="O23" i="17" s="1"/>
  <c r="K23" i="17"/>
  <c r="P23" i="17" s="1"/>
  <c r="L23" i="17"/>
  <c r="M23" i="17"/>
  <c r="N23" i="17" s="1"/>
  <c r="J24" i="17"/>
  <c r="O24" i="17" s="1"/>
  <c r="K24" i="17"/>
  <c r="P24" i="17" s="1"/>
  <c r="L24" i="17"/>
  <c r="M24" i="17"/>
  <c r="N24" i="17" s="1"/>
  <c r="J25" i="17"/>
  <c r="O25" i="17" s="1"/>
  <c r="K25" i="17"/>
  <c r="P25" i="17" s="1"/>
  <c r="L25" i="17"/>
  <c r="M25" i="17"/>
  <c r="N25" i="17" s="1"/>
  <c r="J26" i="17"/>
  <c r="O26" i="17" s="1"/>
  <c r="K26" i="17"/>
  <c r="P26" i="17" s="1"/>
  <c r="L26" i="17"/>
  <c r="M26" i="17"/>
  <c r="N26" i="17" s="1"/>
  <c r="J27" i="17"/>
  <c r="O27" i="17" s="1"/>
  <c r="K27" i="17"/>
  <c r="P27" i="17" s="1"/>
  <c r="L27" i="17"/>
  <c r="M27" i="17"/>
  <c r="N27" i="17" s="1"/>
  <c r="J28" i="17"/>
  <c r="O28" i="17" s="1"/>
  <c r="K28" i="17"/>
  <c r="P28" i="17" s="1"/>
  <c r="L28" i="17"/>
  <c r="M28" i="17"/>
  <c r="N28" i="17" s="1"/>
  <c r="J29" i="17"/>
  <c r="O29" i="17" s="1"/>
  <c r="K29" i="17"/>
  <c r="P29" i="17" s="1"/>
  <c r="L29" i="17"/>
  <c r="M29" i="17"/>
  <c r="N29" i="17" s="1"/>
  <c r="J30" i="17"/>
  <c r="O30" i="17" s="1"/>
  <c r="K30" i="17"/>
  <c r="P30" i="17" s="1"/>
  <c r="L30" i="17"/>
  <c r="M30" i="17"/>
  <c r="N30" i="17" s="1"/>
  <c r="J31" i="17"/>
  <c r="O31" i="17" s="1"/>
  <c r="K31" i="17"/>
  <c r="P31" i="17" s="1"/>
  <c r="L31" i="17"/>
  <c r="M31" i="17"/>
  <c r="N31" i="17" s="1"/>
  <c r="J32" i="17"/>
  <c r="O32" i="17" s="1"/>
  <c r="K32" i="17"/>
  <c r="P32" i="17" s="1"/>
  <c r="L32" i="17"/>
  <c r="M32" i="17"/>
  <c r="N32" i="17" s="1"/>
  <c r="J33" i="17"/>
  <c r="O33" i="17" s="1"/>
  <c r="K33" i="17"/>
  <c r="P33" i="17" s="1"/>
  <c r="L33" i="17"/>
  <c r="M33" i="17"/>
  <c r="N33" i="17" s="1"/>
  <c r="J34" i="17"/>
  <c r="O34" i="17" s="1"/>
  <c r="K34" i="17"/>
  <c r="P34" i="17" s="1"/>
  <c r="L34" i="17"/>
  <c r="M34" i="17"/>
  <c r="N34" i="17" s="1"/>
  <c r="J35" i="17"/>
  <c r="O35" i="17" s="1"/>
  <c r="K35" i="17"/>
  <c r="P35" i="17" s="1"/>
  <c r="L35" i="17"/>
  <c r="M35" i="17"/>
  <c r="N35" i="17" s="1"/>
  <c r="J36" i="17"/>
  <c r="O36" i="17" s="1"/>
  <c r="K36" i="17"/>
  <c r="P36" i="17" s="1"/>
  <c r="L36" i="17"/>
  <c r="M36" i="17"/>
  <c r="N36" i="17" s="1"/>
  <c r="J37" i="17"/>
  <c r="O37" i="17" s="1"/>
  <c r="K37" i="17"/>
  <c r="P37" i="17" s="1"/>
  <c r="L37" i="17"/>
  <c r="M37" i="17"/>
  <c r="N37" i="17" s="1"/>
  <c r="J38" i="17"/>
  <c r="O38" i="17" s="1"/>
  <c r="K38" i="17"/>
  <c r="P38" i="17" s="1"/>
  <c r="L38" i="17"/>
  <c r="M38" i="17"/>
  <c r="N38" i="17" s="1"/>
  <c r="J39" i="17"/>
  <c r="O39" i="17" s="1"/>
  <c r="K39" i="17"/>
  <c r="P39" i="17" s="1"/>
  <c r="L39" i="17"/>
  <c r="M39" i="17"/>
  <c r="N39" i="17" s="1"/>
  <c r="J40" i="17"/>
  <c r="O40" i="17" s="1"/>
  <c r="K40" i="17"/>
  <c r="P40" i="17" s="1"/>
  <c r="L40" i="17"/>
  <c r="M40" i="17"/>
  <c r="N40" i="17" s="1"/>
  <c r="J41" i="17"/>
  <c r="O41" i="17" s="1"/>
  <c r="K41" i="17"/>
  <c r="P41" i="17" s="1"/>
  <c r="L41" i="17"/>
  <c r="M41" i="17"/>
  <c r="N41" i="17" s="1"/>
  <c r="J42" i="17"/>
  <c r="O42" i="17" s="1"/>
  <c r="K42" i="17"/>
  <c r="P42" i="17" s="1"/>
  <c r="L42" i="17"/>
  <c r="M42" i="17"/>
  <c r="N42" i="17" s="1"/>
  <c r="J43" i="17"/>
  <c r="O43" i="17" s="1"/>
  <c r="K43" i="17"/>
  <c r="P43" i="17" s="1"/>
  <c r="L43" i="17"/>
  <c r="M43" i="17"/>
  <c r="N43" i="17" s="1"/>
  <c r="J44" i="17"/>
  <c r="O44" i="17" s="1"/>
  <c r="K44" i="17"/>
  <c r="P44" i="17" s="1"/>
  <c r="L44" i="17"/>
  <c r="M44" i="17"/>
  <c r="N44" i="17" s="1"/>
  <c r="J45" i="17"/>
  <c r="O45" i="17" s="1"/>
  <c r="K45" i="17"/>
  <c r="P45" i="17" s="1"/>
  <c r="L45" i="17"/>
  <c r="M45" i="17"/>
  <c r="N45" i="17" s="1"/>
  <c r="J46" i="17"/>
  <c r="O46" i="17" s="1"/>
  <c r="K46" i="17"/>
  <c r="P46" i="17" s="1"/>
  <c r="L46" i="17"/>
  <c r="M46" i="17"/>
  <c r="N46" i="17" s="1"/>
  <c r="J47" i="17"/>
  <c r="O47" i="17" s="1"/>
  <c r="K47" i="17"/>
  <c r="P47" i="17" s="1"/>
  <c r="L47" i="17"/>
  <c r="M47" i="17"/>
  <c r="N47" i="17" s="1"/>
  <c r="J48" i="17"/>
  <c r="O48" i="17" s="1"/>
  <c r="K48" i="17"/>
  <c r="P48" i="17" s="1"/>
  <c r="L48" i="17"/>
  <c r="M48" i="17"/>
  <c r="N48" i="17" s="1"/>
  <c r="J49" i="17"/>
  <c r="O49" i="17" s="1"/>
  <c r="K49" i="17"/>
  <c r="P49" i="17" s="1"/>
  <c r="L49" i="17"/>
  <c r="M49" i="17"/>
  <c r="N49" i="17" s="1"/>
  <c r="J50" i="17"/>
  <c r="O50" i="17" s="1"/>
  <c r="K50" i="17"/>
  <c r="P50" i="17" s="1"/>
  <c r="L50" i="17"/>
  <c r="M50" i="17"/>
  <c r="N50" i="17" s="1"/>
  <c r="J51" i="17"/>
  <c r="O51" i="17" s="1"/>
  <c r="K51" i="17"/>
  <c r="P51" i="17" s="1"/>
  <c r="L51" i="17"/>
  <c r="M51" i="17"/>
  <c r="N51" i="17" s="1"/>
  <c r="J52" i="17"/>
  <c r="O52" i="17" s="1"/>
  <c r="K52" i="17"/>
  <c r="P52" i="17" s="1"/>
  <c r="L52" i="17"/>
  <c r="M52" i="17"/>
  <c r="N52" i="17" s="1"/>
  <c r="J53" i="17"/>
  <c r="O53" i="17" s="1"/>
  <c r="K53" i="17"/>
  <c r="P53" i="17" s="1"/>
  <c r="L53" i="17"/>
  <c r="M53" i="17"/>
  <c r="N53" i="17" s="1"/>
  <c r="J54" i="17"/>
  <c r="O54" i="17" s="1"/>
  <c r="K54" i="17"/>
  <c r="P54" i="17" s="1"/>
  <c r="L54" i="17"/>
  <c r="M54" i="17"/>
  <c r="N54" i="17" s="1"/>
  <c r="J55" i="17"/>
  <c r="O55" i="17" s="1"/>
  <c r="K55" i="17"/>
  <c r="P55" i="17" s="1"/>
  <c r="L55" i="17"/>
  <c r="M55" i="17"/>
  <c r="N55" i="17" s="1"/>
  <c r="J56" i="17"/>
  <c r="O56" i="17" s="1"/>
  <c r="K56" i="17"/>
  <c r="P56" i="17" s="1"/>
  <c r="L56" i="17"/>
  <c r="M56" i="17"/>
  <c r="N56" i="17" s="1"/>
  <c r="J57" i="17"/>
  <c r="O57" i="17" s="1"/>
  <c r="K57" i="17"/>
  <c r="P57" i="17" s="1"/>
  <c r="L57" i="17"/>
  <c r="M57" i="17"/>
  <c r="N57" i="17" s="1"/>
  <c r="J58" i="17"/>
  <c r="O58" i="17" s="1"/>
  <c r="K58" i="17"/>
  <c r="P58" i="17" s="1"/>
  <c r="L58" i="17"/>
  <c r="M58" i="17"/>
  <c r="N58" i="17" s="1"/>
  <c r="J59" i="17"/>
  <c r="O59" i="17" s="1"/>
  <c r="K59" i="17"/>
  <c r="P59" i="17" s="1"/>
  <c r="L59" i="17"/>
  <c r="M59" i="17"/>
  <c r="N59" i="17" s="1"/>
  <c r="J60" i="17"/>
  <c r="O60" i="17" s="1"/>
  <c r="K60" i="17"/>
  <c r="P60" i="17" s="1"/>
  <c r="L60" i="17"/>
  <c r="M60" i="17"/>
  <c r="N60" i="17" s="1"/>
  <c r="J61" i="17"/>
  <c r="O61" i="17" s="1"/>
  <c r="K61" i="17"/>
  <c r="P61" i="17" s="1"/>
  <c r="L61" i="17"/>
  <c r="M61" i="17"/>
  <c r="N61" i="17" s="1"/>
  <c r="J62" i="17"/>
  <c r="O62" i="17" s="1"/>
  <c r="K62" i="17"/>
  <c r="P62" i="17" s="1"/>
  <c r="L62" i="17"/>
  <c r="M62" i="17"/>
  <c r="N62" i="17" s="1"/>
  <c r="J63" i="17"/>
  <c r="O63" i="17" s="1"/>
  <c r="K63" i="17"/>
  <c r="P63" i="17" s="1"/>
  <c r="L63" i="17"/>
  <c r="M63" i="17"/>
  <c r="N63" i="17" s="1"/>
  <c r="J64" i="17"/>
  <c r="O64" i="17" s="1"/>
  <c r="K64" i="17"/>
  <c r="P64" i="17" s="1"/>
  <c r="L64" i="17"/>
  <c r="M64" i="17"/>
  <c r="N64" i="17" s="1"/>
  <c r="J65" i="17"/>
  <c r="O65" i="17" s="1"/>
  <c r="K65" i="17"/>
  <c r="P65" i="17" s="1"/>
  <c r="L65" i="17"/>
  <c r="M65" i="17"/>
  <c r="N65" i="17" s="1"/>
  <c r="J66" i="17"/>
  <c r="O66" i="17" s="1"/>
  <c r="K66" i="17"/>
  <c r="P66" i="17" s="1"/>
  <c r="L66" i="17"/>
  <c r="M66" i="17"/>
  <c r="N66" i="17" s="1"/>
  <c r="J67" i="17"/>
  <c r="O67" i="17" s="1"/>
  <c r="K67" i="17"/>
  <c r="P67" i="17" s="1"/>
  <c r="L67" i="17"/>
  <c r="M67" i="17"/>
  <c r="N67" i="17" s="1"/>
  <c r="J68" i="17"/>
  <c r="O68" i="17" s="1"/>
  <c r="K68" i="17"/>
  <c r="P68" i="17" s="1"/>
  <c r="L68" i="17"/>
  <c r="M68" i="17"/>
  <c r="N68" i="17" s="1"/>
  <c r="J69" i="17"/>
  <c r="O69" i="17" s="1"/>
  <c r="K69" i="17"/>
  <c r="P69" i="17" s="1"/>
  <c r="L69" i="17"/>
  <c r="M69" i="17"/>
  <c r="N69" i="17" s="1"/>
  <c r="J70" i="17"/>
  <c r="O70" i="17" s="1"/>
  <c r="K70" i="17"/>
  <c r="P70" i="17" s="1"/>
  <c r="L70" i="17"/>
  <c r="M70" i="17"/>
  <c r="N70" i="17" s="1"/>
  <c r="J71" i="17"/>
  <c r="O71" i="17" s="1"/>
  <c r="K71" i="17"/>
  <c r="P71" i="17" s="1"/>
  <c r="L71" i="17"/>
  <c r="M71" i="17"/>
  <c r="N71" i="17" s="1"/>
  <c r="J72" i="17"/>
  <c r="O72" i="17" s="1"/>
  <c r="K72" i="17"/>
  <c r="P72" i="17" s="1"/>
  <c r="L72" i="17"/>
  <c r="M72" i="17"/>
  <c r="N72" i="17" s="1"/>
  <c r="J73" i="17"/>
  <c r="O73" i="17" s="1"/>
  <c r="K73" i="17"/>
  <c r="P73" i="17" s="1"/>
  <c r="L73" i="17"/>
  <c r="M73" i="17"/>
  <c r="N73" i="17" s="1"/>
  <c r="J74" i="17"/>
  <c r="O74" i="17" s="1"/>
  <c r="K74" i="17"/>
  <c r="P74" i="17" s="1"/>
  <c r="L74" i="17"/>
  <c r="M74" i="17"/>
  <c r="N74" i="17" s="1"/>
  <c r="J75" i="17"/>
  <c r="O75" i="17" s="1"/>
  <c r="K75" i="17"/>
  <c r="P75" i="17" s="1"/>
  <c r="L75" i="17"/>
  <c r="M75" i="17"/>
  <c r="N75" i="17" s="1"/>
  <c r="J76" i="17"/>
  <c r="O76" i="17" s="1"/>
  <c r="K76" i="17"/>
  <c r="P76" i="17" s="1"/>
  <c r="L76" i="17"/>
  <c r="M76" i="17"/>
  <c r="N76" i="17" s="1"/>
  <c r="J77" i="17"/>
  <c r="O77" i="17" s="1"/>
  <c r="K77" i="17"/>
  <c r="P77" i="17" s="1"/>
  <c r="L77" i="17"/>
  <c r="M77" i="17"/>
  <c r="N77" i="17" s="1"/>
  <c r="J78" i="17"/>
  <c r="O78" i="17" s="1"/>
  <c r="K78" i="17"/>
  <c r="P78" i="17" s="1"/>
  <c r="L78" i="17"/>
  <c r="M78" i="17"/>
  <c r="N78" i="17" s="1"/>
  <c r="J79" i="17"/>
  <c r="O79" i="17" s="1"/>
  <c r="K79" i="17"/>
  <c r="P79" i="17" s="1"/>
  <c r="L79" i="17"/>
  <c r="M79" i="17"/>
  <c r="N79" i="17" s="1"/>
  <c r="J80" i="17"/>
  <c r="O80" i="17" s="1"/>
  <c r="K80" i="17"/>
  <c r="P80" i="17" s="1"/>
  <c r="L80" i="17"/>
  <c r="M80" i="17"/>
  <c r="N80" i="17" s="1"/>
  <c r="J81" i="17"/>
  <c r="O81" i="17" s="1"/>
  <c r="K81" i="17"/>
  <c r="P81" i="17" s="1"/>
  <c r="L81" i="17"/>
  <c r="M81" i="17"/>
  <c r="N81" i="17" s="1"/>
  <c r="J82" i="17"/>
  <c r="O82" i="17" s="1"/>
  <c r="K82" i="17"/>
  <c r="P82" i="17" s="1"/>
  <c r="L82" i="17"/>
  <c r="M82" i="17"/>
  <c r="N82" i="17" s="1"/>
  <c r="J83" i="17"/>
  <c r="O83" i="17" s="1"/>
  <c r="K83" i="17"/>
  <c r="P83" i="17" s="1"/>
  <c r="L83" i="17"/>
  <c r="M83" i="17"/>
  <c r="N83" i="17" s="1"/>
  <c r="J84" i="17"/>
  <c r="O84" i="17" s="1"/>
  <c r="K84" i="17"/>
  <c r="P84" i="17" s="1"/>
  <c r="L84" i="17"/>
  <c r="M84" i="17"/>
  <c r="N84" i="17" s="1"/>
  <c r="J85" i="17"/>
  <c r="O85" i="17" s="1"/>
  <c r="K85" i="17"/>
  <c r="P85" i="17" s="1"/>
  <c r="L85" i="17"/>
  <c r="M85" i="17"/>
  <c r="N85" i="17" s="1"/>
  <c r="J86" i="17"/>
  <c r="O86" i="17" s="1"/>
  <c r="K86" i="17"/>
  <c r="P86" i="17" s="1"/>
  <c r="L86" i="17"/>
  <c r="M86" i="17"/>
  <c r="N86" i="17" s="1"/>
  <c r="J87" i="17"/>
  <c r="O87" i="17" s="1"/>
  <c r="K87" i="17"/>
  <c r="P87" i="17" s="1"/>
  <c r="L87" i="17"/>
  <c r="M87" i="17"/>
  <c r="N87" i="17" s="1"/>
  <c r="J88" i="17"/>
  <c r="O88" i="17" s="1"/>
  <c r="K88" i="17"/>
  <c r="P88" i="17" s="1"/>
  <c r="L88" i="17"/>
  <c r="M88" i="17"/>
  <c r="N88" i="17" s="1"/>
  <c r="J89" i="17"/>
  <c r="O89" i="17" s="1"/>
  <c r="K89" i="17"/>
  <c r="P89" i="17" s="1"/>
  <c r="L89" i="17"/>
  <c r="M89" i="17"/>
  <c r="N89" i="17" s="1"/>
  <c r="J90" i="17"/>
  <c r="O90" i="17" s="1"/>
  <c r="K90" i="17"/>
  <c r="P90" i="17" s="1"/>
  <c r="L90" i="17"/>
  <c r="M90" i="17"/>
  <c r="N90" i="17" s="1"/>
  <c r="J91" i="17"/>
  <c r="O91" i="17" s="1"/>
  <c r="K91" i="17"/>
  <c r="P91" i="17" s="1"/>
  <c r="L91" i="17"/>
  <c r="M91" i="17"/>
  <c r="N91" i="17" s="1"/>
  <c r="J92" i="17"/>
  <c r="O92" i="17" s="1"/>
  <c r="K92" i="17"/>
  <c r="P92" i="17" s="1"/>
  <c r="L92" i="17"/>
  <c r="M92" i="17"/>
  <c r="N92" i="17" s="1"/>
  <c r="J93" i="17"/>
  <c r="O93" i="17" s="1"/>
  <c r="K93" i="17"/>
  <c r="P93" i="17" s="1"/>
  <c r="L93" i="17"/>
  <c r="M93" i="17"/>
  <c r="N93" i="17" s="1"/>
  <c r="J94" i="17"/>
  <c r="O94" i="17" s="1"/>
  <c r="K94" i="17"/>
  <c r="P94" i="17" s="1"/>
  <c r="L94" i="17"/>
  <c r="M94" i="17"/>
  <c r="N94" i="17" s="1"/>
  <c r="J95" i="17"/>
  <c r="O95" i="17" s="1"/>
  <c r="K95" i="17"/>
  <c r="P95" i="17" s="1"/>
  <c r="L95" i="17"/>
  <c r="M95" i="17"/>
  <c r="N95" i="17" s="1"/>
  <c r="J96" i="17"/>
  <c r="O96" i="17" s="1"/>
  <c r="K96" i="17"/>
  <c r="P96" i="17" s="1"/>
  <c r="L96" i="17"/>
  <c r="M96" i="17"/>
  <c r="N96" i="17" s="1"/>
  <c r="J97" i="17"/>
  <c r="O97" i="17" s="1"/>
  <c r="K97" i="17"/>
  <c r="P97" i="17" s="1"/>
  <c r="L97" i="17"/>
  <c r="M97" i="17"/>
  <c r="N97" i="17" s="1"/>
  <c r="J98" i="17"/>
  <c r="O98" i="17" s="1"/>
  <c r="K98" i="17"/>
  <c r="P98" i="17" s="1"/>
  <c r="L98" i="17"/>
  <c r="M98" i="17"/>
  <c r="N98" i="17" s="1"/>
  <c r="J99" i="17"/>
  <c r="O99" i="17" s="1"/>
  <c r="K99" i="17"/>
  <c r="P99" i="17" s="1"/>
  <c r="L99" i="17"/>
  <c r="M99" i="17"/>
  <c r="N99" i="17" s="1"/>
  <c r="J100" i="17"/>
  <c r="O100" i="17" s="1"/>
  <c r="K100" i="17"/>
  <c r="P100" i="17" s="1"/>
  <c r="L100" i="17"/>
  <c r="M100" i="17"/>
  <c r="N100" i="17" s="1"/>
  <c r="J101" i="17"/>
  <c r="O101" i="17" s="1"/>
  <c r="K101" i="17"/>
  <c r="P101" i="17" s="1"/>
  <c r="L101" i="17"/>
  <c r="M101" i="17"/>
  <c r="N101" i="17" s="1"/>
  <c r="J102" i="17"/>
  <c r="O102" i="17" s="1"/>
  <c r="K102" i="17"/>
  <c r="P102" i="17" s="1"/>
  <c r="L102" i="17"/>
  <c r="M102" i="17"/>
  <c r="N102" i="17" s="1"/>
  <c r="J103" i="17"/>
  <c r="O103" i="17" s="1"/>
  <c r="K103" i="17"/>
  <c r="P103" i="17" s="1"/>
  <c r="L103" i="17"/>
  <c r="M103" i="17"/>
  <c r="N103" i="17" s="1"/>
  <c r="J104" i="17"/>
  <c r="O104" i="17" s="1"/>
  <c r="K104" i="17"/>
  <c r="P104" i="17" s="1"/>
  <c r="L104" i="17"/>
  <c r="M104" i="17"/>
  <c r="N104" i="17" s="1"/>
  <c r="J105" i="17"/>
  <c r="O105" i="17" s="1"/>
  <c r="K105" i="17"/>
  <c r="P105" i="17" s="1"/>
  <c r="L105" i="17"/>
  <c r="M105" i="17"/>
  <c r="N105" i="17" s="1"/>
  <c r="J106" i="17"/>
  <c r="O106" i="17" s="1"/>
  <c r="K106" i="17"/>
  <c r="P106" i="17" s="1"/>
  <c r="L106" i="17"/>
  <c r="M106" i="17"/>
  <c r="N106" i="17" s="1"/>
  <c r="J107" i="17"/>
  <c r="O107" i="17" s="1"/>
  <c r="K107" i="17"/>
  <c r="P107" i="17" s="1"/>
  <c r="L107" i="17"/>
  <c r="M107" i="17"/>
  <c r="N107" i="17" s="1"/>
  <c r="J108" i="17"/>
  <c r="O108" i="17" s="1"/>
  <c r="K108" i="17"/>
  <c r="P108" i="17" s="1"/>
  <c r="L108" i="17"/>
  <c r="M108" i="17"/>
  <c r="N108" i="17" s="1"/>
  <c r="J109" i="17"/>
  <c r="O109" i="17" s="1"/>
  <c r="K109" i="17"/>
  <c r="P109" i="17" s="1"/>
  <c r="L109" i="17"/>
  <c r="M109" i="17"/>
  <c r="N109" i="17" s="1"/>
  <c r="J110" i="17"/>
  <c r="O110" i="17" s="1"/>
  <c r="K110" i="17"/>
  <c r="P110" i="17" s="1"/>
  <c r="L110" i="17"/>
  <c r="M110" i="17"/>
  <c r="N110" i="17" s="1"/>
  <c r="J111" i="17"/>
  <c r="O111" i="17" s="1"/>
  <c r="K111" i="17"/>
  <c r="P111" i="17" s="1"/>
  <c r="L111" i="17"/>
  <c r="M111" i="17"/>
  <c r="N111" i="17" s="1"/>
  <c r="J112" i="17"/>
  <c r="O112" i="17" s="1"/>
  <c r="K112" i="17"/>
  <c r="P112" i="17" s="1"/>
  <c r="L112" i="17"/>
  <c r="M112" i="17"/>
  <c r="N112" i="17" s="1"/>
  <c r="J113" i="17"/>
  <c r="O113" i="17" s="1"/>
  <c r="K113" i="17"/>
  <c r="P113" i="17" s="1"/>
  <c r="L113" i="17"/>
  <c r="M113" i="17"/>
  <c r="N113" i="17" s="1"/>
  <c r="J114" i="17"/>
  <c r="O114" i="17" s="1"/>
  <c r="K114" i="17"/>
  <c r="P114" i="17" s="1"/>
  <c r="L114" i="17"/>
  <c r="M114" i="17"/>
  <c r="N114" i="17" s="1"/>
  <c r="J115" i="17"/>
  <c r="O115" i="17" s="1"/>
  <c r="K115" i="17"/>
  <c r="P115" i="17" s="1"/>
  <c r="L115" i="17"/>
  <c r="M115" i="17"/>
  <c r="N115" i="17" s="1"/>
  <c r="J116" i="17"/>
  <c r="O116" i="17" s="1"/>
  <c r="K116" i="17"/>
  <c r="P116" i="17" s="1"/>
  <c r="L116" i="17"/>
  <c r="M116" i="17"/>
  <c r="N116" i="17" s="1"/>
  <c r="J117" i="17"/>
  <c r="O117" i="17" s="1"/>
  <c r="K117" i="17"/>
  <c r="P117" i="17" s="1"/>
  <c r="L117" i="17"/>
  <c r="M117" i="17"/>
  <c r="N117" i="17" s="1"/>
  <c r="J118" i="17"/>
  <c r="O118" i="17" s="1"/>
  <c r="K118" i="17"/>
  <c r="P118" i="17" s="1"/>
  <c r="L118" i="17"/>
  <c r="M118" i="17"/>
  <c r="N118" i="17" s="1"/>
  <c r="J119" i="17"/>
  <c r="O119" i="17" s="1"/>
  <c r="K119" i="17"/>
  <c r="P119" i="17" s="1"/>
  <c r="L119" i="17"/>
  <c r="M119" i="17"/>
  <c r="N119" i="17" s="1"/>
  <c r="J120" i="17"/>
  <c r="O120" i="17" s="1"/>
  <c r="K120" i="17"/>
  <c r="P120" i="17" s="1"/>
  <c r="L120" i="17"/>
  <c r="M120" i="17"/>
  <c r="N120" i="17" s="1"/>
  <c r="J121" i="17"/>
  <c r="O121" i="17" s="1"/>
  <c r="K121" i="17"/>
  <c r="P121" i="17" s="1"/>
  <c r="L121" i="17"/>
  <c r="M121" i="17"/>
  <c r="N121" i="17" s="1"/>
  <c r="J122" i="17"/>
  <c r="O122" i="17" s="1"/>
  <c r="K122" i="17"/>
  <c r="P122" i="17" s="1"/>
  <c r="L122" i="17"/>
  <c r="M122" i="17"/>
  <c r="N122" i="17" s="1"/>
  <c r="J123" i="17"/>
  <c r="O123" i="17" s="1"/>
  <c r="K123" i="17"/>
  <c r="P123" i="17" s="1"/>
  <c r="L123" i="17"/>
  <c r="M123" i="17"/>
  <c r="N123" i="17" s="1"/>
  <c r="J124" i="17"/>
  <c r="O124" i="17" s="1"/>
  <c r="K124" i="17"/>
  <c r="P124" i="17" s="1"/>
  <c r="L124" i="17"/>
  <c r="M124" i="17"/>
  <c r="N124" i="17" s="1"/>
  <c r="J125" i="17"/>
  <c r="O125" i="17" s="1"/>
  <c r="K125" i="17"/>
  <c r="P125" i="17" s="1"/>
  <c r="L125" i="17"/>
  <c r="M125" i="17"/>
  <c r="N125" i="17" s="1"/>
  <c r="J126" i="17"/>
  <c r="O126" i="17" s="1"/>
  <c r="K126" i="17"/>
  <c r="P126" i="17" s="1"/>
  <c r="L126" i="17"/>
  <c r="M126" i="17"/>
  <c r="N126" i="17" s="1"/>
  <c r="J127" i="17"/>
  <c r="O127" i="17" s="1"/>
  <c r="K127" i="17"/>
  <c r="P127" i="17" s="1"/>
  <c r="L127" i="17"/>
  <c r="M127" i="17"/>
  <c r="N127" i="17" s="1"/>
  <c r="J128" i="17"/>
  <c r="O128" i="17" s="1"/>
  <c r="K128" i="17"/>
  <c r="P128" i="17" s="1"/>
  <c r="L128" i="17"/>
  <c r="M128" i="17"/>
  <c r="N128" i="17" s="1"/>
  <c r="J129" i="17"/>
  <c r="O129" i="17" s="1"/>
  <c r="K129" i="17"/>
  <c r="P129" i="17" s="1"/>
  <c r="L129" i="17"/>
  <c r="M129" i="17"/>
  <c r="N129" i="17" s="1"/>
  <c r="J130" i="17"/>
  <c r="O130" i="17" s="1"/>
  <c r="K130" i="17"/>
  <c r="P130" i="17" s="1"/>
  <c r="L130" i="17"/>
  <c r="M130" i="17"/>
  <c r="N130" i="17" s="1"/>
  <c r="J131" i="17"/>
  <c r="O131" i="17" s="1"/>
  <c r="K131" i="17"/>
  <c r="P131" i="17" s="1"/>
  <c r="L131" i="17"/>
  <c r="M131" i="17"/>
  <c r="N131" i="17" s="1"/>
  <c r="J132" i="17"/>
  <c r="O132" i="17" s="1"/>
  <c r="K132" i="17"/>
  <c r="P132" i="17" s="1"/>
  <c r="L132" i="17"/>
  <c r="M132" i="17"/>
  <c r="N132" i="17" s="1"/>
  <c r="J133" i="17"/>
  <c r="O133" i="17" s="1"/>
  <c r="K133" i="17"/>
  <c r="P133" i="17" s="1"/>
  <c r="L133" i="17"/>
  <c r="M133" i="17"/>
  <c r="N133" i="17" s="1"/>
  <c r="J134" i="17"/>
  <c r="O134" i="17" s="1"/>
  <c r="K134" i="17"/>
  <c r="P134" i="17" s="1"/>
  <c r="L134" i="17"/>
  <c r="M134" i="17"/>
  <c r="N134" i="17" s="1"/>
  <c r="J135" i="17"/>
  <c r="O135" i="17" s="1"/>
  <c r="K135" i="17"/>
  <c r="P135" i="17" s="1"/>
  <c r="L135" i="17"/>
  <c r="M135" i="17"/>
  <c r="N135" i="17" s="1"/>
  <c r="J136" i="17"/>
  <c r="O136" i="17" s="1"/>
  <c r="K136" i="17"/>
  <c r="P136" i="17" s="1"/>
  <c r="L136" i="17"/>
  <c r="M136" i="17"/>
  <c r="N136" i="17" s="1"/>
  <c r="J137" i="17"/>
  <c r="O137" i="17" s="1"/>
  <c r="K137" i="17"/>
  <c r="P137" i="17" s="1"/>
  <c r="L137" i="17"/>
  <c r="M137" i="17"/>
  <c r="N137" i="17" s="1"/>
  <c r="J138" i="17"/>
  <c r="O138" i="17" s="1"/>
  <c r="K138" i="17"/>
  <c r="P138" i="17" s="1"/>
  <c r="L138" i="17"/>
  <c r="M138" i="17"/>
  <c r="N138" i="17" s="1"/>
  <c r="J139" i="17"/>
  <c r="O139" i="17" s="1"/>
  <c r="K139" i="17"/>
  <c r="P139" i="17" s="1"/>
  <c r="L139" i="17"/>
  <c r="M139" i="17"/>
  <c r="N139" i="17" s="1"/>
  <c r="J140" i="17"/>
  <c r="O140" i="17" s="1"/>
  <c r="K140" i="17"/>
  <c r="P140" i="17" s="1"/>
  <c r="L140" i="17"/>
  <c r="M140" i="17"/>
  <c r="N140" i="17" s="1"/>
  <c r="J141" i="17"/>
  <c r="O141" i="17" s="1"/>
  <c r="K141" i="17"/>
  <c r="P141" i="17" s="1"/>
  <c r="L141" i="17"/>
  <c r="M141" i="17"/>
  <c r="N141" i="17" s="1"/>
  <c r="J142" i="17"/>
  <c r="O142" i="17" s="1"/>
  <c r="K142" i="17"/>
  <c r="P142" i="17" s="1"/>
  <c r="L142" i="17"/>
  <c r="M142" i="17"/>
  <c r="N142" i="17" s="1"/>
  <c r="J143" i="17"/>
  <c r="O143" i="17" s="1"/>
  <c r="K143" i="17"/>
  <c r="P143" i="17" s="1"/>
  <c r="L143" i="17"/>
  <c r="M143" i="17"/>
  <c r="N143" i="17" s="1"/>
  <c r="J144" i="17"/>
  <c r="O144" i="17" s="1"/>
  <c r="K144" i="17"/>
  <c r="P144" i="17" s="1"/>
  <c r="L144" i="17"/>
  <c r="M144" i="17"/>
  <c r="N144" i="17" s="1"/>
  <c r="J145" i="17"/>
  <c r="O145" i="17" s="1"/>
  <c r="K145" i="17"/>
  <c r="P145" i="17" s="1"/>
  <c r="L145" i="17"/>
  <c r="M145" i="17"/>
  <c r="N145" i="17" s="1"/>
  <c r="J146" i="17"/>
  <c r="O146" i="17" s="1"/>
  <c r="K146" i="17"/>
  <c r="P146" i="17" s="1"/>
  <c r="L146" i="17"/>
  <c r="M146" i="17"/>
  <c r="N146" i="17" s="1"/>
  <c r="J147" i="17"/>
  <c r="O147" i="17" s="1"/>
  <c r="K147" i="17"/>
  <c r="P147" i="17" s="1"/>
  <c r="L147" i="17"/>
  <c r="M147" i="17"/>
  <c r="N147" i="17" s="1"/>
  <c r="J148" i="17"/>
  <c r="O148" i="17" s="1"/>
  <c r="K148" i="17"/>
  <c r="P148" i="17" s="1"/>
  <c r="L148" i="17"/>
  <c r="M148" i="17"/>
  <c r="N148" i="17" s="1"/>
  <c r="J149" i="17"/>
  <c r="O149" i="17" s="1"/>
  <c r="K149" i="17"/>
  <c r="P149" i="17" s="1"/>
  <c r="L149" i="17"/>
  <c r="M149" i="17"/>
  <c r="N149" i="17" s="1"/>
  <c r="J150" i="17"/>
  <c r="O150" i="17" s="1"/>
  <c r="K150" i="17"/>
  <c r="P150" i="17" s="1"/>
  <c r="L150" i="17"/>
  <c r="M150" i="17"/>
  <c r="N150" i="17" s="1"/>
  <c r="J151" i="17"/>
  <c r="O151" i="17" s="1"/>
  <c r="K151" i="17"/>
  <c r="P151" i="17" s="1"/>
  <c r="L151" i="17"/>
  <c r="M151" i="17"/>
  <c r="N151" i="17" s="1"/>
  <c r="J152" i="17"/>
  <c r="O152" i="17" s="1"/>
  <c r="K152" i="17"/>
  <c r="P152" i="17" s="1"/>
  <c r="L152" i="17"/>
  <c r="M152" i="17"/>
  <c r="N152" i="17" s="1"/>
  <c r="J153" i="17"/>
  <c r="O153" i="17" s="1"/>
  <c r="K153" i="17"/>
  <c r="P153" i="17" s="1"/>
  <c r="L153" i="17"/>
  <c r="M153" i="17"/>
  <c r="N153" i="17" s="1"/>
  <c r="J154" i="17"/>
  <c r="O154" i="17" s="1"/>
  <c r="K154" i="17"/>
  <c r="P154" i="17" s="1"/>
  <c r="L154" i="17"/>
  <c r="M154" i="17"/>
  <c r="N154" i="17" s="1"/>
  <c r="J155" i="17"/>
  <c r="O155" i="17" s="1"/>
  <c r="K155" i="17"/>
  <c r="P155" i="17" s="1"/>
  <c r="L155" i="17"/>
  <c r="M155" i="17"/>
  <c r="N155" i="17" s="1"/>
  <c r="J156" i="17"/>
  <c r="O156" i="17" s="1"/>
  <c r="K156" i="17"/>
  <c r="P156" i="17" s="1"/>
  <c r="L156" i="17"/>
  <c r="M156" i="17"/>
  <c r="N156" i="17" s="1"/>
  <c r="J157" i="17"/>
  <c r="O157" i="17" s="1"/>
  <c r="K157" i="17"/>
  <c r="P157" i="17" s="1"/>
  <c r="L157" i="17"/>
  <c r="M157" i="17"/>
  <c r="N157" i="17" s="1"/>
  <c r="J158" i="17"/>
  <c r="O158" i="17" s="1"/>
  <c r="K158" i="17"/>
  <c r="P158" i="17" s="1"/>
  <c r="L158" i="17"/>
  <c r="M158" i="17"/>
  <c r="N158" i="17" s="1"/>
  <c r="J159" i="17"/>
  <c r="O159" i="17" s="1"/>
  <c r="K159" i="17"/>
  <c r="P159" i="17" s="1"/>
  <c r="L159" i="17"/>
  <c r="M159" i="17"/>
  <c r="N159" i="17" s="1"/>
  <c r="J160" i="17"/>
  <c r="O160" i="17" s="1"/>
  <c r="K160" i="17"/>
  <c r="P160" i="17" s="1"/>
  <c r="L160" i="17"/>
  <c r="M160" i="17"/>
  <c r="N160" i="17" s="1"/>
  <c r="J161" i="17"/>
  <c r="O161" i="17" s="1"/>
  <c r="K161" i="17"/>
  <c r="P161" i="17" s="1"/>
  <c r="L161" i="17"/>
  <c r="M161" i="17"/>
  <c r="N161" i="17" s="1"/>
  <c r="J162" i="17"/>
  <c r="O162" i="17" s="1"/>
  <c r="K162" i="17"/>
  <c r="P162" i="17" s="1"/>
  <c r="L162" i="17"/>
  <c r="M162" i="17"/>
  <c r="N162" i="17" s="1"/>
  <c r="J163" i="17"/>
  <c r="O163" i="17" s="1"/>
  <c r="K163" i="17"/>
  <c r="P163" i="17" s="1"/>
  <c r="L163" i="17"/>
  <c r="M163" i="17"/>
  <c r="N163" i="17" s="1"/>
  <c r="J164" i="17"/>
  <c r="O164" i="17" s="1"/>
  <c r="K164" i="17"/>
  <c r="P164" i="17" s="1"/>
  <c r="L164" i="17"/>
  <c r="M164" i="17"/>
  <c r="N164" i="17" s="1"/>
  <c r="J165" i="17"/>
  <c r="O165" i="17" s="1"/>
  <c r="K165" i="17"/>
  <c r="P165" i="17" s="1"/>
  <c r="L165" i="17"/>
  <c r="M165" i="17"/>
  <c r="N165" i="17" s="1"/>
  <c r="J166" i="17"/>
  <c r="O166" i="17" s="1"/>
  <c r="K166" i="17"/>
  <c r="P166" i="17" s="1"/>
  <c r="L166" i="17"/>
  <c r="M166" i="17"/>
  <c r="N166" i="17" s="1"/>
  <c r="J167" i="17"/>
  <c r="O167" i="17" s="1"/>
  <c r="K167" i="17"/>
  <c r="P167" i="17" s="1"/>
  <c r="L167" i="17"/>
  <c r="M167" i="17"/>
  <c r="N167" i="17" s="1"/>
  <c r="J168" i="17"/>
  <c r="O168" i="17" s="1"/>
  <c r="K168" i="17"/>
  <c r="P168" i="17" s="1"/>
  <c r="L168" i="17"/>
  <c r="M168" i="17"/>
  <c r="N168" i="17" s="1"/>
  <c r="J169" i="17"/>
  <c r="O169" i="17" s="1"/>
  <c r="K169" i="17"/>
  <c r="P169" i="17" s="1"/>
  <c r="L169" i="17"/>
  <c r="M169" i="17"/>
  <c r="N169" i="17" s="1"/>
  <c r="J170" i="17"/>
  <c r="O170" i="17" s="1"/>
  <c r="K170" i="17"/>
  <c r="P170" i="17" s="1"/>
  <c r="L170" i="17"/>
  <c r="M170" i="17"/>
  <c r="N170" i="17" s="1"/>
  <c r="J171" i="17"/>
  <c r="O171" i="17" s="1"/>
  <c r="K171" i="17"/>
  <c r="P171" i="17" s="1"/>
  <c r="L171" i="17"/>
  <c r="M171" i="17"/>
  <c r="N171" i="17" s="1"/>
  <c r="J172" i="17"/>
  <c r="O172" i="17" s="1"/>
  <c r="K172" i="17"/>
  <c r="P172" i="17" s="1"/>
  <c r="L172" i="17"/>
  <c r="M172" i="17"/>
  <c r="N172" i="17" s="1"/>
  <c r="J173" i="17"/>
  <c r="O173" i="17" s="1"/>
  <c r="K173" i="17"/>
  <c r="P173" i="17" s="1"/>
  <c r="L173" i="17"/>
  <c r="M173" i="17"/>
  <c r="N173" i="17" s="1"/>
  <c r="J174" i="17"/>
  <c r="O174" i="17" s="1"/>
  <c r="K174" i="17"/>
  <c r="P174" i="17" s="1"/>
  <c r="L174" i="17"/>
  <c r="M174" i="17"/>
  <c r="N174" i="17" s="1"/>
  <c r="J175" i="17"/>
  <c r="O175" i="17" s="1"/>
  <c r="K175" i="17"/>
  <c r="P175" i="17" s="1"/>
  <c r="L175" i="17"/>
  <c r="M175" i="17"/>
  <c r="N175" i="17" s="1"/>
  <c r="J176" i="17"/>
  <c r="O176" i="17" s="1"/>
  <c r="K176" i="17"/>
  <c r="P176" i="17" s="1"/>
  <c r="L176" i="17"/>
  <c r="M176" i="17"/>
  <c r="N176" i="17" s="1"/>
  <c r="J177" i="17"/>
  <c r="O177" i="17" s="1"/>
  <c r="K177" i="17"/>
  <c r="P177" i="17" s="1"/>
  <c r="L177" i="17"/>
  <c r="M177" i="17"/>
  <c r="N177" i="17" s="1"/>
  <c r="J178" i="17"/>
  <c r="O178" i="17" s="1"/>
  <c r="K178" i="17"/>
  <c r="P178" i="17" s="1"/>
  <c r="L178" i="17"/>
  <c r="M178" i="17"/>
  <c r="N178" i="17" s="1"/>
  <c r="J179" i="17"/>
  <c r="O179" i="17" s="1"/>
  <c r="K179" i="17"/>
  <c r="P179" i="17" s="1"/>
  <c r="L179" i="17"/>
  <c r="M179" i="17"/>
  <c r="N179" i="17" s="1"/>
  <c r="J180" i="17"/>
  <c r="O180" i="17" s="1"/>
  <c r="K180" i="17"/>
  <c r="P180" i="17" s="1"/>
  <c r="L180" i="17"/>
  <c r="M180" i="17"/>
  <c r="N180" i="17" s="1"/>
  <c r="J181" i="17"/>
  <c r="O181" i="17" s="1"/>
  <c r="K181" i="17"/>
  <c r="P181" i="17" s="1"/>
  <c r="L181" i="17"/>
  <c r="M181" i="17"/>
  <c r="N181" i="17" s="1"/>
  <c r="J182" i="17"/>
  <c r="O182" i="17" s="1"/>
  <c r="K182" i="17"/>
  <c r="P182" i="17" s="1"/>
  <c r="L182" i="17"/>
  <c r="M182" i="17"/>
  <c r="N182" i="17" s="1"/>
  <c r="J183" i="17"/>
  <c r="O183" i="17" s="1"/>
  <c r="K183" i="17"/>
  <c r="P183" i="17" s="1"/>
  <c r="L183" i="17"/>
  <c r="M183" i="17"/>
  <c r="N183" i="17" s="1"/>
  <c r="J184" i="17"/>
  <c r="O184" i="17" s="1"/>
  <c r="K184" i="17"/>
  <c r="P184" i="17" s="1"/>
  <c r="L184" i="17"/>
  <c r="M184" i="17"/>
  <c r="N184" i="17" s="1"/>
  <c r="J185" i="17"/>
  <c r="O185" i="17" s="1"/>
  <c r="K185" i="17"/>
  <c r="P185" i="17" s="1"/>
  <c r="L185" i="17"/>
  <c r="M185" i="17"/>
  <c r="N185" i="17" s="1"/>
  <c r="J186" i="17"/>
  <c r="O186" i="17" s="1"/>
  <c r="K186" i="17"/>
  <c r="P186" i="17" s="1"/>
  <c r="L186" i="17"/>
  <c r="M186" i="17"/>
  <c r="N186" i="17" s="1"/>
  <c r="J187" i="17"/>
  <c r="O187" i="17" s="1"/>
  <c r="K187" i="17"/>
  <c r="P187" i="17" s="1"/>
  <c r="L187" i="17"/>
  <c r="M187" i="17"/>
  <c r="N187" i="17" s="1"/>
  <c r="J188" i="17"/>
  <c r="O188" i="17" s="1"/>
  <c r="K188" i="17"/>
  <c r="P188" i="17" s="1"/>
  <c r="L188" i="17"/>
  <c r="M188" i="17"/>
  <c r="N188" i="17" s="1"/>
  <c r="J189" i="17"/>
  <c r="O189" i="17" s="1"/>
  <c r="K189" i="17"/>
  <c r="P189" i="17" s="1"/>
  <c r="L189" i="17"/>
  <c r="M189" i="17"/>
  <c r="N189" i="17" s="1"/>
  <c r="J190" i="17"/>
  <c r="O190" i="17" s="1"/>
  <c r="K190" i="17"/>
  <c r="P190" i="17" s="1"/>
  <c r="L190" i="17"/>
  <c r="M190" i="17"/>
  <c r="N190" i="17" s="1"/>
  <c r="J191" i="17"/>
  <c r="O191" i="17" s="1"/>
  <c r="K191" i="17"/>
  <c r="P191" i="17" s="1"/>
  <c r="L191" i="17"/>
  <c r="M191" i="17"/>
  <c r="N191" i="17" s="1"/>
  <c r="J192" i="17"/>
  <c r="O192" i="17" s="1"/>
  <c r="K192" i="17"/>
  <c r="P192" i="17" s="1"/>
  <c r="L192" i="17"/>
  <c r="M192" i="17"/>
  <c r="N192" i="17" s="1"/>
  <c r="J193" i="17"/>
  <c r="O193" i="17" s="1"/>
  <c r="K193" i="17"/>
  <c r="P193" i="17" s="1"/>
  <c r="L193" i="17"/>
  <c r="M193" i="17"/>
  <c r="N193" i="17" s="1"/>
  <c r="J194" i="17"/>
  <c r="O194" i="17" s="1"/>
  <c r="K194" i="17"/>
  <c r="P194" i="17" s="1"/>
  <c r="L194" i="17"/>
  <c r="M194" i="17"/>
  <c r="N194" i="17" s="1"/>
  <c r="J195" i="17"/>
  <c r="O195" i="17" s="1"/>
  <c r="K195" i="17"/>
  <c r="P195" i="17" s="1"/>
  <c r="L195" i="17"/>
  <c r="M195" i="17"/>
  <c r="N195" i="17" s="1"/>
  <c r="J196" i="17"/>
  <c r="O196" i="17" s="1"/>
  <c r="K196" i="17"/>
  <c r="P196" i="17" s="1"/>
  <c r="L196" i="17"/>
  <c r="M196" i="17"/>
  <c r="N196" i="17" s="1"/>
  <c r="J197" i="17"/>
  <c r="O197" i="17" s="1"/>
  <c r="K197" i="17"/>
  <c r="P197" i="17" s="1"/>
  <c r="L197" i="17"/>
  <c r="M197" i="17"/>
  <c r="N197" i="17" s="1"/>
  <c r="J198" i="17"/>
  <c r="O198" i="17" s="1"/>
  <c r="K198" i="17"/>
  <c r="P198" i="17" s="1"/>
  <c r="L198" i="17"/>
  <c r="M198" i="17"/>
  <c r="N198" i="17" s="1"/>
  <c r="J199" i="17"/>
  <c r="O199" i="17" s="1"/>
  <c r="K199" i="17"/>
  <c r="P199" i="17" s="1"/>
  <c r="L199" i="17"/>
  <c r="M199" i="17"/>
  <c r="N199" i="17" s="1"/>
  <c r="J200" i="17"/>
  <c r="O200" i="17" s="1"/>
  <c r="K200" i="17"/>
  <c r="P200" i="17" s="1"/>
  <c r="L200" i="17"/>
  <c r="M200" i="17"/>
  <c r="N200" i="17" s="1"/>
  <c r="J201" i="17"/>
  <c r="O201" i="17" s="1"/>
  <c r="K201" i="17"/>
  <c r="P201" i="17" s="1"/>
  <c r="L201" i="17"/>
  <c r="M201" i="17"/>
  <c r="N201" i="17" s="1"/>
  <c r="J202" i="17"/>
  <c r="O202" i="17" s="1"/>
  <c r="K202" i="17"/>
  <c r="P202" i="17" s="1"/>
  <c r="L202" i="17"/>
  <c r="M202" i="17"/>
  <c r="N202" i="17" s="1"/>
  <c r="J203" i="17"/>
  <c r="O203" i="17" s="1"/>
  <c r="K203" i="17"/>
  <c r="P203" i="17" s="1"/>
  <c r="L203" i="17"/>
  <c r="M203" i="17"/>
  <c r="N203" i="17" s="1"/>
  <c r="J204" i="17"/>
  <c r="O204" i="17" s="1"/>
  <c r="K204" i="17"/>
  <c r="P204" i="17" s="1"/>
  <c r="L204" i="17"/>
  <c r="M204" i="17"/>
  <c r="N204" i="17" s="1"/>
  <c r="J205" i="17"/>
  <c r="O205" i="17" s="1"/>
  <c r="K205" i="17"/>
  <c r="P205" i="17" s="1"/>
  <c r="L205" i="17"/>
  <c r="M205" i="17"/>
  <c r="N205" i="17" s="1"/>
  <c r="J206" i="17"/>
  <c r="O206" i="17" s="1"/>
  <c r="K206" i="17"/>
  <c r="P206" i="17" s="1"/>
  <c r="L206" i="17"/>
  <c r="M206" i="17"/>
  <c r="N206" i="17" s="1"/>
  <c r="J207" i="17"/>
  <c r="O207" i="17" s="1"/>
  <c r="K207" i="17"/>
  <c r="P207" i="17" s="1"/>
  <c r="L207" i="17"/>
  <c r="M207" i="17"/>
  <c r="N207" i="17" s="1"/>
  <c r="J208" i="17"/>
  <c r="O208" i="17" s="1"/>
  <c r="K208" i="17"/>
  <c r="P208" i="17" s="1"/>
  <c r="L208" i="17"/>
  <c r="M208" i="17"/>
  <c r="N208" i="17" s="1"/>
  <c r="J209" i="17"/>
  <c r="O209" i="17" s="1"/>
  <c r="K209" i="17"/>
  <c r="P209" i="17" s="1"/>
  <c r="L209" i="17"/>
  <c r="M209" i="17"/>
  <c r="N209" i="17" s="1"/>
  <c r="J210" i="17"/>
  <c r="O210" i="17" s="1"/>
  <c r="K210" i="17"/>
  <c r="P210" i="17" s="1"/>
  <c r="L210" i="17"/>
  <c r="M210" i="17"/>
  <c r="N210" i="17" s="1"/>
  <c r="J211" i="17"/>
  <c r="O211" i="17" s="1"/>
  <c r="K211" i="17"/>
  <c r="P211" i="17" s="1"/>
  <c r="L211" i="17"/>
  <c r="M211" i="17"/>
  <c r="N211" i="17" s="1"/>
  <c r="J212" i="17"/>
  <c r="O212" i="17" s="1"/>
  <c r="K212" i="17"/>
  <c r="P212" i="17" s="1"/>
  <c r="L212" i="17"/>
  <c r="M212" i="17"/>
  <c r="N212" i="17" s="1"/>
  <c r="J213" i="17"/>
  <c r="O213" i="17" s="1"/>
  <c r="K213" i="17"/>
  <c r="P213" i="17" s="1"/>
  <c r="L213" i="17"/>
  <c r="M213" i="17"/>
  <c r="N213" i="17" s="1"/>
  <c r="J214" i="17"/>
  <c r="O214" i="17" s="1"/>
  <c r="K214" i="17"/>
  <c r="P214" i="17" s="1"/>
  <c r="L214" i="17"/>
  <c r="M214" i="17"/>
  <c r="N214" i="17" s="1"/>
  <c r="J215" i="17"/>
  <c r="O215" i="17" s="1"/>
  <c r="K215" i="17"/>
  <c r="P215" i="17" s="1"/>
  <c r="L215" i="17"/>
  <c r="M215" i="17"/>
  <c r="N215" i="17" s="1"/>
  <c r="J216" i="17"/>
  <c r="O216" i="17" s="1"/>
  <c r="K216" i="17"/>
  <c r="P216" i="17" s="1"/>
  <c r="L216" i="17"/>
  <c r="M216" i="17"/>
  <c r="N216" i="17" s="1"/>
  <c r="J217" i="17"/>
  <c r="O217" i="17" s="1"/>
  <c r="K217" i="17"/>
  <c r="P217" i="17" s="1"/>
  <c r="L217" i="17"/>
  <c r="M217" i="17"/>
  <c r="N217" i="17" s="1"/>
  <c r="J218" i="17"/>
  <c r="O218" i="17" s="1"/>
  <c r="K218" i="17"/>
  <c r="P218" i="17" s="1"/>
  <c r="L218" i="17"/>
  <c r="M218" i="17"/>
  <c r="N218" i="17" s="1"/>
  <c r="J219" i="17"/>
  <c r="O219" i="17" s="1"/>
  <c r="K219" i="17"/>
  <c r="P219" i="17" s="1"/>
  <c r="L219" i="17"/>
  <c r="M219" i="17"/>
  <c r="N219" i="17" s="1"/>
  <c r="J220" i="17"/>
  <c r="O220" i="17" s="1"/>
  <c r="K220" i="17"/>
  <c r="P220" i="17" s="1"/>
  <c r="L220" i="17"/>
  <c r="M220" i="17"/>
  <c r="N220" i="17" s="1"/>
  <c r="J221" i="17"/>
  <c r="O221" i="17" s="1"/>
  <c r="K221" i="17"/>
  <c r="P221" i="17" s="1"/>
  <c r="L221" i="17"/>
  <c r="M221" i="17"/>
  <c r="N221" i="17" s="1"/>
  <c r="J222" i="17"/>
  <c r="O222" i="17" s="1"/>
  <c r="K222" i="17"/>
  <c r="P222" i="17" s="1"/>
  <c r="L222" i="17"/>
  <c r="M222" i="17"/>
  <c r="N222" i="17" s="1"/>
  <c r="J223" i="17"/>
  <c r="O223" i="17" s="1"/>
  <c r="K223" i="17"/>
  <c r="P223" i="17" s="1"/>
  <c r="L223" i="17"/>
  <c r="M223" i="17"/>
  <c r="N223" i="17" s="1"/>
  <c r="J224" i="17"/>
  <c r="O224" i="17" s="1"/>
  <c r="K224" i="17"/>
  <c r="P224" i="17" s="1"/>
  <c r="L224" i="17"/>
  <c r="M224" i="17"/>
  <c r="N224" i="17" s="1"/>
  <c r="J225" i="17"/>
  <c r="O225" i="17" s="1"/>
  <c r="K225" i="17"/>
  <c r="P225" i="17" s="1"/>
  <c r="L225" i="17"/>
  <c r="M225" i="17"/>
  <c r="N225" i="17" s="1"/>
  <c r="J226" i="17"/>
  <c r="O226" i="17" s="1"/>
  <c r="K226" i="17"/>
  <c r="P226" i="17" s="1"/>
  <c r="L226" i="17"/>
  <c r="M226" i="17"/>
  <c r="N226" i="17" s="1"/>
  <c r="J227" i="17"/>
  <c r="O227" i="17" s="1"/>
  <c r="K227" i="17"/>
  <c r="P227" i="17" s="1"/>
  <c r="L227" i="17"/>
  <c r="M227" i="17"/>
  <c r="N227" i="17" s="1"/>
  <c r="J228" i="17"/>
  <c r="O228" i="17" s="1"/>
  <c r="K228" i="17"/>
  <c r="P228" i="17" s="1"/>
  <c r="L228" i="17"/>
  <c r="M228" i="17"/>
  <c r="N228" i="17" s="1"/>
  <c r="J229" i="17"/>
  <c r="O229" i="17" s="1"/>
  <c r="K229" i="17"/>
  <c r="P229" i="17" s="1"/>
  <c r="L229" i="17"/>
  <c r="M229" i="17"/>
  <c r="N229" i="17" s="1"/>
  <c r="J230" i="17"/>
  <c r="O230" i="17" s="1"/>
  <c r="K230" i="17"/>
  <c r="P230" i="17" s="1"/>
  <c r="L230" i="17"/>
  <c r="M230" i="17"/>
  <c r="N230" i="17" s="1"/>
  <c r="J231" i="17"/>
  <c r="O231" i="17" s="1"/>
  <c r="K231" i="17"/>
  <c r="P231" i="17" s="1"/>
  <c r="L231" i="17"/>
  <c r="M231" i="17"/>
  <c r="N231" i="17" s="1"/>
  <c r="J232" i="17"/>
  <c r="O232" i="17" s="1"/>
  <c r="K232" i="17"/>
  <c r="P232" i="17" s="1"/>
  <c r="L232" i="17"/>
  <c r="M232" i="17"/>
  <c r="N232" i="17" s="1"/>
  <c r="J233" i="17"/>
  <c r="O233" i="17" s="1"/>
  <c r="K233" i="17"/>
  <c r="P233" i="17" s="1"/>
  <c r="L233" i="17"/>
  <c r="M233" i="17"/>
  <c r="N233" i="17" s="1"/>
  <c r="J234" i="17"/>
  <c r="O234" i="17" s="1"/>
  <c r="K234" i="17"/>
  <c r="P234" i="17" s="1"/>
  <c r="L234" i="17"/>
  <c r="M234" i="17"/>
  <c r="N234" i="17" s="1"/>
  <c r="J235" i="17"/>
  <c r="O235" i="17" s="1"/>
  <c r="K235" i="17"/>
  <c r="P235" i="17" s="1"/>
  <c r="L235" i="17"/>
  <c r="M235" i="17"/>
  <c r="N235" i="17" s="1"/>
  <c r="J236" i="17"/>
  <c r="O236" i="17" s="1"/>
  <c r="K236" i="17"/>
  <c r="P236" i="17" s="1"/>
  <c r="L236" i="17"/>
  <c r="M236" i="17"/>
  <c r="N236" i="17" s="1"/>
  <c r="J237" i="17"/>
  <c r="O237" i="17" s="1"/>
  <c r="K237" i="17"/>
  <c r="P237" i="17" s="1"/>
  <c r="L237" i="17"/>
  <c r="M237" i="17"/>
  <c r="N237" i="17" s="1"/>
  <c r="J238" i="17"/>
  <c r="O238" i="17" s="1"/>
  <c r="K238" i="17"/>
  <c r="P238" i="17" s="1"/>
  <c r="L238" i="17"/>
  <c r="M238" i="17"/>
  <c r="N238" i="17" s="1"/>
  <c r="J239" i="17"/>
  <c r="O239" i="17" s="1"/>
  <c r="K239" i="17"/>
  <c r="P239" i="17" s="1"/>
  <c r="L239" i="17"/>
  <c r="M239" i="17"/>
  <c r="N239" i="17" s="1"/>
  <c r="J240" i="17"/>
  <c r="O240" i="17" s="1"/>
  <c r="K240" i="17"/>
  <c r="P240" i="17" s="1"/>
  <c r="L240" i="17"/>
  <c r="M240" i="17"/>
  <c r="N240" i="17" s="1"/>
  <c r="J241" i="17"/>
  <c r="O241" i="17" s="1"/>
  <c r="K241" i="17"/>
  <c r="P241" i="17" s="1"/>
  <c r="L241" i="17"/>
  <c r="M241" i="17"/>
  <c r="N241" i="17" s="1"/>
  <c r="J242" i="17"/>
  <c r="O242" i="17" s="1"/>
  <c r="K242" i="17"/>
  <c r="P242" i="17" s="1"/>
  <c r="L242" i="17"/>
  <c r="M242" i="17"/>
  <c r="N242" i="17" s="1"/>
  <c r="J243" i="17"/>
  <c r="O243" i="17" s="1"/>
  <c r="K243" i="17"/>
  <c r="P243" i="17" s="1"/>
  <c r="L243" i="17"/>
  <c r="M243" i="17"/>
  <c r="N243" i="17" s="1"/>
  <c r="J244" i="17"/>
  <c r="O244" i="17" s="1"/>
  <c r="K244" i="17"/>
  <c r="P244" i="17" s="1"/>
  <c r="L244" i="17"/>
  <c r="M244" i="17"/>
  <c r="N244" i="17" s="1"/>
  <c r="J245" i="17"/>
  <c r="O245" i="17" s="1"/>
  <c r="K245" i="17"/>
  <c r="P245" i="17" s="1"/>
  <c r="L245" i="17"/>
  <c r="M245" i="17"/>
  <c r="N245" i="17" s="1"/>
  <c r="J246" i="17"/>
  <c r="O246" i="17" s="1"/>
  <c r="K246" i="17"/>
  <c r="P246" i="17" s="1"/>
  <c r="L246" i="17"/>
  <c r="M246" i="17"/>
  <c r="N246" i="17" s="1"/>
  <c r="J247" i="17"/>
  <c r="O247" i="17" s="1"/>
  <c r="K247" i="17"/>
  <c r="P247" i="17" s="1"/>
  <c r="L247" i="17"/>
  <c r="M247" i="17"/>
  <c r="N247" i="17" s="1"/>
  <c r="J248" i="17"/>
  <c r="O248" i="17" s="1"/>
  <c r="K248" i="17"/>
  <c r="P248" i="17" s="1"/>
  <c r="L248" i="17"/>
  <c r="M248" i="17"/>
  <c r="N248" i="17" s="1"/>
  <c r="J249" i="17"/>
  <c r="O249" i="17" s="1"/>
  <c r="K249" i="17"/>
  <c r="P249" i="17" s="1"/>
  <c r="L249" i="17"/>
  <c r="M249" i="17"/>
  <c r="N249" i="17" s="1"/>
  <c r="J250" i="17"/>
  <c r="O250" i="17" s="1"/>
  <c r="K250" i="17"/>
  <c r="P250" i="17" s="1"/>
  <c r="L250" i="17"/>
  <c r="M250" i="17"/>
  <c r="N250" i="17" s="1"/>
  <c r="J251" i="17"/>
  <c r="O251" i="17" s="1"/>
  <c r="K251" i="17"/>
  <c r="P251" i="17" s="1"/>
  <c r="L251" i="17"/>
  <c r="M251" i="17"/>
  <c r="N251" i="17" s="1"/>
  <c r="J252" i="17"/>
  <c r="O252" i="17" s="1"/>
  <c r="K252" i="17"/>
  <c r="P252" i="17" s="1"/>
  <c r="L252" i="17"/>
  <c r="M252" i="17"/>
  <c r="N252" i="17" s="1"/>
  <c r="J253" i="17"/>
  <c r="O253" i="17" s="1"/>
  <c r="K253" i="17"/>
  <c r="P253" i="17" s="1"/>
  <c r="L253" i="17"/>
  <c r="M253" i="17"/>
  <c r="N253" i="17" s="1"/>
  <c r="J254" i="17"/>
  <c r="O254" i="17" s="1"/>
  <c r="K254" i="17"/>
  <c r="P254" i="17" s="1"/>
  <c r="L254" i="17"/>
  <c r="M254" i="17"/>
  <c r="N254" i="17" s="1"/>
  <c r="J255" i="17"/>
  <c r="O255" i="17" s="1"/>
  <c r="K255" i="17"/>
  <c r="P255" i="17" s="1"/>
  <c r="L255" i="17"/>
  <c r="M255" i="17"/>
  <c r="N255" i="17" s="1"/>
  <c r="J256" i="17"/>
  <c r="O256" i="17" s="1"/>
  <c r="K256" i="17"/>
  <c r="P256" i="17" s="1"/>
  <c r="L256" i="17"/>
  <c r="M256" i="17"/>
  <c r="N256" i="17" s="1"/>
  <c r="J257" i="17"/>
  <c r="O257" i="17" s="1"/>
  <c r="K257" i="17"/>
  <c r="P257" i="17" s="1"/>
  <c r="L257" i="17"/>
  <c r="M257" i="17"/>
  <c r="N257" i="17" s="1"/>
  <c r="J258" i="17"/>
  <c r="O258" i="17" s="1"/>
  <c r="K258" i="17"/>
  <c r="P258" i="17" s="1"/>
  <c r="L258" i="17"/>
  <c r="M258" i="17"/>
  <c r="N258" i="17" s="1"/>
  <c r="J259" i="17"/>
  <c r="O259" i="17" s="1"/>
  <c r="K259" i="17"/>
  <c r="P259" i="17" s="1"/>
  <c r="L259" i="17"/>
  <c r="M259" i="17"/>
  <c r="N259" i="17" s="1"/>
  <c r="J260" i="17"/>
  <c r="O260" i="17" s="1"/>
  <c r="K260" i="17"/>
  <c r="P260" i="17" s="1"/>
  <c r="L260" i="17"/>
  <c r="M260" i="17"/>
  <c r="N260" i="17" s="1"/>
  <c r="J261" i="17"/>
  <c r="O261" i="17" s="1"/>
  <c r="K261" i="17"/>
  <c r="P261" i="17" s="1"/>
  <c r="L261" i="17"/>
  <c r="M261" i="17"/>
  <c r="N261" i="17" s="1"/>
  <c r="J262" i="17"/>
  <c r="O262" i="17" s="1"/>
  <c r="K262" i="17"/>
  <c r="P262" i="17" s="1"/>
  <c r="L262" i="17"/>
  <c r="M262" i="17"/>
  <c r="N262" i="17" s="1"/>
  <c r="J263" i="17"/>
  <c r="O263" i="17" s="1"/>
  <c r="K263" i="17"/>
  <c r="P263" i="17" s="1"/>
  <c r="L263" i="17"/>
  <c r="M263" i="17"/>
  <c r="N263" i="17" s="1"/>
  <c r="J264" i="17"/>
  <c r="O264" i="17" s="1"/>
  <c r="K264" i="17"/>
  <c r="P264" i="17" s="1"/>
  <c r="L264" i="17"/>
  <c r="M264" i="17"/>
  <c r="N264" i="17" s="1"/>
  <c r="J265" i="17"/>
  <c r="O265" i="17" s="1"/>
  <c r="K265" i="17"/>
  <c r="P265" i="17" s="1"/>
  <c r="L265" i="17"/>
  <c r="M265" i="17"/>
  <c r="N265" i="17" s="1"/>
  <c r="J266" i="17"/>
  <c r="O266" i="17" s="1"/>
  <c r="K266" i="17"/>
  <c r="P266" i="17" s="1"/>
  <c r="L266" i="17"/>
  <c r="M266" i="17"/>
  <c r="N266" i="17" s="1"/>
  <c r="J267" i="17"/>
  <c r="O267" i="17" s="1"/>
  <c r="K267" i="17"/>
  <c r="P267" i="17" s="1"/>
  <c r="L267" i="17"/>
  <c r="M267" i="17"/>
  <c r="N267" i="17" s="1"/>
  <c r="J268" i="17"/>
  <c r="O268" i="17" s="1"/>
  <c r="K268" i="17"/>
  <c r="P268" i="17" s="1"/>
  <c r="L268" i="17"/>
  <c r="M268" i="17"/>
  <c r="N268" i="17" s="1"/>
  <c r="J269" i="17"/>
  <c r="O269" i="17" s="1"/>
  <c r="K269" i="17"/>
  <c r="P269" i="17" s="1"/>
  <c r="L269" i="17"/>
  <c r="M269" i="17"/>
  <c r="N269" i="17" s="1"/>
  <c r="J270" i="17"/>
  <c r="O270" i="17" s="1"/>
  <c r="K270" i="17"/>
  <c r="P270" i="17" s="1"/>
  <c r="L270" i="17"/>
  <c r="M270" i="17"/>
  <c r="N270" i="17" s="1"/>
  <c r="J271" i="17"/>
  <c r="O271" i="17" s="1"/>
  <c r="K271" i="17"/>
  <c r="P271" i="17" s="1"/>
  <c r="L271" i="17"/>
  <c r="M271" i="17"/>
  <c r="N271" i="17" s="1"/>
  <c r="J272" i="17"/>
  <c r="O272" i="17" s="1"/>
  <c r="K272" i="17"/>
  <c r="P272" i="17" s="1"/>
  <c r="L272" i="17"/>
  <c r="M272" i="17"/>
  <c r="N272" i="17" s="1"/>
  <c r="J273" i="17"/>
  <c r="O273" i="17" s="1"/>
  <c r="K273" i="17"/>
  <c r="P273" i="17" s="1"/>
  <c r="L273" i="17"/>
  <c r="M273" i="17"/>
  <c r="N273" i="17" s="1"/>
  <c r="J274" i="17"/>
  <c r="O274" i="17" s="1"/>
  <c r="K274" i="17"/>
  <c r="P274" i="17" s="1"/>
  <c r="L274" i="17"/>
  <c r="M274" i="17"/>
  <c r="N274" i="17" s="1"/>
  <c r="J275" i="17"/>
  <c r="O275" i="17" s="1"/>
  <c r="K275" i="17"/>
  <c r="P275" i="17" s="1"/>
  <c r="L275" i="17"/>
  <c r="M275" i="17"/>
  <c r="N275" i="17" s="1"/>
  <c r="J276" i="17"/>
  <c r="O276" i="17" s="1"/>
  <c r="K276" i="17"/>
  <c r="P276" i="17" s="1"/>
  <c r="L276" i="17"/>
  <c r="M276" i="17"/>
  <c r="N276" i="17" s="1"/>
  <c r="J277" i="17"/>
  <c r="O277" i="17" s="1"/>
  <c r="K277" i="17"/>
  <c r="P277" i="17" s="1"/>
  <c r="L277" i="17"/>
  <c r="M277" i="17"/>
  <c r="N277" i="17" s="1"/>
  <c r="J278" i="17"/>
  <c r="O278" i="17" s="1"/>
  <c r="K278" i="17"/>
  <c r="P278" i="17" s="1"/>
  <c r="L278" i="17"/>
  <c r="M278" i="17"/>
  <c r="N278" i="17" s="1"/>
  <c r="J279" i="17"/>
  <c r="O279" i="17" s="1"/>
  <c r="K279" i="17"/>
  <c r="P279" i="17" s="1"/>
  <c r="L279" i="17"/>
  <c r="M279" i="17"/>
  <c r="N279" i="17" s="1"/>
  <c r="J280" i="17"/>
  <c r="O280" i="17" s="1"/>
  <c r="K280" i="17"/>
  <c r="P280" i="17" s="1"/>
  <c r="L280" i="17"/>
  <c r="M280" i="17"/>
  <c r="N280" i="17" s="1"/>
  <c r="J281" i="17"/>
  <c r="O281" i="17" s="1"/>
  <c r="K281" i="17"/>
  <c r="P281" i="17" s="1"/>
  <c r="L281" i="17"/>
  <c r="M281" i="17"/>
  <c r="N281" i="17" s="1"/>
  <c r="J282" i="17"/>
  <c r="O282" i="17" s="1"/>
  <c r="K282" i="17"/>
  <c r="P282" i="17" s="1"/>
  <c r="L282" i="17"/>
  <c r="M282" i="17"/>
  <c r="N282" i="17" s="1"/>
  <c r="J283" i="17"/>
  <c r="O283" i="17" s="1"/>
  <c r="K283" i="17"/>
  <c r="P283" i="17" s="1"/>
  <c r="L283" i="17"/>
  <c r="M283" i="17"/>
  <c r="N283" i="17" s="1"/>
  <c r="J284" i="17"/>
  <c r="O284" i="17" s="1"/>
  <c r="K284" i="17"/>
  <c r="P284" i="17" s="1"/>
  <c r="L284" i="17"/>
  <c r="M284" i="17"/>
  <c r="N284" i="17" s="1"/>
  <c r="J285" i="17"/>
  <c r="O285" i="17" s="1"/>
  <c r="K285" i="17"/>
  <c r="P285" i="17" s="1"/>
  <c r="L285" i="17"/>
  <c r="M285" i="17"/>
  <c r="N285" i="17" s="1"/>
  <c r="J286" i="17"/>
  <c r="O286" i="17" s="1"/>
  <c r="K286" i="17"/>
  <c r="P286" i="17" s="1"/>
  <c r="L286" i="17"/>
  <c r="M286" i="17"/>
  <c r="N286" i="17" s="1"/>
  <c r="J287" i="17"/>
  <c r="O287" i="17" s="1"/>
  <c r="K287" i="17"/>
  <c r="P287" i="17" s="1"/>
  <c r="L287" i="17"/>
  <c r="M287" i="17"/>
  <c r="N287" i="17" s="1"/>
  <c r="J288" i="17"/>
  <c r="O288" i="17" s="1"/>
  <c r="K288" i="17"/>
  <c r="P288" i="17" s="1"/>
  <c r="L288" i="17"/>
  <c r="M288" i="17"/>
  <c r="N288" i="17" s="1"/>
  <c r="J289" i="17"/>
  <c r="O289" i="17" s="1"/>
  <c r="K289" i="17"/>
  <c r="P289" i="17" s="1"/>
  <c r="L289" i="17"/>
  <c r="M289" i="17"/>
  <c r="N289" i="17" s="1"/>
  <c r="J290" i="17"/>
  <c r="O290" i="17" s="1"/>
  <c r="K290" i="17"/>
  <c r="P290" i="17" s="1"/>
  <c r="L290" i="17"/>
  <c r="M290" i="17"/>
  <c r="N290" i="17" s="1"/>
  <c r="J291" i="17"/>
  <c r="O291" i="17" s="1"/>
  <c r="K291" i="17"/>
  <c r="P291" i="17" s="1"/>
  <c r="L291" i="17"/>
  <c r="M291" i="17"/>
  <c r="N291" i="17" s="1"/>
  <c r="J292" i="17"/>
  <c r="O292" i="17" s="1"/>
  <c r="K292" i="17"/>
  <c r="P292" i="17" s="1"/>
  <c r="L292" i="17"/>
  <c r="M292" i="17"/>
  <c r="N292" i="17" s="1"/>
  <c r="J293" i="17"/>
  <c r="O293" i="17" s="1"/>
  <c r="K293" i="17"/>
  <c r="P293" i="17" s="1"/>
  <c r="L293" i="17"/>
  <c r="M293" i="17"/>
  <c r="N293" i="17" s="1"/>
  <c r="J294" i="17"/>
  <c r="O294" i="17" s="1"/>
  <c r="K294" i="17"/>
  <c r="P294" i="17" s="1"/>
  <c r="L294" i="17"/>
  <c r="M294" i="17"/>
  <c r="N294" i="17" s="1"/>
  <c r="J295" i="17"/>
  <c r="O295" i="17" s="1"/>
  <c r="K295" i="17"/>
  <c r="P295" i="17" s="1"/>
  <c r="L295" i="17"/>
  <c r="M295" i="17"/>
  <c r="N295" i="17" s="1"/>
  <c r="J296" i="17"/>
  <c r="O296" i="17" s="1"/>
  <c r="K296" i="17"/>
  <c r="P296" i="17" s="1"/>
  <c r="L296" i="17"/>
  <c r="M296" i="17"/>
  <c r="N296" i="17" s="1"/>
  <c r="J297" i="17"/>
  <c r="O297" i="17" s="1"/>
  <c r="K297" i="17"/>
  <c r="P297" i="17" s="1"/>
  <c r="L297" i="17"/>
  <c r="M297" i="17"/>
  <c r="N297" i="17" s="1"/>
  <c r="J298" i="17"/>
  <c r="O298" i="17" s="1"/>
  <c r="K298" i="17"/>
  <c r="P298" i="17" s="1"/>
  <c r="L298" i="17"/>
  <c r="M298" i="17"/>
  <c r="N298" i="17" s="1"/>
  <c r="J299" i="17"/>
  <c r="O299" i="17" s="1"/>
  <c r="K299" i="17"/>
  <c r="P299" i="17" s="1"/>
  <c r="L299" i="17"/>
  <c r="M299" i="17"/>
  <c r="N299" i="17" s="1"/>
  <c r="J300" i="17"/>
  <c r="O300" i="17" s="1"/>
  <c r="K300" i="17"/>
  <c r="P300" i="17" s="1"/>
  <c r="L300" i="17"/>
  <c r="M300" i="17"/>
  <c r="N300" i="17" s="1"/>
  <c r="J301" i="17"/>
  <c r="O301" i="17" s="1"/>
  <c r="K301" i="17"/>
  <c r="P301" i="17" s="1"/>
  <c r="L301" i="17"/>
  <c r="M301" i="17"/>
  <c r="N301" i="17" s="1"/>
  <c r="J302" i="17"/>
  <c r="O302" i="17" s="1"/>
  <c r="K302" i="17"/>
  <c r="P302" i="17" s="1"/>
  <c r="L302" i="17"/>
  <c r="M302" i="17"/>
  <c r="N302" i="17" s="1"/>
  <c r="J303" i="17"/>
  <c r="O303" i="17" s="1"/>
  <c r="K303" i="17"/>
  <c r="P303" i="17" s="1"/>
  <c r="L303" i="17"/>
  <c r="M303" i="17"/>
  <c r="N303" i="17" s="1"/>
  <c r="J304" i="17"/>
  <c r="O304" i="17" s="1"/>
  <c r="K304" i="17"/>
  <c r="P304" i="17" s="1"/>
  <c r="L304" i="17"/>
  <c r="M304" i="17"/>
  <c r="N304" i="17" s="1"/>
  <c r="J305" i="17"/>
  <c r="O305" i="17" s="1"/>
  <c r="K305" i="17"/>
  <c r="P305" i="17" s="1"/>
  <c r="L305" i="17"/>
  <c r="M305" i="17"/>
  <c r="N305" i="17" s="1"/>
  <c r="J306" i="17"/>
  <c r="O306" i="17" s="1"/>
  <c r="K306" i="17"/>
  <c r="P306" i="17" s="1"/>
  <c r="L306" i="17"/>
  <c r="M306" i="17"/>
  <c r="N306" i="17" s="1"/>
  <c r="J307" i="17"/>
  <c r="O307" i="17" s="1"/>
  <c r="K307" i="17"/>
  <c r="P307" i="17" s="1"/>
  <c r="L307" i="17"/>
  <c r="M307" i="17"/>
  <c r="N307" i="17" s="1"/>
  <c r="J308" i="17"/>
  <c r="O308" i="17" s="1"/>
  <c r="K308" i="17"/>
  <c r="P308" i="17" s="1"/>
  <c r="L308" i="17"/>
  <c r="M308" i="17"/>
  <c r="N308" i="17" s="1"/>
  <c r="J309" i="17"/>
  <c r="O309" i="17" s="1"/>
  <c r="K309" i="17"/>
  <c r="P309" i="17" s="1"/>
  <c r="L309" i="17"/>
  <c r="M309" i="17"/>
  <c r="N309" i="17" s="1"/>
  <c r="J310" i="17"/>
  <c r="O310" i="17" s="1"/>
  <c r="K310" i="17"/>
  <c r="P310" i="17" s="1"/>
  <c r="L310" i="17"/>
  <c r="M310" i="17"/>
  <c r="N310" i="17" s="1"/>
  <c r="J311" i="17"/>
  <c r="O311" i="17" s="1"/>
  <c r="K311" i="17"/>
  <c r="P311" i="17" s="1"/>
  <c r="L311" i="17"/>
  <c r="M311" i="17"/>
  <c r="N311" i="17" s="1"/>
  <c r="J312" i="17"/>
  <c r="O312" i="17" s="1"/>
  <c r="K312" i="17"/>
  <c r="P312" i="17" s="1"/>
  <c r="L312" i="17"/>
  <c r="M312" i="17"/>
  <c r="N312" i="17" s="1"/>
  <c r="J313" i="17"/>
  <c r="O313" i="17" s="1"/>
  <c r="K313" i="17"/>
  <c r="P313" i="17" s="1"/>
  <c r="L313" i="17"/>
  <c r="M313" i="17"/>
  <c r="N313" i="17" s="1"/>
  <c r="J314" i="17"/>
  <c r="O314" i="17" s="1"/>
  <c r="K314" i="17"/>
  <c r="P314" i="17" s="1"/>
  <c r="L314" i="17"/>
  <c r="M314" i="17"/>
  <c r="N314" i="17" s="1"/>
  <c r="J315" i="17"/>
  <c r="O315" i="17" s="1"/>
  <c r="K315" i="17"/>
  <c r="P315" i="17" s="1"/>
  <c r="L315" i="17"/>
  <c r="M315" i="17"/>
  <c r="N315" i="17" s="1"/>
  <c r="J316" i="17"/>
  <c r="O316" i="17" s="1"/>
  <c r="K316" i="17"/>
  <c r="P316" i="17" s="1"/>
  <c r="L316" i="17"/>
  <c r="M316" i="17"/>
  <c r="N316" i="17" s="1"/>
  <c r="J317" i="17"/>
  <c r="O317" i="17" s="1"/>
  <c r="K317" i="17"/>
  <c r="P317" i="17" s="1"/>
  <c r="L317" i="17"/>
  <c r="M317" i="17"/>
  <c r="N317" i="17" s="1"/>
  <c r="J318" i="17"/>
  <c r="O318" i="17" s="1"/>
  <c r="K318" i="17"/>
  <c r="P318" i="17" s="1"/>
  <c r="L318" i="17"/>
  <c r="M318" i="17"/>
  <c r="N318" i="17" s="1"/>
  <c r="J319" i="17"/>
  <c r="O319" i="17" s="1"/>
  <c r="K319" i="17"/>
  <c r="P319" i="17" s="1"/>
  <c r="L319" i="17"/>
  <c r="M319" i="17"/>
  <c r="N319" i="17" s="1"/>
  <c r="J320" i="17"/>
  <c r="O320" i="17" s="1"/>
  <c r="K320" i="17"/>
  <c r="P320" i="17" s="1"/>
  <c r="L320" i="17"/>
  <c r="M320" i="17"/>
  <c r="N320" i="17" s="1"/>
  <c r="J321" i="17"/>
  <c r="O321" i="17" s="1"/>
  <c r="K321" i="17"/>
  <c r="P321" i="17" s="1"/>
  <c r="L321" i="17"/>
  <c r="M321" i="17"/>
  <c r="N321" i="17" s="1"/>
  <c r="J322" i="17"/>
  <c r="O322" i="17" s="1"/>
  <c r="K322" i="17"/>
  <c r="P322" i="17" s="1"/>
  <c r="L322" i="17"/>
  <c r="M322" i="17"/>
  <c r="N322" i="17" s="1"/>
  <c r="J323" i="17"/>
  <c r="O323" i="17" s="1"/>
  <c r="K323" i="17"/>
  <c r="P323" i="17" s="1"/>
  <c r="L323" i="17"/>
  <c r="M323" i="17"/>
  <c r="N323" i="17" s="1"/>
  <c r="J324" i="17"/>
  <c r="O324" i="17" s="1"/>
  <c r="K324" i="17"/>
  <c r="P324" i="17" s="1"/>
  <c r="L324" i="17"/>
  <c r="M324" i="17"/>
  <c r="N324" i="17" s="1"/>
  <c r="J325" i="17"/>
  <c r="O325" i="17" s="1"/>
  <c r="K325" i="17"/>
  <c r="P325" i="17" s="1"/>
  <c r="L325" i="17"/>
  <c r="M325" i="17"/>
  <c r="N325" i="17" s="1"/>
  <c r="J326" i="17"/>
  <c r="O326" i="17" s="1"/>
  <c r="K326" i="17"/>
  <c r="P326" i="17" s="1"/>
  <c r="L326" i="17"/>
  <c r="M326" i="17"/>
  <c r="N326" i="17" s="1"/>
  <c r="J327" i="17"/>
  <c r="O327" i="17" s="1"/>
  <c r="K327" i="17"/>
  <c r="P327" i="17" s="1"/>
  <c r="L327" i="17"/>
  <c r="M327" i="17"/>
  <c r="N327" i="17" s="1"/>
  <c r="J328" i="17"/>
  <c r="O328" i="17" s="1"/>
  <c r="K328" i="17"/>
  <c r="P328" i="17" s="1"/>
  <c r="L328" i="17"/>
  <c r="M328" i="17"/>
  <c r="N328" i="17" s="1"/>
  <c r="J329" i="17"/>
  <c r="O329" i="17" s="1"/>
  <c r="K329" i="17"/>
  <c r="P329" i="17" s="1"/>
  <c r="L329" i="17"/>
  <c r="M329" i="17"/>
  <c r="N329" i="17" s="1"/>
  <c r="J330" i="17"/>
  <c r="O330" i="17" s="1"/>
  <c r="K330" i="17"/>
  <c r="P330" i="17" s="1"/>
  <c r="L330" i="17"/>
  <c r="M330" i="17"/>
  <c r="N330" i="17" s="1"/>
  <c r="J331" i="17"/>
  <c r="O331" i="17" s="1"/>
  <c r="K331" i="17"/>
  <c r="P331" i="17" s="1"/>
  <c r="L331" i="17"/>
  <c r="M331" i="17"/>
  <c r="N331" i="17" s="1"/>
  <c r="J332" i="17"/>
  <c r="O332" i="17" s="1"/>
  <c r="K332" i="17"/>
  <c r="P332" i="17" s="1"/>
  <c r="L332" i="17"/>
  <c r="M332" i="17"/>
  <c r="N332" i="17" s="1"/>
  <c r="J333" i="17"/>
  <c r="O333" i="17" s="1"/>
  <c r="K333" i="17"/>
  <c r="P333" i="17" s="1"/>
  <c r="L333" i="17"/>
  <c r="M333" i="17"/>
  <c r="N333" i="17" s="1"/>
  <c r="J334" i="17"/>
  <c r="O334" i="17" s="1"/>
  <c r="K334" i="17"/>
  <c r="P334" i="17" s="1"/>
  <c r="L334" i="17"/>
  <c r="M334" i="17"/>
  <c r="N334" i="17" s="1"/>
  <c r="J335" i="17"/>
  <c r="O335" i="17" s="1"/>
  <c r="K335" i="17"/>
  <c r="P335" i="17" s="1"/>
  <c r="L335" i="17"/>
  <c r="M335" i="17"/>
  <c r="N335" i="17" s="1"/>
  <c r="J336" i="17"/>
  <c r="O336" i="17" s="1"/>
  <c r="K336" i="17"/>
  <c r="P336" i="17" s="1"/>
  <c r="L336" i="17"/>
  <c r="M336" i="17"/>
  <c r="N336" i="17" s="1"/>
  <c r="J337" i="17"/>
  <c r="O337" i="17" s="1"/>
  <c r="K337" i="17"/>
  <c r="P337" i="17" s="1"/>
  <c r="L337" i="17"/>
  <c r="M337" i="17"/>
  <c r="N337" i="17" s="1"/>
  <c r="J338" i="17"/>
  <c r="O338" i="17" s="1"/>
  <c r="K338" i="17"/>
  <c r="P338" i="17" s="1"/>
  <c r="L338" i="17"/>
  <c r="M338" i="17"/>
  <c r="N338" i="17" s="1"/>
  <c r="J339" i="17"/>
  <c r="O339" i="17" s="1"/>
  <c r="K339" i="17"/>
  <c r="P339" i="17" s="1"/>
  <c r="L339" i="17"/>
  <c r="M339" i="17"/>
  <c r="N339" i="17" s="1"/>
  <c r="J340" i="17"/>
  <c r="O340" i="17" s="1"/>
  <c r="K340" i="17"/>
  <c r="P340" i="17" s="1"/>
  <c r="L340" i="17"/>
  <c r="M340" i="17"/>
  <c r="N340" i="17" s="1"/>
  <c r="J341" i="17"/>
  <c r="O341" i="17" s="1"/>
  <c r="K341" i="17"/>
  <c r="P341" i="17" s="1"/>
  <c r="L341" i="17"/>
  <c r="M341" i="17"/>
  <c r="N341" i="17" s="1"/>
  <c r="J342" i="17"/>
  <c r="O342" i="17" s="1"/>
  <c r="K342" i="17"/>
  <c r="P342" i="17" s="1"/>
  <c r="L342" i="17"/>
  <c r="M342" i="17"/>
  <c r="N342" i="17" s="1"/>
  <c r="J343" i="17"/>
  <c r="O343" i="17" s="1"/>
  <c r="K343" i="17"/>
  <c r="P343" i="17" s="1"/>
  <c r="L343" i="17"/>
  <c r="M343" i="17"/>
  <c r="N343" i="17" s="1"/>
  <c r="J344" i="17"/>
  <c r="O344" i="17" s="1"/>
  <c r="K344" i="17"/>
  <c r="P344" i="17" s="1"/>
  <c r="L344" i="17"/>
  <c r="M344" i="17"/>
  <c r="N344" i="17" s="1"/>
  <c r="J345" i="17"/>
  <c r="O345" i="17" s="1"/>
  <c r="K345" i="17"/>
  <c r="P345" i="17" s="1"/>
  <c r="L345" i="17"/>
  <c r="M345" i="17"/>
  <c r="N345" i="17" s="1"/>
  <c r="J346" i="17"/>
  <c r="O346" i="17" s="1"/>
  <c r="K346" i="17"/>
  <c r="P346" i="17" s="1"/>
  <c r="L346" i="17"/>
  <c r="M346" i="17"/>
  <c r="N346" i="17" s="1"/>
  <c r="J347" i="17"/>
  <c r="O347" i="17" s="1"/>
  <c r="K347" i="17"/>
  <c r="P347" i="17" s="1"/>
  <c r="L347" i="17"/>
  <c r="M347" i="17"/>
  <c r="N347" i="17" s="1"/>
  <c r="J348" i="17"/>
  <c r="O348" i="17" s="1"/>
  <c r="K348" i="17"/>
  <c r="P348" i="17" s="1"/>
  <c r="L348" i="17"/>
  <c r="M348" i="17"/>
  <c r="N348" i="17" s="1"/>
  <c r="J349" i="17"/>
  <c r="O349" i="17" s="1"/>
  <c r="K349" i="17"/>
  <c r="P349" i="17" s="1"/>
  <c r="L349" i="17"/>
  <c r="M349" i="17"/>
  <c r="N349" i="17" s="1"/>
  <c r="J350" i="17"/>
  <c r="O350" i="17" s="1"/>
  <c r="K350" i="17"/>
  <c r="P350" i="17" s="1"/>
  <c r="L350" i="17"/>
  <c r="M350" i="17"/>
  <c r="N350" i="17" s="1"/>
  <c r="J351" i="17"/>
  <c r="O351" i="17" s="1"/>
  <c r="K351" i="17"/>
  <c r="P351" i="17" s="1"/>
  <c r="L351" i="17"/>
  <c r="M351" i="17"/>
  <c r="N351" i="17" s="1"/>
  <c r="J352" i="17"/>
  <c r="O352" i="17" s="1"/>
  <c r="K352" i="17"/>
  <c r="P352" i="17" s="1"/>
  <c r="L352" i="17"/>
  <c r="M352" i="17"/>
  <c r="N352" i="17" s="1"/>
  <c r="J353" i="17"/>
  <c r="O353" i="17" s="1"/>
  <c r="K353" i="17"/>
  <c r="P353" i="17" s="1"/>
  <c r="L353" i="17"/>
  <c r="M353" i="17"/>
  <c r="N353" i="17" s="1"/>
  <c r="J354" i="17"/>
  <c r="O354" i="17" s="1"/>
  <c r="K354" i="17"/>
  <c r="P354" i="17" s="1"/>
  <c r="L354" i="17"/>
  <c r="M354" i="17"/>
  <c r="N354" i="17" s="1"/>
  <c r="J355" i="17"/>
  <c r="O355" i="17" s="1"/>
  <c r="K355" i="17"/>
  <c r="P355" i="17" s="1"/>
  <c r="L355" i="17"/>
  <c r="M355" i="17"/>
  <c r="N355" i="17" s="1"/>
  <c r="J356" i="17"/>
  <c r="O356" i="17" s="1"/>
  <c r="K356" i="17"/>
  <c r="P356" i="17" s="1"/>
  <c r="L356" i="17"/>
  <c r="M356" i="17"/>
  <c r="N356" i="17" s="1"/>
  <c r="J357" i="17"/>
  <c r="O357" i="17" s="1"/>
  <c r="K357" i="17"/>
  <c r="P357" i="17" s="1"/>
  <c r="L357" i="17"/>
  <c r="M357" i="17"/>
  <c r="N357" i="17" s="1"/>
  <c r="J358" i="17"/>
  <c r="O358" i="17" s="1"/>
  <c r="K358" i="17"/>
  <c r="P358" i="17" s="1"/>
  <c r="L358" i="17"/>
  <c r="M358" i="17"/>
  <c r="N358" i="17" s="1"/>
  <c r="J359" i="17"/>
  <c r="O359" i="17" s="1"/>
  <c r="K359" i="17"/>
  <c r="P359" i="17" s="1"/>
  <c r="L359" i="17"/>
  <c r="M359" i="17"/>
  <c r="N359" i="17" s="1"/>
  <c r="J360" i="17"/>
  <c r="O360" i="17" s="1"/>
  <c r="K360" i="17"/>
  <c r="P360" i="17" s="1"/>
  <c r="L360" i="17"/>
  <c r="M360" i="17"/>
  <c r="N360" i="17" s="1"/>
  <c r="J361" i="17"/>
  <c r="O361" i="17" s="1"/>
  <c r="K361" i="17"/>
  <c r="P361" i="17" s="1"/>
  <c r="L361" i="17"/>
  <c r="M361" i="17"/>
  <c r="N361" i="17" s="1"/>
  <c r="J362" i="17"/>
  <c r="O362" i="17" s="1"/>
  <c r="K362" i="17"/>
  <c r="P362" i="17" s="1"/>
  <c r="L362" i="17"/>
  <c r="M362" i="17"/>
  <c r="N362" i="17" s="1"/>
  <c r="J363" i="17"/>
  <c r="O363" i="17" s="1"/>
  <c r="K363" i="17"/>
  <c r="P363" i="17" s="1"/>
  <c r="L363" i="17"/>
  <c r="M363" i="17"/>
  <c r="N363" i="17" s="1"/>
  <c r="J364" i="17"/>
  <c r="O364" i="17" s="1"/>
  <c r="K364" i="17"/>
  <c r="P364" i="17" s="1"/>
  <c r="L364" i="17"/>
  <c r="M364" i="17"/>
  <c r="N364" i="17" s="1"/>
  <c r="J365" i="17"/>
  <c r="O365" i="17" s="1"/>
  <c r="K365" i="17"/>
  <c r="P365" i="17" s="1"/>
  <c r="L365" i="17"/>
  <c r="M365" i="17"/>
  <c r="N365" i="17" s="1"/>
  <c r="J366" i="17"/>
  <c r="O366" i="17" s="1"/>
  <c r="K366" i="17"/>
  <c r="P366" i="17" s="1"/>
  <c r="L366" i="17"/>
  <c r="M366" i="17"/>
  <c r="N366" i="17" s="1"/>
  <c r="J367" i="17"/>
  <c r="O367" i="17" s="1"/>
  <c r="K367" i="17"/>
  <c r="P367" i="17" s="1"/>
  <c r="L367" i="17"/>
  <c r="M367" i="17"/>
  <c r="N367" i="17" s="1"/>
  <c r="J368" i="17"/>
  <c r="O368" i="17" s="1"/>
  <c r="K368" i="17"/>
  <c r="P368" i="17" s="1"/>
  <c r="L368" i="17"/>
  <c r="M368" i="17"/>
  <c r="N368" i="17" s="1"/>
  <c r="J369" i="17"/>
  <c r="O369" i="17" s="1"/>
  <c r="K369" i="17"/>
  <c r="P369" i="17" s="1"/>
  <c r="L369" i="17"/>
  <c r="M369" i="17"/>
  <c r="N369" i="17" s="1"/>
  <c r="J370" i="17"/>
  <c r="O370" i="17" s="1"/>
  <c r="K370" i="17"/>
  <c r="P370" i="17" s="1"/>
  <c r="L370" i="17"/>
  <c r="M370" i="17"/>
  <c r="N370" i="17" s="1"/>
  <c r="J371" i="17"/>
  <c r="O371" i="17" s="1"/>
  <c r="K371" i="17"/>
  <c r="P371" i="17" s="1"/>
  <c r="L371" i="17"/>
  <c r="M371" i="17"/>
  <c r="N371" i="17" s="1"/>
  <c r="J372" i="17"/>
  <c r="O372" i="17" s="1"/>
  <c r="K372" i="17"/>
  <c r="P372" i="17" s="1"/>
  <c r="L372" i="17"/>
  <c r="M372" i="17"/>
  <c r="N372" i="17" s="1"/>
  <c r="J373" i="17"/>
  <c r="O373" i="17" s="1"/>
  <c r="K373" i="17"/>
  <c r="P373" i="17" s="1"/>
  <c r="L373" i="17"/>
  <c r="M373" i="17"/>
  <c r="N373" i="17" s="1"/>
  <c r="J374" i="17"/>
  <c r="O374" i="17" s="1"/>
  <c r="K374" i="17"/>
  <c r="P374" i="17" s="1"/>
  <c r="L374" i="17"/>
  <c r="M374" i="17"/>
  <c r="N374" i="17" s="1"/>
  <c r="J375" i="17"/>
  <c r="O375" i="17" s="1"/>
  <c r="K375" i="17"/>
  <c r="P375" i="17" s="1"/>
  <c r="L375" i="17"/>
  <c r="M375" i="17"/>
  <c r="N375" i="17" s="1"/>
  <c r="J376" i="17"/>
  <c r="O376" i="17" s="1"/>
  <c r="K376" i="17"/>
  <c r="P376" i="17" s="1"/>
  <c r="L376" i="17"/>
  <c r="M376" i="17"/>
  <c r="N376" i="17" s="1"/>
  <c r="J377" i="17"/>
  <c r="O377" i="17" s="1"/>
  <c r="K377" i="17"/>
  <c r="P377" i="17" s="1"/>
  <c r="L377" i="17"/>
  <c r="M377" i="17"/>
  <c r="N377" i="17" s="1"/>
  <c r="J378" i="17"/>
  <c r="O378" i="17" s="1"/>
  <c r="K378" i="17"/>
  <c r="P378" i="17" s="1"/>
  <c r="L378" i="17"/>
  <c r="M378" i="17"/>
  <c r="N378" i="17" s="1"/>
  <c r="J379" i="17"/>
  <c r="O379" i="17" s="1"/>
  <c r="K379" i="17"/>
  <c r="P379" i="17" s="1"/>
  <c r="L379" i="17"/>
  <c r="M379" i="17"/>
  <c r="N379" i="17" s="1"/>
  <c r="J380" i="17"/>
  <c r="O380" i="17" s="1"/>
  <c r="K380" i="17"/>
  <c r="P380" i="17" s="1"/>
  <c r="L380" i="17"/>
  <c r="M380" i="17"/>
  <c r="N380" i="17" s="1"/>
  <c r="J381" i="17"/>
  <c r="O381" i="17" s="1"/>
  <c r="K381" i="17"/>
  <c r="P381" i="17" s="1"/>
  <c r="L381" i="17"/>
  <c r="M381" i="17"/>
  <c r="N381" i="17" s="1"/>
  <c r="J382" i="17"/>
  <c r="O382" i="17" s="1"/>
  <c r="K382" i="17"/>
  <c r="P382" i="17" s="1"/>
  <c r="L382" i="17"/>
  <c r="M382" i="17"/>
  <c r="N382" i="17" s="1"/>
  <c r="J383" i="17"/>
  <c r="O383" i="17" s="1"/>
  <c r="K383" i="17"/>
  <c r="P383" i="17" s="1"/>
  <c r="L383" i="17"/>
  <c r="M383" i="17"/>
  <c r="N383" i="17" s="1"/>
  <c r="J384" i="17"/>
  <c r="O384" i="17" s="1"/>
  <c r="K384" i="17"/>
  <c r="P384" i="17" s="1"/>
  <c r="L384" i="17"/>
  <c r="M384" i="17"/>
  <c r="N384" i="17" s="1"/>
  <c r="J385" i="17"/>
  <c r="O385" i="17" s="1"/>
  <c r="K385" i="17"/>
  <c r="P385" i="17" s="1"/>
  <c r="L385" i="17"/>
  <c r="M385" i="17"/>
  <c r="N385" i="17" s="1"/>
  <c r="J386" i="17"/>
  <c r="O386" i="17" s="1"/>
  <c r="K386" i="17"/>
  <c r="P386" i="17" s="1"/>
  <c r="L386" i="17"/>
  <c r="M386" i="17"/>
  <c r="N386" i="17" s="1"/>
  <c r="J387" i="17"/>
  <c r="O387" i="17" s="1"/>
  <c r="K387" i="17"/>
  <c r="P387" i="17" s="1"/>
  <c r="L387" i="17"/>
  <c r="M387" i="17"/>
  <c r="N387" i="17" s="1"/>
  <c r="J388" i="17"/>
  <c r="O388" i="17" s="1"/>
  <c r="K388" i="17"/>
  <c r="P388" i="17" s="1"/>
  <c r="L388" i="17"/>
  <c r="M388" i="17"/>
  <c r="N388" i="17" s="1"/>
  <c r="J389" i="17"/>
  <c r="O389" i="17" s="1"/>
  <c r="K389" i="17"/>
  <c r="P389" i="17" s="1"/>
  <c r="L389" i="17"/>
  <c r="M389" i="17"/>
  <c r="N389" i="17" s="1"/>
  <c r="J390" i="17"/>
  <c r="O390" i="17" s="1"/>
  <c r="K390" i="17"/>
  <c r="P390" i="17" s="1"/>
  <c r="L390" i="17"/>
  <c r="M390" i="17"/>
  <c r="N390" i="17" s="1"/>
  <c r="J391" i="17"/>
  <c r="O391" i="17" s="1"/>
  <c r="K391" i="17"/>
  <c r="P391" i="17" s="1"/>
  <c r="L391" i="17"/>
  <c r="M391" i="17"/>
  <c r="N391" i="17" s="1"/>
  <c r="J392" i="17"/>
  <c r="O392" i="17" s="1"/>
  <c r="K392" i="17"/>
  <c r="P392" i="17" s="1"/>
  <c r="L392" i="17"/>
  <c r="M392" i="17"/>
  <c r="N392" i="17" s="1"/>
  <c r="J393" i="17"/>
  <c r="O393" i="17" s="1"/>
  <c r="K393" i="17"/>
  <c r="P393" i="17" s="1"/>
  <c r="L393" i="17"/>
  <c r="M393" i="17"/>
  <c r="N393" i="17" s="1"/>
  <c r="J394" i="17"/>
  <c r="O394" i="17" s="1"/>
  <c r="K394" i="17"/>
  <c r="P394" i="17" s="1"/>
  <c r="L394" i="17"/>
  <c r="M394" i="17"/>
  <c r="N394" i="17" s="1"/>
  <c r="J395" i="17"/>
  <c r="O395" i="17" s="1"/>
  <c r="K395" i="17"/>
  <c r="P395" i="17" s="1"/>
  <c r="L395" i="17"/>
  <c r="M395" i="17"/>
  <c r="N395" i="17" s="1"/>
  <c r="J396" i="17"/>
  <c r="O396" i="17" s="1"/>
  <c r="K396" i="17"/>
  <c r="P396" i="17" s="1"/>
  <c r="L396" i="17"/>
  <c r="M396" i="17"/>
  <c r="N396" i="17" s="1"/>
  <c r="J397" i="17"/>
  <c r="O397" i="17" s="1"/>
  <c r="K397" i="17"/>
  <c r="P397" i="17" s="1"/>
  <c r="L397" i="17"/>
  <c r="M397" i="17"/>
  <c r="N397" i="17" s="1"/>
  <c r="J398" i="17"/>
  <c r="O398" i="17" s="1"/>
  <c r="K398" i="17"/>
  <c r="P398" i="17" s="1"/>
  <c r="L398" i="17"/>
  <c r="M398" i="17"/>
  <c r="N398" i="17" s="1"/>
  <c r="J399" i="17"/>
  <c r="O399" i="17" s="1"/>
  <c r="K399" i="17"/>
  <c r="P399" i="17" s="1"/>
  <c r="L399" i="17"/>
  <c r="M399" i="17"/>
  <c r="N399" i="17" s="1"/>
  <c r="J400" i="17"/>
  <c r="O400" i="17" s="1"/>
  <c r="K400" i="17"/>
  <c r="P400" i="17" s="1"/>
  <c r="L400" i="17"/>
  <c r="M400" i="17"/>
  <c r="N400" i="17" s="1"/>
  <c r="J401" i="17"/>
  <c r="O401" i="17" s="1"/>
  <c r="K401" i="17"/>
  <c r="P401" i="17" s="1"/>
  <c r="L401" i="17"/>
  <c r="M401" i="17"/>
  <c r="N401" i="17" s="1"/>
  <c r="J402" i="17"/>
  <c r="O402" i="17" s="1"/>
  <c r="K402" i="17"/>
  <c r="P402" i="17" s="1"/>
  <c r="L402" i="17"/>
  <c r="M402" i="17"/>
  <c r="N402" i="17" s="1"/>
  <c r="J403" i="17"/>
  <c r="O403" i="17" s="1"/>
  <c r="K403" i="17"/>
  <c r="P403" i="17" s="1"/>
  <c r="L403" i="17"/>
  <c r="M403" i="17"/>
  <c r="N403" i="17" s="1"/>
  <c r="J404" i="17"/>
  <c r="O404" i="17" s="1"/>
  <c r="K404" i="17"/>
  <c r="P404" i="17" s="1"/>
  <c r="L404" i="17"/>
  <c r="M404" i="17"/>
  <c r="N404" i="17" s="1"/>
  <c r="J405" i="17"/>
  <c r="O405" i="17" s="1"/>
  <c r="K405" i="17"/>
  <c r="P405" i="17" s="1"/>
  <c r="L405" i="17"/>
  <c r="M405" i="17"/>
  <c r="N405" i="17" s="1"/>
  <c r="J406" i="17"/>
  <c r="O406" i="17" s="1"/>
  <c r="K406" i="17"/>
  <c r="P406" i="17" s="1"/>
  <c r="L406" i="17"/>
  <c r="M406" i="17"/>
  <c r="N406" i="17" s="1"/>
  <c r="J407" i="17"/>
  <c r="O407" i="17" s="1"/>
  <c r="K407" i="17"/>
  <c r="P407" i="17" s="1"/>
  <c r="L407" i="17"/>
  <c r="M407" i="17"/>
  <c r="N407" i="17" s="1"/>
  <c r="J408" i="17"/>
  <c r="O408" i="17" s="1"/>
  <c r="K408" i="17"/>
  <c r="P408" i="17" s="1"/>
  <c r="L408" i="17"/>
  <c r="M408" i="17"/>
  <c r="N408" i="17" s="1"/>
  <c r="J409" i="17"/>
  <c r="O409" i="17" s="1"/>
  <c r="K409" i="17"/>
  <c r="P409" i="17" s="1"/>
  <c r="L409" i="17"/>
  <c r="M409" i="17"/>
  <c r="N409" i="17" s="1"/>
  <c r="J410" i="17"/>
  <c r="O410" i="17" s="1"/>
  <c r="K410" i="17"/>
  <c r="P410" i="17" s="1"/>
  <c r="L410" i="17"/>
  <c r="M410" i="17"/>
  <c r="N410" i="17" s="1"/>
  <c r="J411" i="17"/>
  <c r="O411" i="17" s="1"/>
  <c r="K411" i="17"/>
  <c r="P411" i="17" s="1"/>
  <c r="L411" i="17"/>
  <c r="M411" i="17"/>
  <c r="N411" i="17" s="1"/>
  <c r="J412" i="17"/>
  <c r="O412" i="17" s="1"/>
  <c r="K412" i="17"/>
  <c r="P412" i="17" s="1"/>
  <c r="L412" i="17"/>
  <c r="M412" i="17"/>
  <c r="N412" i="17" s="1"/>
  <c r="J413" i="17"/>
  <c r="O413" i="17" s="1"/>
  <c r="K413" i="17"/>
  <c r="P413" i="17" s="1"/>
  <c r="L413" i="17"/>
  <c r="M413" i="17"/>
  <c r="N413" i="17" s="1"/>
  <c r="J414" i="17"/>
  <c r="O414" i="17" s="1"/>
  <c r="K414" i="17"/>
  <c r="P414" i="17" s="1"/>
  <c r="L414" i="17"/>
  <c r="M414" i="17"/>
  <c r="N414" i="17" s="1"/>
  <c r="J415" i="17"/>
  <c r="O415" i="17" s="1"/>
  <c r="K415" i="17"/>
  <c r="P415" i="17" s="1"/>
  <c r="L415" i="17"/>
  <c r="M415" i="17"/>
  <c r="N415" i="17" s="1"/>
  <c r="J416" i="17"/>
  <c r="O416" i="17" s="1"/>
  <c r="K416" i="17"/>
  <c r="P416" i="17" s="1"/>
  <c r="L416" i="17"/>
  <c r="M416" i="17"/>
  <c r="N416" i="17" s="1"/>
  <c r="J417" i="17"/>
  <c r="O417" i="17" s="1"/>
  <c r="K417" i="17"/>
  <c r="P417" i="17" s="1"/>
  <c r="L417" i="17"/>
  <c r="M417" i="17"/>
  <c r="N417" i="17" s="1"/>
  <c r="J418" i="17"/>
  <c r="O418" i="17" s="1"/>
  <c r="K418" i="17"/>
  <c r="P418" i="17" s="1"/>
  <c r="L418" i="17"/>
  <c r="M418" i="17"/>
  <c r="N418" i="17" s="1"/>
  <c r="J419" i="17"/>
  <c r="O419" i="17" s="1"/>
  <c r="K419" i="17"/>
  <c r="P419" i="17" s="1"/>
  <c r="L419" i="17"/>
  <c r="M419" i="17"/>
  <c r="N419" i="17" s="1"/>
  <c r="J420" i="17"/>
  <c r="O420" i="17" s="1"/>
  <c r="K420" i="17"/>
  <c r="P420" i="17" s="1"/>
  <c r="L420" i="17"/>
  <c r="M420" i="17"/>
  <c r="N420" i="17" s="1"/>
  <c r="J421" i="17"/>
  <c r="O421" i="17" s="1"/>
  <c r="K421" i="17"/>
  <c r="P421" i="17" s="1"/>
  <c r="L421" i="17"/>
  <c r="M421" i="17"/>
  <c r="N421" i="17" s="1"/>
  <c r="J422" i="17"/>
  <c r="O422" i="17" s="1"/>
  <c r="K422" i="17"/>
  <c r="P422" i="17" s="1"/>
  <c r="L422" i="17"/>
  <c r="M422" i="17"/>
  <c r="N422" i="17" s="1"/>
  <c r="J423" i="17"/>
  <c r="O423" i="17" s="1"/>
  <c r="K423" i="17"/>
  <c r="P423" i="17" s="1"/>
  <c r="L423" i="17"/>
  <c r="M423" i="17"/>
  <c r="N423" i="17" s="1"/>
  <c r="J424" i="17"/>
  <c r="O424" i="17" s="1"/>
  <c r="K424" i="17"/>
  <c r="P424" i="17" s="1"/>
  <c r="L424" i="17"/>
  <c r="M424" i="17"/>
  <c r="N424" i="17" s="1"/>
  <c r="J425" i="17"/>
  <c r="O425" i="17" s="1"/>
  <c r="K425" i="17"/>
  <c r="P425" i="17" s="1"/>
  <c r="L425" i="17"/>
  <c r="M425" i="17"/>
  <c r="N425" i="17" s="1"/>
  <c r="J426" i="17"/>
  <c r="O426" i="17" s="1"/>
  <c r="K426" i="17"/>
  <c r="P426" i="17" s="1"/>
  <c r="L426" i="17"/>
  <c r="M426" i="17"/>
  <c r="N426" i="17" s="1"/>
  <c r="J427" i="17"/>
  <c r="O427" i="17" s="1"/>
  <c r="K427" i="17"/>
  <c r="P427" i="17" s="1"/>
  <c r="L427" i="17"/>
  <c r="M427" i="17"/>
  <c r="N427" i="17" s="1"/>
  <c r="J428" i="17"/>
  <c r="O428" i="17" s="1"/>
  <c r="K428" i="17"/>
  <c r="P428" i="17" s="1"/>
  <c r="L428" i="17"/>
  <c r="M428" i="17"/>
  <c r="N428" i="17" s="1"/>
  <c r="J429" i="17"/>
  <c r="O429" i="17" s="1"/>
  <c r="K429" i="17"/>
  <c r="P429" i="17" s="1"/>
  <c r="L429" i="17"/>
  <c r="M429" i="17"/>
  <c r="N429" i="17" s="1"/>
  <c r="J430" i="17"/>
  <c r="O430" i="17" s="1"/>
  <c r="K430" i="17"/>
  <c r="P430" i="17" s="1"/>
  <c r="L430" i="17"/>
  <c r="M430" i="17"/>
  <c r="N430" i="17" s="1"/>
  <c r="J431" i="17"/>
  <c r="O431" i="17" s="1"/>
  <c r="K431" i="17"/>
  <c r="P431" i="17" s="1"/>
  <c r="L431" i="17"/>
  <c r="M431" i="17"/>
  <c r="N431" i="17" s="1"/>
  <c r="J432" i="17"/>
  <c r="O432" i="17" s="1"/>
  <c r="K432" i="17"/>
  <c r="P432" i="17" s="1"/>
  <c r="L432" i="17"/>
  <c r="M432" i="17"/>
  <c r="N432" i="17" s="1"/>
  <c r="J433" i="17"/>
  <c r="O433" i="17" s="1"/>
  <c r="K433" i="17"/>
  <c r="P433" i="17" s="1"/>
  <c r="L433" i="17"/>
  <c r="M433" i="17"/>
  <c r="N433" i="17" s="1"/>
  <c r="J434" i="17"/>
  <c r="O434" i="17" s="1"/>
  <c r="K434" i="17"/>
  <c r="P434" i="17" s="1"/>
  <c r="L434" i="17"/>
  <c r="M434" i="17"/>
  <c r="N434" i="17" s="1"/>
  <c r="J435" i="17"/>
  <c r="O435" i="17" s="1"/>
  <c r="K435" i="17"/>
  <c r="P435" i="17" s="1"/>
  <c r="L435" i="17"/>
  <c r="M435" i="17"/>
  <c r="N435" i="17" s="1"/>
  <c r="J436" i="17"/>
  <c r="O436" i="17" s="1"/>
  <c r="K436" i="17"/>
  <c r="P436" i="17" s="1"/>
  <c r="L436" i="17"/>
  <c r="M436" i="17"/>
  <c r="N436" i="17" s="1"/>
  <c r="J437" i="17"/>
  <c r="O437" i="17" s="1"/>
  <c r="K437" i="17"/>
  <c r="P437" i="17" s="1"/>
  <c r="L437" i="17"/>
  <c r="M437" i="17"/>
  <c r="N437" i="17" s="1"/>
  <c r="J438" i="17"/>
  <c r="O438" i="17" s="1"/>
  <c r="K438" i="17"/>
  <c r="P438" i="17" s="1"/>
  <c r="L438" i="17"/>
  <c r="M438" i="17"/>
  <c r="N438" i="17" s="1"/>
  <c r="J439" i="17"/>
  <c r="O439" i="17" s="1"/>
  <c r="K439" i="17"/>
  <c r="P439" i="17" s="1"/>
  <c r="L439" i="17"/>
  <c r="M439" i="17"/>
  <c r="N439" i="17" s="1"/>
  <c r="J440" i="17"/>
  <c r="O440" i="17" s="1"/>
  <c r="K440" i="17"/>
  <c r="P440" i="17" s="1"/>
  <c r="L440" i="17"/>
  <c r="M440" i="17"/>
  <c r="N440" i="17" s="1"/>
  <c r="J441" i="17"/>
  <c r="O441" i="17" s="1"/>
  <c r="K441" i="17"/>
  <c r="P441" i="17" s="1"/>
  <c r="L441" i="17"/>
  <c r="M441" i="17"/>
  <c r="N441" i="17" s="1"/>
  <c r="J442" i="17"/>
  <c r="O442" i="17" s="1"/>
  <c r="K442" i="17"/>
  <c r="P442" i="17" s="1"/>
  <c r="L442" i="17"/>
  <c r="M442" i="17"/>
  <c r="N442" i="17" s="1"/>
  <c r="J443" i="17"/>
  <c r="O443" i="17" s="1"/>
  <c r="K443" i="17"/>
  <c r="P443" i="17" s="1"/>
  <c r="L443" i="17"/>
  <c r="M443" i="17"/>
  <c r="N443" i="17" s="1"/>
  <c r="J444" i="17"/>
  <c r="O444" i="17" s="1"/>
  <c r="K444" i="17"/>
  <c r="P444" i="17" s="1"/>
  <c r="L444" i="17"/>
  <c r="M444" i="17"/>
  <c r="N444" i="17" s="1"/>
  <c r="J445" i="17"/>
  <c r="O445" i="17" s="1"/>
  <c r="K445" i="17"/>
  <c r="P445" i="17" s="1"/>
  <c r="L445" i="17"/>
  <c r="M445" i="17"/>
  <c r="N445" i="17" s="1"/>
  <c r="J446" i="17"/>
  <c r="O446" i="17" s="1"/>
  <c r="K446" i="17"/>
  <c r="P446" i="17" s="1"/>
  <c r="L446" i="17"/>
  <c r="M446" i="17"/>
  <c r="N446" i="17" s="1"/>
  <c r="J447" i="17"/>
  <c r="O447" i="17" s="1"/>
  <c r="K447" i="17"/>
  <c r="P447" i="17" s="1"/>
  <c r="L447" i="17"/>
  <c r="M447" i="17"/>
  <c r="N447" i="17" s="1"/>
  <c r="J448" i="17"/>
  <c r="O448" i="17" s="1"/>
  <c r="K448" i="17"/>
  <c r="P448" i="17" s="1"/>
  <c r="L448" i="17"/>
  <c r="M448" i="17"/>
  <c r="N448" i="17" s="1"/>
  <c r="J449" i="17"/>
  <c r="O449" i="17" s="1"/>
  <c r="K449" i="17"/>
  <c r="P449" i="17" s="1"/>
  <c r="L449" i="17"/>
  <c r="M449" i="17"/>
  <c r="N449" i="17" s="1"/>
  <c r="J450" i="17"/>
  <c r="O450" i="17" s="1"/>
  <c r="K450" i="17"/>
  <c r="P450" i="17" s="1"/>
  <c r="L450" i="17"/>
  <c r="M450" i="17"/>
  <c r="N450" i="17" s="1"/>
  <c r="J451" i="17"/>
  <c r="O451" i="17" s="1"/>
  <c r="K451" i="17"/>
  <c r="P451" i="17" s="1"/>
  <c r="L451" i="17"/>
  <c r="M451" i="17"/>
  <c r="N451" i="17" s="1"/>
  <c r="J452" i="17"/>
  <c r="O452" i="17" s="1"/>
  <c r="K452" i="17"/>
  <c r="P452" i="17" s="1"/>
  <c r="L452" i="17"/>
  <c r="M452" i="17"/>
  <c r="N452" i="17" s="1"/>
  <c r="J453" i="17"/>
  <c r="O453" i="17" s="1"/>
  <c r="K453" i="17"/>
  <c r="P453" i="17" s="1"/>
  <c r="L453" i="17"/>
  <c r="M453" i="17"/>
  <c r="N453" i="17" s="1"/>
  <c r="J454" i="17"/>
  <c r="O454" i="17" s="1"/>
  <c r="K454" i="17"/>
  <c r="P454" i="17" s="1"/>
  <c r="L454" i="17"/>
  <c r="M454" i="17"/>
  <c r="N454" i="17" s="1"/>
  <c r="J455" i="17"/>
  <c r="O455" i="17" s="1"/>
  <c r="K455" i="17"/>
  <c r="P455" i="17" s="1"/>
  <c r="L455" i="17"/>
  <c r="M455" i="17"/>
  <c r="N455" i="17" s="1"/>
  <c r="J456" i="17"/>
  <c r="O456" i="17" s="1"/>
  <c r="K456" i="17"/>
  <c r="P456" i="17" s="1"/>
  <c r="L456" i="17"/>
  <c r="M456" i="17"/>
  <c r="N456" i="17" s="1"/>
  <c r="J457" i="17"/>
  <c r="O457" i="17" s="1"/>
  <c r="K457" i="17"/>
  <c r="P457" i="17" s="1"/>
  <c r="L457" i="17"/>
  <c r="M457" i="17"/>
  <c r="N457" i="17" s="1"/>
  <c r="J458" i="17"/>
  <c r="O458" i="17" s="1"/>
  <c r="K458" i="17"/>
  <c r="P458" i="17" s="1"/>
  <c r="L458" i="17"/>
  <c r="M458" i="17"/>
  <c r="N458" i="17" s="1"/>
  <c r="J459" i="17"/>
  <c r="O459" i="17" s="1"/>
  <c r="K459" i="17"/>
  <c r="P459" i="17" s="1"/>
  <c r="L459" i="17"/>
  <c r="M459" i="17"/>
  <c r="N459" i="17" s="1"/>
  <c r="J460" i="17"/>
  <c r="O460" i="17" s="1"/>
  <c r="K460" i="17"/>
  <c r="P460" i="17" s="1"/>
  <c r="L460" i="17"/>
  <c r="M460" i="17"/>
  <c r="N460" i="17" s="1"/>
  <c r="J461" i="17"/>
  <c r="O461" i="17" s="1"/>
  <c r="K461" i="17"/>
  <c r="P461" i="17" s="1"/>
  <c r="L461" i="17"/>
  <c r="M461" i="17"/>
  <c r="N461" i="17" s="1"/>
  <c r="J462" i="17"/>
  <c r="O462" i="17" s="1"/>
  <c r="K462" i="17"/>
  <c r="P462" i="17" s="1"/>
  <c r="L462" i="17"/>
  <c r="M462" i="17"/>
  <c r="N462" i="17" s="1"/>
  <c r="J463" i="17"/>
  <c r="O463" i="17" s="1"/>
  <c r="K463" i="17"/>
  <c r="P463" i="17" s="1"/>
  <c r="L463" i="17"/>
  <c r="M463" i="17"/>
  <c r="N463" i="17" s="1"/>
  <c r="J464" i="17"/>
  <c r="O464" i="17" s="1"/>
  <c r="K464" i="17"/>
  <c r="P464" i="17" s="1"/>
  <c r="L464" i="17"/>
  <c r="M464" i="17"/>
  <c r="N464" i="17" s="1"/>
  <c r="J465" i="17"/>
  <c r="O465" i="17" s="1"/>
  <c r="K465" i="17"/>
  <c r="P465" i="17" s="1"/>
  <c r="L465" i="17"/>
  <c r="M465" i="17"/>
  <c r="N465" i="17" s="1"/>
  <c r="J466" i="17"/>
  <c r="O466" i="17" s="1"/>
  <c r="K466" i="17"/>
  <c r="P466" i="17" s="1"/>
  <c r="L466" i="17"/>
  <c r="M466" i="17"/>
  <c r="N466" i="17" s="1"/>
  <c r="J467" i="17"/>
  <c r="O467" i="17" s="1"/>
  <c r="K467" i="17"/>
  <c r="P467" i="17" s="1"/>
  <c r="L467" i="17"/>
  <c r="M467" i="17"/>
  <c r="N467" i="17" s="1"/>
  <c r="J468" i="17"/>
  <c r="O468" i="17" s="1"/>
  <c r="K468" i="17"/>
  <c r="P468" i="17" s="1"/>
  <c r="L468" i="17"/>
  <c r="M468" i="17"/>
  <c r="N468" i="17" s="1"/>
  <c r="J469" i="17"/>
  <c r="O469" i="17" s="1"/>
  <c r="K469" i="17"/>
  <c r="P469" i="17" s="1"/>
  <c r="L469" i="17"/>
  <c r="M469" i="17"/>
  <c r="N469" i="17" s="1"/>
  <c r="J470" i="17"/>
  <c r="O470" i="17" s="1"/>
  <c r="K470" i="17"/>
  <c r="P470" i="17" s="1"/>
  <c r="L470" i="17"/>
  <c r="M470" i="17"/>
  <c r="N470" i="17" s="1"/>
  <c r="J471" i="17"/>
  <c r="O471" i="17" s="1"/>
  <c r="K471" i="17"/>
  <c r="P471" i="17" s="1"/>
  <c r="L471" i="17"/>
  <c r="M471" i="17"/>
  <c r="N471" i="17" s="1"/>
  <c r="J472" i="17"/>
  <c r="O472" i="17" s="1"/>
  <c r="K472" i="17"/>
  <c r="P472" i="17" s="1"/>
  <c r="L472" i="17"/>
  <c r="M472" i="17"/>
  <c r="N472" i="17" s="1"/>
  <c r="J473" i="17"/>
  <c r="O473" i="17" s="1"/>
  <c r="K473" i="17"/>
  <c r="P473" i="17" s="1"/>
  <c r="L473" i="17"/>
  <c r="M473" i="17"/>
  <c r="N473" i="17" s="1"/>
  <c r="J474" i="17"/>
  <c r="O474" i="17" s="1"/>
  <c r="K474" i="17"/>
  <c r="P474" i="17" s="1"/>
  <c r="L474" i="17"/>
  <c r="M474" i="17"/>
  <c r="N474" i="17" s="1"/>
  <c r="J475" i="17"/>
  <c r="O475" i="17" s="1"/>
  <c r="K475" i="17"/>
  <c r="P475" i="17" s="1"/>
  <c r="L475" i="17"/>
  <c r="M475" i="17"/>
  <c r="N475" i="17" s="1"/>
  <c r="J476" i="17"/>
  <c r="O476" i="17" s="1"/>
  <c r="K476" i="17"/>
  <c r="P476" i="17" s="1"/>
  <c r="L476" i="17"/>
  <c r="M476" i="17"/>
  <c r="N476" i="17" s="1"/>
  <c r="J477" i="17"/>
  <c r="O477" i="17" s="1"/>
  <c r="K477" i="17"/>
  <c r="P477" i="17" s="1"/>
  <c r="L477" i="17"/>
  <c r="M477" i="17"/>
  <c r="N477" i="17" s="1"/>
  <c r="J478" i="17"/>
  <c r="O478" i="17" s="1"/>
  <c r="K478" i="17"/>
  <c r="P478" i="17" s="1"/>
  <c r="L478" i="17"/>
  <c r="M478" i="17"/>
  <c r="N478" i="17" s="1"/>
  <c r="J479" i="17"/>
  <c r="O479" i="17" s="1"/>
  <c r="K479" i="17"/>
  <c r="P479" i="17" s="1"/>
  <c r="L479" i="17"/>
  <c r="M479" i="17"/>
  <c r="N479" i="17" s="1"/>
  <c r="J480" i="17"/>
  <c r="O480" i="17" s="1"/>
  <c r="K480" i="17"/>
  <c r="P480" i="17" s="1"/>
  <c r="L480" i="17"/>
  <c r="M480" i="17"/>
  <c r="N480" i="17" s="1"/>
  <c r="J481" i="17"/>
  <c r="O481" i="17" s="1"/>
  <c r="K481" i="17"/>
  <c r="P481" i="17" s="1"/>
  <c r="L481" i="17"/>
  <c r="M481" i="17"/>
  <c r="N481" i="17" s="1"/>
  <c r="J482" i="17"/>
  <c r="O482" i="17" s="1"/>
  <c r="K482" i="17"/>
  <c r="P482" i="17" s="1"/>
  <c r="L482" i="17"/>
  <c r="M482" i="17"/>
  <c r="N482" i="17" s="1"/>
  <c r="J483" i="17"/>
  <c r="O483" i="17" s="1"/>
  <c r="K483" i="17"/>
  <c r="P483" i="17" s="1"/>
  <c r="L483" i="17"/>
  <c r="M483" i="17"/>
  <c r="N483" i="17" s="1"/>
  <c r="J484" i="17"/>
  <c r="O484" i="17" s="1"/>
  <c r="K484" i="17"/>
  <c r="P484" i="17" s="1"/>
  <c r="L484" i="17"/>
  <c r="M484" i="17"/>
  <c r="N484" i="17" s="1"/>
  <c r="J485" i="17"/>
  <c r="O485" i="17" s="1"/>
  <c r="K485" i="17"/>
  <c r="P485" i="17" s="1"/>
  <c r="L485" i="17"/>
  <c r="M485" i="17"/>
  <c r="N485" i="17" s="1"/>
  <c r="J486" i="17"/>
  <c r="O486" i="17" s="1"/>
  <c r="K486" i="17"/>
  <c r="P486" i="17" s="1"/>
  <c r="L486" i="17"/>
  <c r="M486" i="17"/>
  <c r="N486" i="17" s="1"/>
  <c r="J487" i="17"/>
  <c r="O487" i="17" s="1"/>
  <c r="K487" i="17"/>
  <c r="P487" i="17" s="1"/>
  <c r="L487" i="17"/>
  <c r="M487" i="17"/>
  <c r="N487" i="17" s="1"/>
  <c r="J488" i="17"/>
  <c r="O488" i="17" s="1"/>
  <c r="K488" i="17"/>
  <c r="P488" i="17" s="1"/>
  <c r="L488" i="17"/>
  <c r="M488" i="17"/>
  <c r="N488" i="17" s="1"/>
  <c r="J489" i="17"/>
  <c r="O489" i="17" s="1"/>
  <c r="K489" i="17"/>
  <c r="P489" i="17" s="1"/>
  <c r="L489" i="17"/>
  <c r="M489" i="17"/>
  <c r="N489" i="17" s="1"/>
  <c r="J490" i="17"/>
  <c r="O490" i="17" s="1"/>
  <c r="K490" i="17"/>
  <c r="P490" i="17" s="1"/>
  <c r="L490" i="17"/>
  <c r="M490" i="17"/>
  <c r="N490" i="17" s="1"/>
  <c r="J491" i="17"/>
  <c r="O491" i="17" s="1"/>
  <c r="K491" i="17"/>
  <c r="P491" i="17" s="1"/>
  <c r="L491" i="17"/>
  <c r="M491" i="17"/>
  <c r="N491" i="17" s="1"/>
  <c r="J492" i="17"/>
  <c r="O492" i="17" s="1"/>
  <c r="K492" i="17"/>
  <c r="P492" i="17" s="1"/>
  <c r="L492" i="17"/>
  <c r="M492" i="17"/>
  <c r="N492" i="17" s="1"/>
  <c r="J493" i="17"/>
  <c r="O493" i="17" s="1"/>
  <c r="K493" i="17"/>
  <c r="P493" i="17" s="1"/>
  <c r="L493" i="17"/>
  <c r="M493" i="17"/>
  <c r="N493" i="17" s="1"/>
  <c r="J494" i="17"/>
  <c r="O494" i="17" s="1"/>
  <c r="K494" i="17"/>
  <c r="P494" i="17" s="1"/>
  <c r="L494" i="17"/>
  <c r="M494" i="17"/>
  <c r="N494" i="17" s="1"/>
  <c r="J495" i="17"/>
  <c r="O495" i="17" s="1"/>
  <c r="K495" i="17"/>
  <c r="P495" i="17" s="1"/>
  <c r="L495" i="17"/>
  <c r="M495" i="17"/>
  <c r="N495" i="17" s="1"/>
  <c r="J496" i="17"/>
  <c r="O496" i="17" s="1"/>
  <c r="K496" i="17"/>
  <c r="P496" i="17" s="1"/>
  <c r="L496" i="17"/>
  <c r="M496" i="17"/>
  <c r="N496" i="17" s="1"/>
  <c r="J497" i="17"/>
  <c r="O497" i="17" s="1"/>
  <c r="K497" i="17"/>
  <c r="P497" i="17" s="1"/>
  <c r="L497" i="17"/>
  <c r="M497" i="17"/>
  <c r="N497" i="17" s="1"/>
  <c r="J498" i="17"/>
  <c r="O498" i="17" s="1"/>
  <c r="K498" i="17"/>
  <c r="P498" i="17" s="1"/>
  <c r="L498" i="17"/>
  <c r="M498" i="17"/>
  <c r="N498" i="17" s="1"/>
  <c r="J499" i="17"/>
  <c r="O499" i="17" s="1"/>
  <c r="K499" i="17"/>
  <c r="P499" i="17" s="1"/>
  <c r="L499" i="17"/>
  <c r="M499" i="17"/>
  <c r="N499" i="17" s="1"/>
  <c r="J500" i="17"/>
  <c r="O500" i="17" s="1"/>
  <c r="K500" i="17"/>
  <c r="P500" i="17" s="1"/>
  <c r="L500" i="17"/>
  <c r="M500" i="17"/>
  <c r="N500" i="17" s="1"/>
  <c r="J501" i="17"/>
  <c r="O501" i="17" s="1"/>
  <c r="K501" i="17"/>
  <c r="P501" i="17" s="1"/>
  <c r="L501" i="17"/>
  <c r="M501" i="17"/>
  <c r="N501" i="17" s="1"/>
  <c r="J502" i="17"/>
  <c r="O502" i="17" s="1"/>
  <c r="K502" i="17"/>
  <c r="P502" i="17" s="1"/>
  <c r="L502" i="17"/>
  <c r="M502" i="17"/>
  <c r="N502" i="17" s="1"/>
  <c r="J503" i="17"/>
  <c r="O503" i="17" s="1"/>
  <c r="K503" i="17"/>
  <c r="P503" i="17" s="1"/>
  <c r="L503" i="17"/>
  <c r="M503" i="17"/>
  <c r="N503" i="17" s="1"/>
  <c r="J504" i="17"/>
  <c r="O504" i="17" s="1"/>
  <c r="K504" i="17"/>
  <c r="P504" i="17" s="1"/>
  <c r="L504" i="17"/>
  <c r="M504" i="17"/>
  <c r="N504" i="17" s="1"/>
  <c r="J505" i="17"/>
  <c r="O505" i="17" s="1"/>
  <c r="K505" i="17"/>
  <c r="P505" i="17" s="1"/>
  <c r="L505" i="17"/>
  <c r="M505" i="17"/>
  <c r="N505" i="17" s="1"/>
  <c r="J506" i="17"/>
  <c r="O506" i="17" s="1"/>
  <c r="K506" i="17"/>
  <c r="P506" i="17" s="1"/>
  <c r="L506" i="17"/>
  <c r="M506" i="17"/>
  <c r="N506" i="17" s="1"/>
  <c r="J507" i="17"/>
  <c r="O507" i="17" s="1"/>
  <c r="K507" i="17"/>
  <c r="P507" i="17" s="1"/>
  <c r="L507" i="17"/>
  <c r="M507" i="17"/>
  <c r="N507" i="17" s="1"/>
  <c r="J508" i="17"/>
  <c r="O508" i="17" s="1"/>
  <c r="K508" i="17"/>
  <c r="P508" i="17" s="1"/>
  <c r="L508" i="17"/>
  <c r="M508" i="17"/>
  <c r="N508" i="17" s="1"/>
  <c r="J509" i="17"/>
  <c r="O509" i="17" s="1"/>
  <c r="K509" i="17"/>
  <c r="P509" i="17" s="1"/>
  <c r="L509" i="17"/>
  <c r="M509" i="17"/>
  <c r="N509" i="17" s="1"/>
  <c r="J510" i="17"/>
  <c r="O510" i="17" s="1"/>
  <c r="K510" i="17"/>
  <c r="P510" i="17" s="1"/>
  <c r="L510" i="17"/>
  <c r="M510" i="17"/>
  <c r="N510" i="17" s="1"/>
  <c r="J511" i="17"/>
  <c r="O511" i="17" s="1"/>
  <c r="K511" i="17"/>
  <c r="P511" i="17" s="1"/>
  <c r="L511" i="17"/>
  <c r="M511" i="17"/>
  <c r="N511" i="17" s="1"/>
  <c r="J512" i="17"/>
  <c r="O512" i="17" s="1"/>
  <c r="K512" i="17"/>
  <c r="P512" i="17" s="1"/>
  <c r="L512" i="17"/>
  <c r="M512" i="17"/>
  <c r="N512" i="17" s="1"/>
  <c r="J513" i="17"/>
  <c r="O513" i="17" s="1"/>
  <c r="K513" i="17"/>
  <c r="P513" i="17" s="1"/>
  <c r="L513" i="17"/>
  <c r="M513" i="17"/>
  <c r="N513" i="17" s="1"/>
  <c r="J514" i="17"/>
  <c r="O514" i="17" s="1"/>
  <c r="K514" i="17"/>
  <c r="P514" i="17" s="1"/>
  <c r="L514" i="17"/>
  <c r="M514" i="17"/>
  <c r="N514" i="17" s="1"/>
  <c r="J515" i="17"/>
  <c r="O515" i="17" s="1"/>
  <c r="K515" i="17"/>
  <c r="P515" i="17" s="1"/>
  <c r="L515" i="17"/>
  <c r="M515" i="17"/>
  <c r="N515" i="17" s="1"/>
  <c r="J516" i="17"/>
  <c r="O516" i="17" s="1"/>
  <c r="K516" i="17"/>
  <c r="P516" i="17" s="1"/>
  <c r="L516" i="17"/>
  <c r="M516" i="17"/>
  <c r="N516" i="17" s="1"/>
  <c r="J517" i="17"/>
  <c r="O517" i="17" s="1"/>
  <c r="K517" i="17"/>
  <c r="P517" i="17" s="1"/>
  <c r="L517" i="17"/>
  <c r="M517" i="17"/>
  <c r="N517" i="17" s="1"/>
  <c r="J518" i="17"/>
  <c r="O518" i="17" s="1"/>
  <c r="K518" i="17"/>
  <c r="P518" i="17" s="1"/>
  <c r="L518" i="17"/>
  <c r="M518" i="17"/>
  <c r="N518" i="17" s="1"/>
  <c r="J519" i="17"/>
  <c r="O519" i="17" s="1"/>
  <c r="K519" i="17"/>
  <c r="P519" i="17" s="1"/>
  <c r="L519" i="17"/>
  <c r="M519" i="17"/>
  <c r="N519" i="17" s="1"/>
  <c r="J520" i="17"/>
  <c r="O520" i="17" s="1"/>
  <c r="K520" i="17"/>
  <c r="P520" i="17" s="1"/>
  <c r="L520" i="17"/>
  <c r="M520" i="17"/>
  <c r="N520" i="17" s="1"/>
  <c r="J521" i="17"/>
  <c r="O521" i="17" s="1"/>
  <c r="K521" i="17"/>
  <c r="P521" i="17" s="1"/>
  <c r="L521" i="17"/>
  <c r="M521" i="17"/>
  <c r="N521" i="17" s="1"/>
  <c r="J522" i="17"/>
  <c r="O522" i="17" s="1"/>
  <c r="K522" i="17"/>
  <c r="P522" i="17" s="1"/>
  <c r="L522" i="17"/>
  <c r="M522" i="17"/>
  <c r="N522" i="17" s="1"/>
  <c r="J523" i="17"/>
  <c r="O523" i="17" s="1"/>
  <c r="K523" i="17"/>
  <c r="P523" i="17" s="1"/>
  <c r="L523" i="17"/>
  <c r="M523" i="17"/>
  <c r="N523" i="17" s="1"/>
  <c r="J524" i="17"/>
  <c r="O524" i="17" s="1"/>
  <c r="K524" i="17"/>
  <c r="P524" i="17" s="1"/>
  <c r="L524" i="17"/>
  <c r="M524" i="17"/>
  <c r="N524" i="17" s="1"/>
  <c r="J525" i="17"/>
  <c r="O525" i="17" s="1"/>
  <c r="K525" i="17"/>
  <c r="P525" i="17" s="1"/>
  <c r="L525" i="17"/>
  <c r="M525" i="17"/>
  <c r="N525" i="17" s="1"/>
  <c r="J526" i="17"/>
  <c r="O526" i="17" s="1"/>
  <c r="K526" i="17"/>
  <c r="P526" i="17" s="1"/>
  <c r="L526" i="17"/>
  <c r="M526" i="17"/>
  <c r="N526" i="17" s="1"/>
  <c r="J527" i="17"/>
  <c r="O527" i="17" s="1"/>
  <c r="K527" i="17"/>
  <c r="P527" i="17" s="1"/>
  <c r="L527" i="17"/>
  <c r="M527" i="17"/>
  <c r="N527" i="17" s="1"/>
  <c r="J528" i="17"/>
  <c r="O528" i="17" s="1"/>
  <c r="K528" i="17"/>
  <c r="P528" i="17" s="1"/>
  <c r="L528" i="17"/>
  <c r="M528" i="17"/>
  <c r="N528" i="17" s="1"/>
  <c r="J529" i="17"/>
  <c r="O529" i="17" s="1"/>
  <c r="K529" i="17"/>
  <c r="P529" i="17" s="1"/>
  <c r="L529" i="17"/>
  <c r="M529" i="17"/>
  <c r="N529" i="17" s="1"/>
  <c r="J530" i="17"/>
  <c r="O530" i="17" s="1"/>
  <c r="K530" i="17"/>
  <c r="P530" i="17" s="1"/>
  <c r="L530" i="17"/>
  <c r="M530" i="17"/>
  <c r="N530" i="17" s="1"/>
  <c r="J531" i="17"/>
  <c r="O531" i="17" s="1"/>
  <c r="K531" i="17"/>
  <c r="P531" i="17" s="1"/>
  <c r="L531" i="17"/>
  <c r="M531" i="17"/>
  <c r="N531" i="17" s="1"/>
  <c r="J532" i="17"/>
  <c r="O532" i="17" s="1"/>
  <c r="K532" i="17"/>
  <c r="P532" i="17" s="1"/>
  <c r="L532" i="17"/>
  <c r="M532" i="17"/>
  <c r="N532" i="17" s="1"/>
  <c r="J533" i="17"/>
  <c r="O533" i="17" s="1"/>
  <c r="K533" i="17"/>
  <c r="P533" i="17" s="1"/>
  <c r="L533" i="17"/>
  <c r="M533" i="17"/>
  <c r="N533" i="17" s="1"/>
  <c r="J534" i="17"/>
  <c r="O534" i="17" s="1"/>
  <c r="K534" i="17"/>
  <c r="P534" i="17" s="1"/>
  <c r="L534" i="17"/>
  <c r="M534" i="17"/>
  <c r="N534" i="17" s="1"/>
  <c r="J535" i="17"/>
  <c r="O535" i="17" s="1"/>
  <c r="K535" i="17"/>
  <c r="P535" i="17" s="1"/>
  <c r="L535" i="17"/>
  <c r="M535" i="17"/>
  <c r="N535" i="17" s="1"/>
  <c r="J536" i="17"/>
  <c r="O536" i="17" s="1"/>
  <c r="K536" i="17"/>
  <c r="P536" i="17" s="1"/>
  <c r="L536" i="17"/>
  <c r="M536" i="17"/>
  <c r="N536" i="17" s="1"/>
  <c r="J537" i="17"/>
  <c r="O537" i="17" s="1"/>
  <c r="K537" i="17"/>
  <c r="P537" i="17" s="1"/>
  <c r="L537" i="17"/>
  <c r="M537" i="17"/>
  <c r="N537" i="17" s="1"/>
  <c r="J538" i="17"/>
  <c r="O538" i="17" s="1"/>
  <c r="K538" i="17"/>
  <c r="P538" i="17" s="1"/>
  <c r="L538" i="17"/>
  <c r="M538" i="17"/>
  <c r="N538" i="17" s="1"/>
  <c r="J539" i="17"/>
  <c r="O539" i="17" s="1"/>
  <c r="K539" i="17"/>
  <c r="P539" i="17" s="1"/>
  <c r="L539" i="17"/>
  <c r="M539" i="17"/>
  <c r="N539" i="17" s="1"/>
  <c r="J540" i="17"/>
  <c r="O540" i="17" s="1"/>
  <c r="K540" i="17"/>
  <c r="P540" i="17" s="1"/>
  <c r="L540" i="17"/>
  <c r="M540" i="17"/>
  <c r="N540" i="17" s="1"/>
  <c r="J541" i="17"/>
  <c r="O541" i="17" s="1"/>
  <c r="K541" i="17"/>
  <c r="P541" i="17" s="1"/>
  <c r="L541" i="17"/>
  <c r="M541" i="17"/>
  <c r="N541" i="17" s="1"/>
  <c r="J542" i="17"/>
  <c r="O542" i="17" s="1"/>
  <c r="K542" i="17"/>
  <c r="P542" i="17" s="1"/>
  <c r="L542" i="17"/>
  <c r="M542" i="17"/>
  <c r="N542" i="17" s="1"/>
  <c r="J543" i="17"/>
  <c r="O543" i="17" s="1"/>
  <c r="K543" i="17"/>
  <c r="P543" i="17" s="1"/>
  <c r="L543" i="17"/>
  <c r="M543" i="17"/>
  <c r="N543" i="17" s="1"/>
  <c r="J544" i="17"/>
  <c r="O544" i="17" s="1"/>
  <c r="K544" i="17"/>
  <c r="P544" i="17" s="1"/>
  <c r="L544" i="17"/>
  <c r="M544" i="17"/>
  <c r="N544" i="17" s="1"/>
  <c r="J545" i="17"/>
  <c r="O545" i="17" s="1"/>
  <c r="K545" i="17"/>
  <c r="P545" i="17" s="1"/>
  <c r="L545" i="17"/>
  <c r="M545" i="17"/>
  <c r="N545" i="17" s="1"/>
  <c r="J546" i="17"/>
  <c r="O546" i="17" s="1"/>
  <c r="K546" i="17"/>
  <c r="P546" i="17" s="1"/>
  <c r="L546" i="17"/>
  <c r="M546" i="17"/>
  <c r="N546" i="17" s="1"/>
  <c r="J547" i="17"/>
  <c r="O547" i="17" s="1"/>
  <c r="K547" i="17"/>
  <c r="P547" i="17" s="1"/>
  <c r="L547" i="17"/>
  <c r="M547" i="17"/>
  <c r="N547" i="17" s="1"/>
  <c r="J548" i="17"/>
  <c r="O548" i="17" s="1"/>
  <c r="K548" i="17"/>
  <c r="P548" i="17" s="1"/>
  <c r="L548" i="17"/>
  <c r="M548" i="17"/>
  <c r="N548" i="17" s="1"/>
  <c r="J549" i="17"/>
  <c r="O549" i="17" s="1"/>
  <c r="K549" i="17"/>
  <c r="P549" i="17" s="1"/>
  <c r="L549" i="17"/>
  <c r="M549" i="17"/>
  <c r="N549" i="17" s="1"/>
  <c r="J550" i="17"/>
  <c r="O550" i="17" s="1"/>
  <c r="K550" i="17"/>
  <c r="P550" i="17" s="1"/>
  <c r="L550" i="17"/>
  <c r="M550" i="17"/>
  <c r="N550" i="17" s="1"/>
  <c r="J551" i="17"/>
  <c r="O551" i="17" s="1"/>
  <c r="K551" i="17"/>
  <c r="P551" i="17" s="1"/>
  <c r="L551" i="17"/>
  <c r="M551" i="17"/>
  <c r="N551" i="17" s="1"/>
  <c r="J552" i="17"/>
  <c r="O552" i="17" s="1"/>
  <c r="K552" i="17"/>
  <c r="P552" i="17" s="1"/>
  <c r="L552" i="17"/>
  <c r="M552" i="17"/>
  <c r="N552" i="17" s="1"/>
  <c r="J553" i="17"/>
  <c r="O553" i="17" s="1"/>
  <c r="K553" i="17"/>
  <c r="P553" i="17" s="1"/>
  <c r="L553" i="17"/>
  <c r="M553" i="17"/>
  <c r="N553" i="17" s="1"/>
  <c r="J554" i="17"/>
  <c r="O554" i="17" s="1"/>
  <c r="K554" i="17"/>
  <c r="P554" i="17" s="1"/>
  <c r="L554" i="17"/>
  <c r="M554" i="17"/>
  <c r="N554" i="17" s="1"/>
  <c r="J555" i="17"/>
  <c r="O555" i="17" s="1"/>
  <c r="K555" i="17"/>
  <c r="P555" i="17" s="1"/>
  <c r="L555" i="17"/>
  <c r="M555" i="17"/>
  <c r="N555" i="17" s="1"/>
  <c r="J556" i="17"/>
  <c r="O556" i="17" s="1"/>
  <c r="K556" i="17"/>
  <c r="P556" i="17" s="1"/>
  <c r="L556" i="17"/>
  <c r="M556" i="17"/>
  <c r="N556" i="17" s="1"/>
  <c r="J557" i="17"/>
  <c r="O557" i="17" s="1"/>
  <c r="K557" i="17"/>
  <c r="P557" i="17" s="1"/>
  <c r="L557" i="17"/>
  <c r="M557" i="17"/>
  <c r="N557" i="17" s="1"/>
  <c r="J558" i="17"/>
  <c r="O558" i="17" s="1"/>
  <c r="K558" i="17"/>
  <c r="P558" i="17" s="1"/>
  <c r="L558" i="17"/>
  <c r="M558" i="17"/>
  <c r="N558" i="17" s="1"/>
  <c r="J559" i="17"/>
  <c r="O559" i="17" s="1"/>
  <c r="K559" i="17"/>
  <c r="P559" i="17" s="1"/>
  <c r="L559" i="17"/>
  <c r="M559" i="17"/>
  <c r="N559" i="17" s="1"/>
  <c r="J560" i="17"/>
  <c r="O560" i="17" s="1"/>
  <c r="K560" i="17"/>
  <c r="P560" i="17" s="1"/>
  <c r="L560" i="17"/>
  <c r="M560" i="17"/>
  <c r="N560" i="17" s="1"/>
  <c r="J561" i="17"/>
  <c r="O561" i="17" s="1"/>
  <c r="K561" i="17"/>
  <c r="P561" i="17" s="1"/>
  <c r="L561" i="17"/>
  <c r="M561" i="17"/>
  <c r="N561" i="17" s="1"/>
  <c r="J562" i="17"/>
  <c r="O562" i="17" s="1"/>
  <c r="K562" i="17"/>
  <c r="P562" i="17" s="1"/>
  <c r="L562" i="17"/>
  <c r="M562" i="17"/>
  <c r="N562" i="17" s="1"/>
  <c r="J563" i="17"/>
  <c r="O563" i="17" s="1"/>
  <c r="K563" i="17"/>
  <c r="P563" i="17" s="1"/>
  <c r="L563" i="17"/>
  <c r="M563" i="17"/>
  <c r="N563" i="17" s="1"/>
  <c r="J564" i="17"/>
  <c r="O564" i="17" s="1"/>
  <c r="K564" i="17"/>
  <c r="P564" i="17" s="1"/>
  <c r="L564" i="17"/>
  <c r="M564" i="17"/>
  <c r="N564" i="17" s="1"/>
  <c r="J565" i="17"/>
  <c r="O565" i="17" s="1"/>
  <c r="K565" i="17"/>
  <c r="P565" i="17" s="1"/>
  <c r="L565" i="17"/>
  <c r="M565" i="17"/>
  <c r="N565" i="17" s="1"/>
  <c r="J566" i="17"/>
  <c r="O566" i="17" s="1"/>
  <c r="K566" i="17"/>
  <c r="P566" i="17" s="1"/>
  <c r="L566" i="17"/>
  <c r="M566" i="17"/>
  <c r="N566" i="17" s="1"/>
  <c r="J567" i="17"/>
  <c r="O567" i="17" s="1"/>
  <c r="K567" i="17"/>
  <c r="P567" i="17" s="1"/>
  <c r="L567" i="17"/>
  <c r="M567" i="17"/>
  <c r="N567" i="17" s="1"/>
  <c r="J568" i="17"/>
  <c r="O568" i="17" s="1"/>
  <c r="K568" i="17"/>
  <c r="P568" i="17" s="1"/>
  <c r="L568" i="17"/>
  <c r="M568" i="17"/>
  <c r="N568" i="17" s="1"/>
  <c r="J569" i="17"/>
  <c r="O569" i="17" s="1"/>
  <c r="K569" i="17"/>
  <c r="P569" i="17" s="1"/>
  <c r="L569" i="17"/>
  <c r="M569" i="17"/>
  <c r="N569" i="17" s="1"/>
  <c r="J570" i="17"/>
  <c r="O570" i="17" s="1"/>
  <c r="K570" i="17"/>
  <c r="P570" i="17" s="1"/>
  <c r="L570" i="17"/>
  <c r="M570" i="17"/>
  <c r="N570" i="17" s="1"/>
  <c r="J571" i="17"/>
  <c r="O571" i="17" s="1"/>
  <c r="K571" i="17"/>
  <c r="P571" i="17" s="1"/>
  <c r="L571" i="17"/>
  <c r="M571" i="17"/>
  <c r="N571" i="17" s="1"/>
  <c r="J572" i="17"/>
  <c r="O572" i="17" s="1"/>
  <c r="K572" i="17"/>
  <c r="P572" i="17" s="1"/>
  <c r="L572" i="17"/>
  <c r="M572" i="17"/>
  <c r="N572" i="17" s="1"/>
  <c r="J573" i="17"/>
  <c r="O573" i="17" s="1"/>
  <c r="K573" i="17"/>
  <c r="P573" i="17" s="1"/>
  <c r="L573" i="17"/>
  <c r="M573" i="17"/>
  <c r="N573" i="17" s="1"/>
  <c r="J574" i="17"/>
  <c r="O574" i="17" s="1"/>
  <c r="K574" i="17"/>
  <c r="P574" i="17" s="1"/>
  <c r="L574" i="17"/>
  <c r="M574" i="17"/>
  <c r="N574" i="17" s="1"/>
  <c r="J575" i="17"/>
  <c r="O575" i="17" s="1"/>
  <c r="K575" i="17"/>
  <c r="P575" i="17" s="1"/>
  <c r="L575" i="17"/>
  <c r="M575" i="17"/>
  <c r="N575" i="17" s="1"/>
  <c r="J576" i="17"/>
  <c r="O576" i="17" s="1"/>
  <c r="K576" i="17"/>
  <c r="P576" i="17" s="1"/>
  <c r="L576" i="17"/>
  <c r="M576" i="17"/>
  <c r="N576" i="17" s="1"/>
  <c r="J577" i="17"/>
  <c r="O577" i="17" s="1"/>
  <c r="K577" i="17"/>
  <c r="P577" i="17" s="1"/>
  <c r="L577" i="17"/>
  <c r="M577" i="17"/>
  <c r="N577" i="17" s="1"/>
  <c r="J578" i="17"/>
  <c r="O578" i="17" s="1"/>
  <c r="K578" i="17"/>
  <c r="P578" i="17" s="1"/>
  <c r="L578" i="17"/>
  <c r="M578" i="17"/>
  <c r="N578" i="17" s="1"/>
  <c r="J579" i="17"/>
  <c r="O579" i="17" s="1"/>
  <c r="K579" i="17"/>
  <c r="P579" i="17" s="1"/>
  <c r="L579" i="17"/>
  <c r="M579" i="17"/>
  <c r="N579" i="17" s="1"/>
  <c r="J580" i="17"/>
  <c r="O580" i="17" s="1"/>
  <c r="K580" i="17"/>
  <c r="P580" i="17" s="1"/>
  <c r="L580" i="17"/>
  <c r="M580" i="17"/>
  <c r="N580" i="17" s="1"/>
  <c r="J581" i="17"/>
  <c r="O581" i="17" s="1"/>
  <c r="K581" i="17"/>
  <c r="P581" i="17" s="1"/>
  <c r="L581" i="17"/>
  <c r="M581" i="17"/>
  <c r="N581" i="17" s="1"/>
  <c r="J582" i="17"/>
  <c r="O582" i="17" s="1"/>
  <c r="K582" i="17"/>
  <c r="P582" i="17" s="1"/>
  <c r="L582" i="17"/>
  <c r="M582" i="17"/>
  <c r="N582" i="17" s="1"/>
  <c r="J583" i="17"/>
  <c r="O583" i="17" s="1"/>
  <c r="K583" i="17"/>
  <c r="P583" i="17" s="1"/>
  <c r="L583" i="17"/>
  <c r="M583" i="17"/>
  <c r="N583" i="17" s="1"/>
  <c r="J584" i="17"/>
  <c r="O584" i="17" s="1"/>
  <c r="K584" i="17"/>
  <c r="P584" i="17" s="1"/>
  <c r="L584" i="17"/>
  <c r="M584" i="17"/>
  <c r="N584" i="17" s="1"/>
  <c r="J585" i="17"/>
  <c r="O585" i="17" s="1"/>
  <c r="K585" i="17"/>
  <c r="P585" i="17" s="1"/>
  <c r="L585" i="17"/>
  <c r="M585" i="17"/>
  <c r="N585" i="17" s="1"/>
  <c r="J586" i="17"/>
  <c r="O586" i="17" s="1"/>
  <c r="K586" i="17"/>
  <c r="P586" i="17" s="1"/>
  <c r="L586" i="17"/>
  <c r="M586" i="17"/>
  <c r="N586" i="17" s="1"/>
  <c r="J587" i="17"/>
  <c r="O587" i="17" s="1"/>
  <c r="K587" i="17"/>
  <c r="P587" i="17" s="1"/>
  <c r="L587" i="17"/>
  <c r="M587" i="17"/>
  <c r="N587" i="17" s="1"/>
  <c r="J588" i="17"/>
  <c r="O588" i="17" s="1"/>
  <c r="K588" i="17"/>
  <c r="P588" i="17" s="1"/>
  <c r="L588" i="17"/>
  <c r="M588" i="17"/>
  <c r="N588" i="17" s="1"/>
  <c r="J589" i="17"/>
  <c r="O589" i="17" s="1"/>
  <c r="K589" i="17"/>
  <c r="P589" i="17" s="1"/>
  <c r="L589" i="17"/>
  <c r="M589" i="17"/>
  <c r="N589" i="17" s="1"/>
  <c r="J590" i="17"/>
  <c r="O590" i="17" s="1"/>
  <c r="K590" i="17"/>
  <c r="P590" i="17" s="1"/>
  <c r="L590" i="17"/>
  <c r="M590" i="17"/>
  <c r="N590" i="17" s="1"/>
  <c r="J591" i="17"/>
  <c r="O591" i="17" s="1"/>
  <c r="K591" i="17"/>
  <c r="P591" i="17" s="1"/>
  <c r="L591" i="17"/>
  <c r="M591" i="17"/>
  <c r="N591" i="17" s="1"/>
  <c r="J592" i="17"/>
  <c r="O592" i="17" s="1"/>
  <c r="K592" i="17"/>
  <c r="P592" i="17" s="1"/>
  <c r="L592" i="17"/>
  <c r="M592" i="17"/>
  <c r="N592" i="17" s="1"/>
  <c r="J593" i="17"/>
  <c r="O593" i="17" s="1"/>
  <c r="K593" i="17"/>
  <c r="P593" i="17" s="1"/>
  <c r="L593" i="17"/>
  <c r="M593" i="17"/>
  <c r="N593" i="17" s="1"/>
  <c r="J594" i="17"/>
  <c r="O594" i="17" s="1"/>
  <c r="K594" i="17"/>
  <c r="P594" i="17" s="1"/>
  <c r="L594" i="17"/>
  <c r="M594" i="17"/>
  <c r="N594" i="17" s="1"/>
  <c r="J595" i="17"/>
  <c r="O595" i="17" s="1"/>
  <c r="K595" i="17"/>
  <c r="P595" i="17" s="1"/>
  <c r="L595" i="17"/>
  <c r="M595" i="17"/>
  <c r="N595" i="17" s="1"/>
  <c r="J596" i="17"/>
  <c r="O596" i="17" s="1"/>
  <c r="K596" i="17"/>
  <c r="P596" i="17" s="1"/>
  <c r="L596" i="17"/>
  <c r="M596" i="17"/>
  <c r="N596" i="17" s="1"/>
  <c r="J597" i="17"/>
  <c r="O597" i="17" s="1"/>
  <c r="K597" i="17"/>
  <c r="P597" i="17" s="1"/>
  <c r="L597" i="17"/>
  <c r="M597" i="17"/>
  <c r="N597" i="17" s="1"/>
  <c r="J598" i="17"/>
  <c r="O598" i="17" s="1"/>
  <c r="K598" i="17"/>
  <c r="P598" i="17" s="1"/>
  <c r="L598" i="17"/>
  <c r="M598" i="17"/>
  <c r="N598" i="17" s="1"/>
  <c r="J599" i="17"/>
  <c r="O599" i="17" s="1"/>
  <c r="K599" i="17"/>
  <c r="P599" i="17" s="1"/>
  <c r="L599" i="17"/>
  <c r="M599" i="17"/>
  <c r="N599" i="17" s="1"/>
  <c r="J600" i="17"/>
  <c r="O600" i="17" s="1"/>
  <c r="K600" i="17"/>
  <c r="P600" i="17" s="1"/>
  <c r="L600" i="17"/>
  <c r="M600" i="17"/>
  <c r="N600" i="17" s="1"/>
  <c r="J601" i="17"/>
  <c r="O601" i="17" s="1"/>
  <c r="K601" i="17"/>
  <c r="P601" i="17" s="1"/>
  <c r="L601" i="17"/>
  <c r="M601" i="17"/>
  <c r="N601" i="17" s="1"/>
  <c r="J602" i="17"/>
  <c r="O602" i="17" s="1"/>
  <c r="K602" i="17"/>
  <c r="P602" i="17" s="1"/>
  <c r="L602" i="17"/>
  <c r="M602" i="17"/>
  <c r="N602" i="17" s="1"/>
  <c r="J603" i="17"/>
  <c r="O603" i="17" s="1"/>
  <c r="K603" i="17"/>
  <c r="P603" i="17" s="1"/>
  <c r="L603" i="17"/>
  <c r="M603" i="17"/>
  <c r="N603" i="17" s="1"/>
  <c r="J604" i="17"/>
  <c r="O604" i="17" s="1"/>
  <c r="K604" i="17"/>
  <c r="P604" i="17" s="1"/>
  <c r="L604" i="17"/>
  <c r="M604" i="17"/>
  <c r="N604" i="17" s="1"/>
  <c r="J605" i="17"/>
  <c r="O605" i="17" s="1"/>
  <c r="K605" i="17"/>
  <c r="P605" i="17" s="1"/>
  <c r="L605" i="17"/>
  <c r="M605" i="17"/>
  <c r="N605" i="17" s="1"/>
  <c r="J606" i="17"/>
  <c r="O606" i="17" s="1"/>
  <c r="K606" i="17"/>
  <c r="P606" i="17" s="1"/>
  <c r="L606" i="17"/>
  <c r="M606" i="17"/>
  <c r="N606" i="17" s="1"/>
  <c r="J607" i="17"/>
  <c r="O607" i="17" s="1"/>
  <c r="K607" i="17"/>
  <c r="P607" i="17" s="1"/>
  <c r="L607" i="17"/>
  <c r="M607" i="17"/>
  <c r="N607" i="17" s="1"/>
  <c r="J608" i="17"/>
  <c r="O608" i="17" s="1"/>
  <c r="K608" i="17"/>
  <c r="P608" i="17" s="1"/>
  <c r="L608" i="17"/>
  <c r="M608" i="17"/>
  <c r="N608" i="17" s="1"/>
  <c r="J609" i="17"/>
  <c r="O609" i="17" s="1"/>
  <c r="K609" i="17"/>
  <c r="P609" i="17" s="1"/>
  <c r="L609" i="17"/>
  <c r="M609" i="17"/>
  <c r="N609" i="17" s="1"/>
  <c r="J610" i="17"/>
  <c r="O610" i="17" s="1"/>
  <c r="K610" i="17"/>
  <c r="P610" i="17" s="1"/>
  <c r="L610" i="17"/>
  <c r="M610" i="17"/>
  <c r="N610" i="17" s="1"/>
  <c r="J611" i="17"/>
  <c r="O611" i="17" s="1"/>
  <c r="K611" i="17"/>
  <c r="P611" i="17" s="1"/>
  <c r="L611" i="17"/>
  <c r="M611" i="17"/>
  <c r="N611" i="17" s="1"/>
  <c r="J612" i="17"/>
  <c r="O612" i="17" s="1"/>
  <c r="K612" i="17"/>
  <c r="P612" i="17" s="1"/>
  <c r="L612" i="17"/>
  <c r="M612" i="17"/>
  <c r="N612" i="17" s="1"/>
  <c r="J613" i="17"/>
  <c r="O613" i="17" s="1"/>
  <c r="K613" i="17"/>
  <c r="P613" i="17" s="1"/>
  <c r="L613" i="17"/>
  <c r="M613" i="17"/>
  <c r="N613" i="17" s="1"/>
  <c r="J614" i="17"/>
  <c r="O614" i="17" s="1"/>
  <c r="K614" i="17"/>
  <c r="P614" i="17" s="1"/>
  <c r="L614" i="17"/>
  <c r="M614" i="17"/>
  <c r="N614" i="17" s="1"/>
  <c r="J615" i="17"/>
  <c r="O615" i="17" s="1"/>
  <c r="K615" i="17"/>
  <c r="P615" i="17" s="1"/>
  <c r="L615" i="17"/>
  <c r="M615" i="17"/>
  <c r="N615" i="17" s="1"/>
  <c r="J616" i="17"/>
  <c r="O616" i="17" s="1"/>
  <c r="K616" i="17"/>
  <c r="P616" i="17" s="1"/>
  <c r="L616" i="17"/>
  <c r="M616" i="17"/>
  <c r="N616" i="17" s="1"/>
  <c r="J617" i="17"/>
  <c r="O617" i="17" s="1"/>
  <c r="K617" i="17"/>
  <c r="P617" i="17" s="1"/>
  <c r="L617" i="17"/>
  <c r="M617" i="17"/>
  <c r="N617" i="17" s="1"/>
  <c r="J618" i="17"/>
  <c r="O618" i="17" s="1"/>
  <c r="K618" i="17"/>
  <c r="P618" i="17" s="1"/>
  <c r="L618" i="17"/>
  <c r="M618" i="17"/>
  <c r="N618" i="17" s="1"/>
  <c r="J619" i="17"/>
  <c r="O619" i="17" s="1"/>
  <c r="K619" i="17"/>
  <c r="P619" i="17" s="1"/>
  <c r="L619" i="17"/>
  <c r="M619" i="17"/>
  <c r="N619" i="17" s="1"/>
  <c r="J620" i="17"/>
  <c r="O620" i="17" s="1"/>
  <c r="K620" i="17"/>
  <c r="P620" i="17" s="1"/>
  <c r="L620" i="17"/>
  <c r="M620" i="17"/>
  <c r="N620" i="17" s="1"/>
  <c r="J621" i="17"/>
  <c r="O621" i="17" s="1"/>
  <c r="K621" i="17"/>
  <c r="P621" i="17" s="1"/>
  <c r="L621" i="17"/>
  <c r="M621" i="17"/>
  <c r="N621" i="17" s="1"/>
  <c r="J622" i="17"/>
  <c r="O622" i="17" s="1"/>
  <c r="K622" i="17"/>
  <c r="P622" i="17" s="1"/>
  <c r="L622" i="17"/>
  <c r="M622" i="17"/>
  <c r="N622" i="17" s="1"/>
  <c r="J623" i="17"/>
  <c r="O623" i="17" s="1"/>
  <c r="K623" i="17"/>
  <c r="P623" i="17" s="1"/>
  <c r="L623" i="17"/>
  <c r="M623" i="17"/>
  <c r="N623" i="17" s="1"/>
  <c r="J624" i="17"/>
  <c r="O624" i="17" s="1"/>
  <c r="K624" i="17"/>
  <c r="P624" i="17" s="1"/>
  <c r="L624" i="17"/>
  <c r="M624" i="17"/>
  <c r="N624" i="17" s="1"/>
  <c r="J625" i="17"/>
  <c r="O625" i="17" s="1"/>
  <c r="K625" i="17"/>
  <c r="P625" i="17" s="1"/>
  <c r="L625" i="17"/>
  <c r="M625" i="17"/>
  <c r="N625" i="17" s="1"/>
  <c r="J626" i="17"/>
  <c r="O626" i="17" s="1"/>
  <c r="K626" i="17"/>
  <c r="P626" i="17" s="1"/>
  <c r="L626" i="17"/>
  <c r="M626" i="17"/>
  <c r="N626" i="17" s="1"/>
  <c r="J627" i="17"/>
  <c r="O627" i="17" s="1"/>
  <c r="K627" i="17"/>
  <c r="P627" i="17" s="1"/>
  <c r="L627" i="17"/>
  <c r="M627" i="17"/>
  <c r="N627" i="17" s="1"/>
  <c r="J628" i="17"/>
  <c r="O628" i="17" s="1"/>
  <c r="K628" i="17"/>
  <c r="P628" i="17" s="1"/>
  <c r="L628" i="17"/>
  <c r="M628" i="17"/>
  <c r="N628" i="17" s="1"/>
  <c r="J629" i="17"/>
  <c r="O629" i="17" s="1"/>
  <c r="K629" i="17"/>
  <c r="P629" i="17" s="1"/>
  <c r="L629" i="17"/>
  <c r="M629" i="17"/>
  <c r="N629" i="17" s="1"/>
  <c r="J630" i="17"/>
  <c r="O630" i="17" s="1"/>
  <c r="K630" i="17"/>
  <c r="P630" i="17" s="1"/>
  <c r="L630" i="17"/>
  <c r="M630" i="17"/>
  <c r="N630" i="17" s="1"/>
  <c r="J631" i="17"/>
  <c r="O631" i="17" s="1"/>
  <c r="K631" i="17"/>
  <c r="P631" i="17" s="1"/>
  <c r="L631" i="17"/>
  <c r="M631" i="17"/>
  <c r="N631" i="17" s="1"/>
  <c r="J632" i="17"/>
  <c r="O632" i="17" s="1"/>
  <c r="K632" i="17"/>
  <c r="P632" i="17" s="1"/>
  <c r="L632" i="17"/>
  <c r="M632" i="17"/>
  <c r="N632" i="17" s="1"/>
  <c r="J633" i="17"/>
  <c r="O633" i="17" s="1"/>
  <c r="K633" i="17"/>
  <c r="P633" i="17" s="1"/>
  <c r="L633" i="17"/>
  <c r="M633" i="17"/>
  <c r="N633" i="17" s="1"/>
  <c r="J634" i="17"/>
  <c r="O634" i="17" s="1"/>
  <c r="K634" i="17"/>
  <c r="P634" i="17" s="1"/>
  <c r="L634" i="17"/>
  <c r="M634" i="17"/>
  <c r="N634" i="17" s="1"/>
  <c r="J635" i="17"/>
  <c r="O635" i="17" s="1"/>
  <c r="K635" i="17"/>
  <c r="P635" i="17" s="1"/>
  <c r="L635" i="17"/>
  <c r="M635" i="17"/>
  <c r="N635" i="17" s="1"/>
  <c r="J636" i="17"/>
  <c r="O636" i="17" s="1"/>
  <c r="K636" i="17"/>
  <c r="P636" i="17" s="1"/>
  <c r="L636" i="17"/>
  <c r="M636" i="17"/>
  <c r="N636" i="17" s="1"/>
  <c r="J637" i="17"/>
  <c r="O637" i="17" s="1"/>
  <c r="K637" i="17"/>
  <c r="P637" i="17" s="1"/>
  <c r="L637" i="17"/>
  <c r="M637" i="17"/>
  <c r="N637" i="17" s="1"/>
  <c r="J638" i="17"/>
  <c r="O638" i="17" s="1"/>
  <c r="K638" i="17"/>
  <c r="P638" i="17" s="1"/>
  <c r="L638" i="17"/>
  <c r="M638" i="17"/>
  <c r="N638" i="17" s="1"/>
  <c r="J639" i="17"/>
  <c r="O639" i="17" s="1"/>
  <c r="K639" i="17"/>
  <c r="P639" i="17" s="1"/>
  <c r="L639" i="17"/>
  <c r="M639" i="17"/>
  <c r="N639" i="17" s="1"/>
  <c r="J640" i="17"/>
  <c r="O640" i="17" s="1"/>
  <c r="K640" i="17"/>
  <c r="P640" i="17" s="1"/>
  <c r="L640" i="17"/>
  <c r="M640" i="17"/>
  <c r="N640" i="17" s="1"/>
  <c r="J641" i="17"/>
  <c r="O641" i="17" s="1"/>
  <c r="K641" i="17"/>
  <c r="P641" i="17" s="1"/>
  <c r="L641" i="17"/>
  <c r="M641" i="17"/>
  <c r="N641" i="17" s="1"/>
  <c r="J642" i="17"/>
  <c r="O642" i="17" s="1"/>
  <c r="K642" i="17"/>
  <c r="P642" i="17" s="1"/>
  <c r="L642" i="17"/>
  <c r="M642" i="17"/>
  <c r="N642" i="17" s="1"/>
  <c r="J643" i="17"/>
  <c r="O643" i="17" s="1"/>
  <c r="K643" i="17"/>
  <c r="P643" i="17" s="1"/>
  <c r="L643" i="17"/>
  <c r="M643" i="17"/>
  <c r="N643" i="17" s="1"/>
  <c r="J644" i="17"/>
  <c r="O644" i="17" s="1"/>
  <c r="K644" i="17"/>
  <c r="P644" i="17" s="1"/>
  <c r="L644" i="17"/>
  <c r="M644" i="17"/>
  <c r="N644" i="17" s="1"/>
  <c r="J645" i="17"/>
  <c r="O645" i="17" s="1"/>
  <c r="K645" i="17"/>
  <c r="P645" i="17" s="1"/>
  <c r="L645" i="17"/>
  <c r="M645" i="17"/>
  <c r="N645" i="17" s="1"/>
  <c r="J646" i="17"/>
  <c r="O646" i="17" s="1"/>
  <c r="K646" i="17"/>
  <c r="P646" i="17" s="1"/>
  <c r="L646" i="17"/>
  <c r="M646" i="17"/>
  <c r="N646" i="17" s="1"/>
  <c r="J647" i="17"/>
  <c r="O647" i="17" s="1"/>
  <c r="K647" i="17"/>
  <c r="P647" i="17" s="1"/>
  <c r="L647" i="17"/>
  <c r="M647" i="17"/>
  <c r="N647" i="17" s="1"/>
  <c r="J648" i="17"/>
  <c r="O648" i="17" s="1"/>
  <c r="K648" i="17"/>
  <c r="P648" i="17" s="1"/>
  <c r="L648" i="17"/>
  <c r="M648" i="17"/>
  <c r="N648" i="17" s="1"/>
  <c r="J649" i="17"/>
  <c r="O649" i="17" s="1"/>
  <c r="K649" i="17"/>
  <c r="P649" i="17" s="1"/>
  <c r="L649" i="17"/>
  <c r="M649" i="17"/>
  <c r="N649" i="17" s="1"/>
  <c r="J650" i="17"/>
  <c r="O650" i="17" s="1"/>
  <c r="K650" i="17"/>
  <c r="P650" i="17" s="1"/>
  <c r="L650" i="17"/>
  <c r="M650" i="17"/>
  <c r="N650" i="17" s="1"/>
  <c r="J651" i="17"/>
  <c r="O651" i="17" s="1"/>
  <c r="K651" i="17"/>
  <c r="P651" i="17" s="1"/>
  <c r="L651" i="17"/>
  <c r="M651" i="17"/>
  <c r="N651" i="17" s="1"/>
  <c r="J652" i="17"/>
  <c r="O652" i="17" s="1"/>
  <c r="K652" i="17"/>
  <c r="P652" i="17" s="1"/>
  <c r="L652" i="17"/>
  <c r="M652" i="17"/>
  <c r="N652" i="17" s="1"/>
  <c r="J653" i="17"/>
  <c r="O653" i="17" s="1"/>
  <c r="K653" i="17"/>
  <c r="P653" i="17" s="1"/>
  <c r="L653" i="17"/>
  <c r="M653" i="17"/>
  <c r="N653" i="17" s="1"/>
  <c r="J654" i="17"/>
  <c r="O654" i="17" s="1"/>
  <c r="K654" i="17"/>
  <c r="P654" i="17" s="1"/>
  <c r="L654" i="17"/>
  <c r="M654" i="17"/>
  <c r="N654" i="17" s="1"/>
  <c r="J655" i="17"/>
  <c r="O655" i="17" s="1"/>
  <c r="K655" i="17"/>
  <c r="P655" i="17" s="1"/>
  <c r="L655" i="17"/>
  <c r="M655" i="17"/>
  <c r="N655" i="17" s="1"/>
  <c r="J656" i="17"/>
  <c r="O656" i="17" s="1"/>
  <c r="K656" i="17"/>
  <c r="P656" i="17" s="1"/>
  <c r="L656" i="17"/>
  <c r="M656" i="17"/>
  <c r="N656" i="17" s="1"/>
  <c r="J657" i="17"/>
  <c r="O657" i="17" s="1"/>
  <c r="K657" i="17"/>
  <c r="P657" i="17" s="1"/>
  <c r="L657" i="17"/>
  <c r="M657" i="17"/>
  <c r="N657" i="17" s="1"/>
  <c r="J658" i="17"/>
  <c r="O658" i="17" s="1"/>
  <c r="K658" i="17"/>
  <c r="P658" i="17" s="1"/>
  <c r="L658" i="17"/>
  <c r="M658" i="17"/>
  <c r="N658" i="17" s="1"/>
  <c r="J659" i="17"/>
  <c r="O659" i="17" s="1"/>
  <c r="K659" i="17"/>
  <c r="P659" i="17" s="1"/>
  <c r="L659" i="17"/>
  <c r="M659" i="17"/>
  <c r="N659" i="17" s="1"/>
  <c r="J660" i="17"/>
  <c r="O660" i="17" s="1"/>
  <c r="K660" i="17"/>
  <c r="P660" i="17" s="1"/>
  <c r="L660" i="17"/>
  <c r="M660" i="17"/>
  <c r="N660" i="17" s="1"/>
  <c r="J661" i="17"/>
  <c r="O661" i="17" s="1"/>
  <c r="K661" i="17"/>
  <c r="P661" i="17" s="1"/>
  <c r="L661" i="17"/>
  <c r="M661" i="17"/>
  <c r="N661" i="17" s="1"/>
  <c r="J662" i="17"/>
  <c r="O662" i="17" s="1"/>
  <c r="K662" i="17"/>
  <c r="P662" i="17" s="1"/>
  <c r="L662" i="17"/>
  <c r="M662" i="17"/>
  <c r="N662" i="17" s="1"/>
  <c r="J663" i="17"/>
  <c r="O663" i="17" s="1"/>
  <c r="K663" i="17"/>
  <c r="P663" i="17" s="1"/>
  <c r="L663" i="17"/>
  <c r="M663" i="17"/>
  <c r="N663" i="17" s="1"/>
  <c r="J664" i="17"/>
  <c r="O664" i="17" s="1"/>
  <c r="K664" i="17"/>
  <c r="P664" i="17" s="1"/>
  <c r="L664" i="17"/>
  <c r="M664" i="17"/>
  <c r="N664" i="17" s="1"/>
  <c r="J665" i="17"/>
  <c r="O665" i="17" s="1"/>
  <c r="K665" i="17"/>
  <c r="P665" i="17" s="1"/>
  <c r="L665" i="17"/>
  <c r="M665" i="17"/>
  <c r="N665" i="17" s="1"/>
  <c r="J666" i="17"/>
  <c r="O666" i="17" s="1"/>
  <c r="K666" i="17"/>
  <c r="P666" i="17" s="1"/>
  <c r="L666" i="17"/>
  <c r="M666" i="17"/>
  <c r="N666" i="17" s="1"/>
  <c r="J667" i="17"/>
  <c r="O667" i="17" s="1"/>
  <c r="K667" i="17"/>
  <c r="P667" i="17" s="1"/>
  <c r="L667" i="17"/>
  <c r="M667" i="17"/>
  <c r="N667" i="17" s="1"/>
  <c r="J668" i="17"/>
  <c r="O668" i="17" s="1"/>
  <c r="K668" i="17"/>
  <c r="P668" i="17" s="1"/>
  <c r="L668" i="17"/>
  <c r="M668" i="17"/>
  <c r="N668" i="17" s="1"/>
  <c r="J669" i="17"/>
  <c r="O669" i="17" s="1"/>
  <c r="K669" i="17"/>
  <c r="P669" i="17" s="1"/>
  <c r="L669" i="17"/>
  <c r="M669" i="17"/>
  <c r="N669" i="17" s="1"/>
  <c r="J670" i="17"/>
  <c r="O670" i="17" s="1"/>
  <c r="K670" i="17"/>
  <c r="P670" i="17" s="1"/>
  <c r="L670" i="17"/>
  <c r="M670" i="17"/>
  <c r="N670" i="17" s="1"/>
  <c r="J671" i="17"/>
  <c r="O671" i="17" s="1"/>
  <c r="K671" i="17"/>
  <c r="P671" i="17" s="1"/>
  <c r="L671" i="17"/>
  <c r="M671" i="17"/>
  <c r="N671" i="17" s="1"/>
  <c r="J672" i="17"/>
  <c r="O672" i="17" s="1"/>
  <c r="K672" i="17"/>
  <c r="P672" i="17" s="1"/>
  <c r="L672" i="17"/>
  <c r="M672" i="17"/>
  <c r="N672" i="17" s="1"/>
  <c r="J673" i="17"/>
  <c r="O673" i="17" s="1"/>
  <c r="K673" i="17"/>
  <c r="P673" i="17" s="1"/>
  <c r="L673" i="17"/>
  <c r="M673" i="17"/>
  <c r="N673" i="17" s="1"/>
  <c r="J674" i="17"/>
  <c r="O674" i="17" s="1"/>
  <c r="K674" i="17"/>
  <c r="P674" i="17" s="1"/>
  <c r="L674" i="17"/>
  <c r="M674" i="17"/>
  <c r="N674" i="17" s="1"/>
  <c r="J675" i="17"/>
  <c r="O675" i="17" s="1"/>
  <c r="K675" i="17"/>
  <c r="P675" i="17" s="1"/>
  <c r="L675" i="17"/>
  <c r="M675" i="17"/>
  <c r="N675" i="17" s="1"/>
  <c r="J676" i="17"/>
  <c r="O676" i="17" s="1"/>
  <c r="K676" i="17"/>
  <c r="P676" i="17" s="1"/>
  <c r="L676" i="17"/>
  <c r="M676" i="17"/>
  <c r="N676" i="17" s="1"/>
  <c r="J677" i="17"/>
  <c r="O677" i="17" s="1"/>
  <c r="K677" i="17"/>
  <c r="P677" i="17" s="1"/>
  <c r="L677" i="17"/>
  <c r="M677" i="17"/>
  <c r="N677" i="17" s="1"/>
  <c r="J678" i="17"/>
  <c r="O678" i="17" s="1"/>
  <c r="K678" i="17"/>
  <c r="P678" i="17" s="1"/>
  <c r="L678" i="17"/>
  <c r="M678" i="17"/>
  <c r="N678" i="17" s="1"/>
  <c r="J679" i="17"/>
  <c r="O679" i="17" s="1"/>
  <c r="K679" i="17"/>
  <c r="P679" i="17" s="1"/>
  <c r="L679" i="17"/>
  <c r="M679" i="17"/>
  <c r="N679" i="17" s="1"/>
  <c r="J680" i="17"/>
  <c r="O680" i="17" s="1"/>
  <c r="K680" i="17"/>
  <c r="P680" i="17" s="1"/>
  <c r="L680" i="17"/>
  <c r="M680" i="17"/>
  <c r="N680" i="17" s="1"/>
  <c r="J681" i="17"/>
  <c r="O681" i="17" s="1"/>
  <c r="K681" i="17"/>
  <c r="P681" i="17" s="1"/>
  <c r="L681" i="17"/>
  <c r="M681" i="17"/>
  <c r="N681" i="17" s="1"/>
  <c r="J682" i="17"/>
  <c r="O682" i="17" s="1"/>
  <c r="K682" i="17"/>
  <c r="P682" i="17" s="1"/>
  <c r="L682" i="17"/>
  <c r="M682" i="17"/>
  <c r="N682" i="17" s="1"/>
  <c r="J683" i="17"/>
  <c r="O683" i="17" s="1"/>
  <c r="K683" i="17"/>
  <c r="P683" i="17" s="1"/>
  <c r="L683" i="17"/>
  <c r="M683" i="17"/>
  <c r="N683" i="17" s="1"/>
  <c r="J684" i="17"/>
  <c r="O684" i="17" s="1"/>
  <c r="K684" i="17"/>
  <c r="P684" i="17" s="1"/>
  <c r="L684" i="17"/>
  <c r="M684" i="17"/>
  <c r="N684" i="17" s="1"/>
  <c r="J685" i="17"/>
  <c r="O685" i="17" s="1"/>
  <c r="K685" i="17"/>
  <c r="P685" i="17" s="1"/>
  <c r="L685" i="17"/>
  <c r="M685" i="17"/>
  <c r="N685" i="17" s="1"/>
  <c r="J686" i="17"/>
  <c r="O686" i="17" s="1"/>
  <c r="K686" i="17"/>
  <c r="P686" i="17" s="1"/>
  <c r="L686" i="17"/>
  <c r="M686" i="17"/>
  <c r="N686" i="17" s="1"/>
  <c r="J687" i="17"/>
  <c r="O687" i="17" s="1"/>
  <c r="K687" i="17"/>
  <c r="P687" i="17" s="1"/>
  <c r="L687" i="17"/>
  <c r="M687" i="17"/>
  <c r="N687" i="17" s="1"/>
  <c r="J688" i="17"/>
  <c r="O688" i="17" s="1"/>
  <c r="K688" i="17"/>
  <c r="P688" i="17" s="1"/>
  <c r="L688" i="17"/>
  <c r="M688" i="17"/>
  <c r="N688" i="17" s="1"/>
  <c r="J689" i="17"/>
  <c r="O689" i="17" s="1"/>
  <c r="K689" i="17"/>
  <c r="P689" i="17" s="1"/>
  <c r="L689" i="17"/>
  <c r="M689" i="17"/>
  <c r="N689" i="17" s="1"/>
  <c r="J690" i="17"/>
  <c r="O690" i="17" s="1"/>
  <c r="K690" i="17"/>
  <c r="P690" i="17" s="1"/>
  <c r="L690" i="17"/>
  <c r="M690" i="17"/>
  <c r="N690" i="17" s="1"/>
  <c r="J691" i="17"/>
  <c r="O691" i="17" s="1"/>
  <c r="K691" i="17"/>
  <c r="P691" i="17" s="1"/>
  <c r="L691" i="17"/>
  <c r="M691" i="17"/>
  <c r="N691" i="17" s="1"/>
  <c r="J692" i="17"/>
  <c r="O692" i="17" s="1"/>
  <c r="K692" i="17"/>
  <c r="P692" i="17" s="1"/>
  <c r="L692" i="17"/>
  <c r="M692" i="17"/>
  <c r="N692" i="17" s="1"/>
  <c r="J693" i="17"/>
  <c r="O693" i="17" s="1"/>
  <c r="K693" i="17"/>
  <c r="P693" i="17" s="1"/>
  <c r="L693" i="17"/>
  <c r="M693" i="17"/>
  <c r="N693" i="17" s="1"/>
  <c r="J694" i="17"/>
  <c r="O694" i="17" s="1"/>
  <c r="K694" i="17"/>
  <c r="P694" i="17" s="1"/>
  <c r="L694" i="17"/>
  <c r="M694" i="17"/>
  <c r="N694" i="17" s="1"/>
  <c r="J695" i="17"/>
  <c r="O695" i="17" s="1"/>
  <c r="K695" i="17"/>
  <c r="P695" i="17" s="1"/>
  <c r="L695" i="17"/>
  <c r="M695" i="17"/>
  <c r="N695" i="17" s="1"/>
  <c r="J696" i="17"/>
  <c r="O696" i="17" s="1"/>
  <c r="K696" i="17"/>
  <c r="P696" i="17" s="1"/>
  <c r="L696" i="17"/>
  <c r="M696" i="17"/>
  <c r="N696" i="17" s="1"/>
  <c r="J697" i="17"/>
  <c r="O697" i="17" s="1"/>
  <c r="K697" i="17"/>
  <c r="P697" i="17" s="1"/>
  <c r="L697" i="17"/>
  <c r="M697" i="17"/>
  <c r="N697" i="17" s="1"/>
  <c r="J698" i="17"/>
  <c r="O698" i="17" s="1"/>
  <c r="K698" i="17"/>
  <c r="P698" i="17" s="1"/>
  <c r="L698" i="17"/>
  <c r="M698" i="17"/>
  <c r="N698" i="17" s="1"/>
  <c r="J699" i="17"/>
  <c r="O699" i="17" s="1"/>
  <c r="K699" i="17"/>
  <c r="P699" i="17" s="1"/>
  <c r="L699" i="17"/>
  <c r="M699" i="17"/>
  <c r="N699" i="17" s="1"/>
  <c r="J700" i="17"/>
  <c r="O700" i="17" s="1"/>
  <c r="K700" i="17"/>
  <c r="P700" i="17" s="1"/>
  <c r="L700" i="17"/>
  <c r="M700" i="17"/>
  <c r="N700" i="17" s="1"/>
  <c r="J701" i="17"/>
  <c r="O701" i="17" s="1"/>
  <c r="K701" i="17"/>
  <c r="P701" i="17" s="1"/>
  <c r="L701" i="17"/>
  <c r="M701" i="17"/>
  <c r="N701" i="17" s="1"/>
  <c r="J702" i="17"/>
  <c r="O702" i="17" s="1"/>
  <c r="K702" i="17"/>
  <c r="P702" i="17" s="1"/>
  <c r="L702" i="17"/>
  <c r="M702" i="17"/>
  <c r="N702" i="17" s="1"/>
  <c r="J703" i="17"/>
  <c r="O703" i="17" s="1"/>
  <c r="K703" i="17"/>
  <c r="P703" i="17" s="1"/>
  <c r="L703" i="17"/>
  <c r="M703" i="17"/>
  <c r="N703" i="17" s="1"/>
  <c r="J704" i="17"/>
  <c r="O704" i="17" s="1"/>
  <c r="K704" i="17"/>
  <c r="P704" i="17" s="1"/>
  <c r="L704" i="17"/>
  <c r="M704" i="17"/>
  <c r="N704" i="17" s="1"/>
  <c r="J705" i="17"/>
  <c r="O705" i="17" s="1"/>
  <c r="K705" i="17"/>
  <c r="P705" i="17" s="1"/>
  <c r="L705" i="17"/>
  <c r="M705" i="17"/>
  <c r="N705" i="17" s="1"/>
  <c r="J706" i="17"/>
  <c r="O706" i="17" s="1"/>
  <c r="K706" i="17"/>
  <c r="P706" i="17" s="1"/>
  <c r="L706" i="17"/>
  <c r="M706" i="17"/>
  <c r="N706" i="17" s="1"/>
  <c r="J707" i="17"/>
  <c r="O707" i="17" s="1"/>
  <c r="K707" i="17"/>
  <c r="P707" i="17" s="1"/>
  <c r="L707" i="17"/>
  <c r="M707" i="17"/>
  <c r="N707" i="17" s="1"/>
  <c r="J708" i="17"/>
  <c r="O708" i="17" s="1"/>
  <c r="K708" i="17"/>
  <c r="P708" i="17" s="1"/>
  <c r="L708" i="17"/>
  <c r="M708" i="17"/>
  <c r="N708" i="17" s="1"/>
  <c r="J709" i="17"/>
  <c r="O709" i="17" s="1"/>
  <c r="K709" i="17"/>
  <c r="P709" i="17" s="1"/>
  <c r="L709" i="17"/>
  <c r="M709" i="17"/>
  <c r="N709" i="17" s="1"/>
  <c r="J710" i="17"/>
  <c r="O710" i="17" s="1"/>
  <c r="K710" i="17"/>
  <c r="P710" i="17" s="1"/>
  <c r="L710" i="17"/>
  <c r="M710" i="17"/>
  <c r="N710" i="17" s="1"/>
  <c r="J711" i="17"/>
  <c r="O711" i="17" s="1"/>
  <c r="K711" i="17"/>
  <c r="P711" i="17" s="1"/>
  <c r="L711" i="17"/>
  <c r="M711" i="17"/>
  <c r="N711" i="17" s="1"/>
  <c r="J712" i="17"/>
  <c r="O712" i="17" s="1"/>
  <c r="K712" i="17"/>
  <c r="P712" i="17" s="1"/>
  <c r="L712" i="17"/>
  <c r="M712" i="17"/>
  <c r="N712" i="17" s="1"/>
  <c r="J713" i="17"/>
  <c r="O713" i="17" s="1"/>
  <c r="K713" i="17"/>
  <c r="P713" i="17" s="1"/>
  <c r="L713" i="17"/>
  <c r="M713" i="17"/>
  <c r="N713" i="17" s="1"/>
  <c r="J714" i="17"/>
  <c r="O714" i="17" s="1"/>
  <c r="K714" i="17"/>
  <c r="P714" i="17" s="1"/>
  <c r="L714" i="17"/>
  <c r="M714" i="17"/>
  <c r="N714" i="17" s="1"/>
  <c r="J715" i="17"/>
  <c r="O715" i="17" s="1"/>
  <c r="K715" i="17"/>
  <c r="P715" i="17" s="1"/>
  <c r="L715" i="17"/>
  <c r="M715" i="17"/>
  <c r="N715" i="17" s="1"/>
  <c r="J716" i="17"/>
  <c r="O716" i="17" s="1"/>
  <c r="K716" i="17"/>
  <c r="P716" i="17" s="1"/>
  <c r="L716" i="17"/>
  <c r="M716" i="17"/>
  <c r="N716" i="17" s="1"/>
  <c r="J717" i="17"/>
  <c r="O717" i="17" s="1"/>
  <c r="K717" i="17"/>
  <c r="P717" i="17" s="1"/>
  <c r="L717" i="17"/>
  <c r="M717" i="17"/>
  <c r="N717" i="17" s="1"/>
  <c r="J718" i="17"/>
  <c r="O718" i="17" s="1"/>
  <c r="K718" i="17"/>
  <c r="P718" i="17" s="1"/>
  <c r="L718" i="17"/>
  <c r="M718" i="17"/>
  <c r="N718" i="17" s="1"/>
  <c r="J719" i="17"/>
  <c r="O719" i="17" s="1"/>
  <c r="K719" i="17"/>
  <c r="P719" i="17" s="1"/>
  <c r="L719" i="17"/>
  <c r="M719" i="17"/>
  <c r="N719" i="17" s="1"/>
  <c r="J720" i="17"/>
  <c r="O720" i="17" s="1"/>
  <c r="K720" i="17"/>
  <c r="P720" i="17" s="1"/>
  <c r="L720" i="17"/>
  <c r="M720" i="17"/>
  <c r="N720" i="17" s="1"/>
  <c r="J721" i="17"/>
  <c r="O721" i="17" s="1"/>
  <c r="K721" i="17"/>
  <c r="P721" i="17" s="1"/>
  <c r="L721" i="17"/>
  <c r="M721" i="17"/>
  <c r="N721" i="17" s="1"/>
  <c r="J722" i="17"/>
  <c r="O722" i="17" s="1"/>
  <c r="K722" i="17"/>
  <c r="P722" i="17" s="1"/>
  <c r="L722" i="17"/>
  <c r="M722" i="17"/>
  <c r="N722" i="17" s="1"/>
  <c r="J723" i="17"/>
  <c r="O723" i="17" s="1"/>
  <c r="K723" i="17"/>
  <c r="P723" i="17" s="1"/>
  <c r="L723" i="17"/>
  <c r="M723" i="17"/>
  <c r="N723" i="17" s="1"/>
  <c r="J724" i="17"/>
  <c r="O724" i="17" s="1"/>
  <c r="K724" i="17"/>
  <c r="P724" i="17" s="1"/>
  <c r="L724" i="17"/>
  <c r="M724" i="17"/>
  <c r="N724" i="17" s="1"/>
  <c r="J725" i="17"/>
  <c r="O725" i="17" s="1"/>
  <c r="K725" i="17"/>
  <c r="P725" i="17" s="1"/>
  <c r="L725" i="17"/>
  <c r="M725" i="17"/>
  <c r="N725" i="17" s="1"/>
  <c r="J726" i="17"/>
  <c r="O726" i="17" s="1"/>
  <c r="K726" i="17"/>
  <c r="P726" i="17" s="1"/>
  <c r="L726" i="17"/>
  <c r="M726" i="17"/>
  <c r="N726" i="17" s="1"/>
  <c r="J727" i="17"/>
  <c r="O727" i="17" s="1"/>
  <c r="K727" i="17"/>
  <c r="P727" i="17" s="1"/>
  <c r="L727" i="17"/>
  <c r="M727" i="17"/>
  <c r="N727" i="17" s="1"/>
  <c r="J728" i="17"/>
  <c r="O728" i="17" s="1"/>
  <c r="K728" i="17"/>
  <c r="P728" i="17" s="1"/>
  <c r="L728" i="17"/>
  <c r="M728" i="17"/>
  <c r="N728" i="17" s="1"/>
  <c r="J729" i="17"/>
  <c r="O729" i="17" s="1"/>
  <c r="K729" i="17"/>
  <c r="P729" i="17" s="1"/>
  <c r="L729" i="17"/>
  <c r="M729" i="17"/>
  <c r="N729" i="17" s="1"/>
  <c r="J730" i="17"/>
  <c r="O730" i="17" s="1"/>
  <c r="K730" i="17"/>
  <c r="P730" i="17" s="1"/>
  <c r="L730" i="17"/>
  <c r="M730" i="17"/>
  <c r="N730" i="17" s="1"/>
  <c r="J731" i="17"/>
  <c r="O731" i="17" s="1"/>
  <c r="K731" i="17"/>
  <c r="P731" i="17" s="1"/>
  <c r="L731" i="17"/>
  <c r="M731" i="17"/>
  <c r="N731" i="17" s="1"/>
  <c r="J732" i="17"/>
  <c r="O732" i="17" s="1"/>
  <c r="K732" i="17"/>
  <c r="P732" i="17" s="1"/>
  <c r="L732" i="17"/>
  <c r="M732" i="17"/>
  <c r="N732" i="17" s="1"/>
  <c r="J733" i="17"/>
  <c r="O733" i="17" s="1"/>
  <c r="K733" i="17"/>
  <c r="P733" i="17" s="1"/>
  <c r="L733" i="17"/>
  <c r="M733" i="17"/>
  <c r="N733" i="17" s="1"/>
  <c r="J734" i="17"/>
  <c r="O734" i="17" s="1"/>
  <c r="K734" i="17"/>
  <c r="P734" i="17" s="1"/>
  <c r="L734" i="17"/>
  <c r="M734" i="17"/>
  <c r="N734" i="17" s="1"/>
  <c r="J735" i="17"/>
  <c r="O735" i="17" s="1"/>
  <c r="K735" i="17"/>
  <c r="P735" i="17" s="1"/>
  <c r="L735" i="17"/>
  <c r="M735" i="17"/>
  <c r="N735" i="17" s="1"/>
  <c r="J736" i="17"/>
  <c r="O736" i="17" s="1"/>
  <c r="K736" i="17"/>
  <c r="P736" i="17" s="1"/>
  <c r="L736" i="17"/>
  <c r="M736" i="17"/>
  <c r="N736" i="17" s="1"/>
  <c r="J737" i="17"/>
  <c r="O737" i="17" s="1"/>
  <c r="K737" i="17"/>
  <c r="P737" i="17" s="1"/>
  <c r="L737" i="17"/>
  <c r="M737" i="17"/>
  <c r="N737" i="17" s="1"/>
  <c r="J738" i="17"/>
  <c r="O738" i="17" s="1"/>
  <c r="K738" i="17"/>
  <c r="P738" i="17" s="1"/>
  <c r="L738" i="17"/>
  <c r="M738" i="17"/>
  <c r="N738" i="17" s="1"/>
  <c r="J739" i="17"/>
  <c r="O739" i="17" s="1"/>
  <c r="K739" i="17"/>
  <c r="P739" i="17" s="1"/>
  <c r="L739" i="17"/>
  <c r="M739" i="17"/>
  <c r="N739" i="17" s="1"/>
  <c r="J740" i="17"/>
  <c r="O740" i="17" s="1"/>
  <c r="K740" i="17"/>
  <c r="P740" i="17" s="1"/>
  <c r="L740" i="17"/>
  <c r="M740" i="17"/>
  <c r="N740" i="17" s="1"/>
  <c r="J741" i="17"/>
  <c r="O741" i="17" s="1"/>
  <c r="K741" i="17"/>
  <c r="P741" i="17" s="1"/>
  <c r="L741" i="17"/>
  <c r="M741" i="17"/>
  <c r="N741" i="17" s="1"/>
  <c r="J742" i="17"/>
  <c r="O742" i="17" s="1"/>
  <c r="K742" i="17"/>
  <c r="P742" i="17" s="1"/>
  <c r="L742" i="17"/>
  <c r="M742" i="17"/>
  <c r="N742" i="17" s="1"/>
  <c r="J743" i="17"/>
  <c r="O743" i="17" s="1"/>
  <c r="K743" i="17"/>
  <c r="P743" i="17" s="1"/>
  <c r="L743" i="17"/>
  <c r="M743" i="17"/>
  <c r="N743" i="17" s="1"/>
  <c r="J744" i="17"/>
  <c r="O744" i="17" s="1"/>
  <c r="K744" i="17"/>
  <c r="P744" i="17" s="1"/>
  <c r="L744" i="17"/>
  <c r="M744" i="17"/>
  <c r="N744" i="17" s="1"/>
  <c r="J745" i="17"/>
  <c r="O745" i="17" s="1"/>
  <c r="K745" i="17"/>
  <c r="P745" i="17" s="1"/>
  <c r="L745" i="17"/>
  <c r="M745" i="17"/>
  <c r="N745" i="17" s="1"/>
  <c r="J746" i="17"/>
  <c r="O746" i="17" s="1"/>
  <c r="K746" i="17"/>
  <c r="P746" i="17" s="1"/>
  <c r="L746" i="17"/>
  <c r="M746" i="17"/>
  <c r="N746" i="17" s="1"/>
  <c r="J747" i="17"/>
  <c r="O747" i="17" s="1"/>
  <c r="K747" i="17"/>
  <c r="P747" i="17" s="1"/>
  <c r="L747" i="17"/>
  <c r="M747" i="17"/>
  <c r="N747" i="17" s="1"/>
  <c r="J748" i="17"/>
  <c r="O748" i="17" s="1"/>
  <c r="K748" i="17"/>
  <c r="P748" i="17" s="1"/>
  <c r="L748" i="17"/>
  <c r="M748" i="17"/>
  <c r="N748" i="17" s="1"/>
  <c r="J749" i="17"/>
  <c r="O749" i="17" s="1"/>
  <c r="K749" i="17"/>
  <c r="P749" i="17" s="1"/>
  <c r="L749" i="17"/>
  <c r="M749" i="17"/>
  <c r="N749" i="17" s="1"/>
  <c r="J750" i="17"/>
  <c r="O750" i="17" s="1"/>
  <c r="K750" i="17"/>
  <c r="P750" i="17" s="1"/>
  <c r="L750" i="17"/>
  <c r="M750" i="17"/>
  <c r="N750" i="17" s="1"/>
  <c r="J751" i="17"/>
  <c r="O751" i="17" s="1"/>
  <c r="K751" i="17"/>
  <c r="P751" i="17" s="1"/>
  <c r="L751" i="17"/>
  <c r="M751" i="17"/>
  <c r="N751" i="17" s="1"/>
  <c r="J752" i="17"/>
  <c r="O752" i="17" s="1"/>
  <c r="K752" i="17"/>
  <c r="P752" i="17" s="1"/>
  <c r="L752" i="17"/>
  <c r="M752" i="17"/>
  <c r="N752" i="17" s="1"/>
  <c r="J753" i="17"/>
  <c r="O753" i="17" s="1"/>
  <c r="K753" i="17"/>
  <c r="P753" i="17" s="1"/>
  <c r="L753" i="17"/>
  <c r="M753" i="17"/>
  <c r="N753" i="17" s="1"/>
  <c r="J754" i="17"/>
  <c r="O754" i="17" s="1"/>
  <c r="K754" i="17"/>
  <c r="P754" i="17" s="1"/>
  <c r="L754" i="17"/>
  <c r="M754" i="17"/>
  <c r="N754" i="17" s="1"/>
  <c r="J755" i="17"/>
  <c r="O755" i="17" s="1"/>
  <c r="K755" i="17"/>
  <c r="P755" i="17" s="1"/>
  <c r="L755" i="17"/>
  <c r="M755" i="17"/>
  <c r="N755" i="17" s="1"/>
  <c r="J756" i="17"/>
  <c r="O756" i="17" s="1"/>
  <c r="K756" i="17"/>
  <c r="P756" i="17" s="1"/>
  <c r="L756" i="17"/>
  <c r="M756" i="17"/>
  <c r="N756" i="17" s="1"/>
  <c r="J757" i="17"/>
  <c r="O757" i="17" s="1"/>
  <c r="K757" i="17"/>
  <c r="P757" i="17" s="1"/>
  <c r="L757" i="17"/>
  <c r="M757" i="17"/>
  <c r="N757" i="17" s="1"/>
  <c r="J758" i="17"/>
  <c r="O758" i="17" s="1"/>
  <c r="K758" i="17"/>
  <c r="P758" i="17" s="1"/>
  <c r="L758" i="17"/>
  <c r="M758" i="17"/>
  <c r="N758" i="17" s="1"/>
  <c r="J759" i="17"/>
  <c r="O759" i="17" s="1"/>
  <c r="K759" i="17"/>
  <c r="P759" i="17" s="1"/>
  <c r="L759" i="17"/>
  <c r="M759" i="17"/>
  <c r="N759" i="17" s="1"/>
  <c r="J760" i="17"/>
  <c r="O760" i="17" s="1"/>
  <c r="K760" i="17"/>
  <c r="P760" i="17" s="1"/>
  <c r="L760" i="17"/>
  <c r="M760" i="17"/>
  <c r="N760" i="17" s="1"/>
  <c r="J761" i="17"/>
  <c r="O761" i="17" s="1"/>
  <c r="K761" i="17"/>
  <c r="P761" i="17" s="1"/>
  <c r="L761" i="17"/>
  <c r="M761" i="17"/>
  <c r="N761" i="17" s="1"/>
  <c r="J762" i="17"/>
  <c r="O762" i="17" s="1"/>
  <c r="K762" i="17"/>
  <c r="P762" i="17" s="1"/>
  <c r="L762" i="17"/>
  <c r="M762" i="17"/>
  <c r="N762" i="17" s="1"/>
  <c r="J763" i="17"/>
  <c r="O763" i="17" s="1"/>
  <c r="K763" i="17"/>
  <c r="P763" i="17" s="1"/>
  <c r="L763" i="17"/>
  <c r="M763" i="17"/>
  <c r="N763" i="17" s="1"/>
  <c r="J764" i="17"/>
  <c r="O764" i="17" s="1"/>
  <c r="K764" i="17"/>
  <c r="P764" i="17" s="1"/>
  <c r="L764" i="17"/>
  <c r="M764" i="17"/>
  <c r="N764" i="17" s="1"/>
  <c r="J765" i="17"/>
  <c r="O765" i="17" s="1"/>
  <c r="K765" i="17"/>
  <c r="P765" i="17" s="1"/>
  <c r="L765" i="17"/>
  <c r="M765" i="17"/>
  <c r="N765" i="17" s="1"/>
  <c r="J766" i="17"/>
  <c r="O766" i="17" s="1"/>
  <c r="K766" i="17"/>
  <c r="P766" i="17" s="1"/>
  <c r="L766" i="17"/>
  <c r="M766" i="17"/>
  <c r="N766" i="17" s="1"/>
  <c r="J767" i="17"/>
  <c r="O767" i="17" s="1"/>
  <c r="K767" i="17"/>
  <c r="P767" i="17" s="1"/>
  <c r="L767" i="17"/>
  <c r="M767" i="17"/>
  <c r="N767" i="17" s="1"/>
  <c r="J768" i="17"/>
  <c r="O768" i="17" s="1"/>
  <c r="K768" i="17"/>
  <c r="P768" i="17" s="1"/>
  <c r="L768" i="17"/>
  <c r="M768" i="17"/>
  <c r="N768" i="17" s="1"/>
  <c r="J769" i="17"/>
  <c r="O769" i="17" s="1"/>
  <c r="K769" i="17"/>
  <c r="P769" i="17" s="1"/>
  <c r="L769" i="17"/>
  <c r="M769" i="17"/>
  <c r="N769" i="17" s="1"/>
  <c r="J770" i="17"/>
  <c r="O770" i="17" s="1"/>
  <c r="K770" i="17"/>
  <c r="P770" i="17" s="1"/>
  <c r="L770" i="17"/>
  <c r="M770" i="17"/>
  <c r="N770" i="17" s="1"/>
  <c r="J771" i="17"/>
  <c r="O771" i="17" s="1"/>
  <c r="K771" i="17"/>
  <c r="P771" i="17" s="1"/>
  <c r="L771" i="17"/>
  <c r="M771" i="17"/>
  <c r="N771" i="17" s="1"/>
  <c r="J772" i="17"/>
  <c r="O772" i="17" s="1"/>
  <c r="K772" i="17"/>
  <c r="P772" i="17" s="1"/>
  <c r="L772" i="17"/>
  <c r="M772" i="17"/>
  <c r="N772" i="17" s="1"/>
  <c r="J773" i="17"/>
  <c r="O773" i="17" s="1"/>
  <c r="K773" i="17"/>
  <c r="P773" i="17" s="1"/>
  <c r="L773" i="17"/>
  <c r="M773" i="17"/>
  <c r="N773" i="17" s="1"/>
  <c r="J774" i="17"/>
  <c r="O774" i="17" s="1"/>
  <c r="K774" i="17"/>
  <c r="P774" i="17" s="1"/>
  <c r="L774" i="17"/>
  <c r="M774" i="17"/>
  <c r="N774" i="17" s="1"/>
  <c r="J775" i="17"/>
  <c r="O775" i="17" s="1"/>
  <c r="K775" i="17"/>
  <c r="P775" i="17" s="1"/>
  <c r="L775" i="17"/>
  <c r="M775" i="17"/>
  <c r="N775" i="17" s="1"/>
  <c r="J776" i="17"/>
  <c r="O776" i="17" s="1"/>
  <c r="K776" i="17"/>
  <c r="P776" i="17" s="1"/>
  <c r="L776" i="17"/>
  <c r="M776" i="17"/>
  <c r="N776" i="17" s="1"/>
  <c r="J777" i="17"/>
  <c r="O777" i="17" s="1"/>
  <c r="K777" i="17"/>
  <c r="P777" i="17" s="1"/>
  <c r="L777" i="17"/>
  <c r="M777" i="17"/>
  <c r="N777" i="17" s="1"/>
  <c r="J778" i="17"/>
  <c r="O778" i="17" s="1"/>
  <c r="K778" i="17"/>
  <c r="P778" i="17" s="1"/>
  <c r="L778" i="17"/>
  <c r="M778" i="17"/>
  <c r="N778" i="17" s="1"/>
  <c r="J779" i="17"/>
  <c r="O779" i="17" s="1"/>
  <c r="K779" i="17"/>
  <c r="P779" i="17" s="1"/>
  <c r="L779" i="17"/>
  <c r="M779" i="17"/>
  <c r="N779" i="17" s="1"/>
  <c r="J780" i="17"/>
  <c r="O780" i="17" s="1"/>
  <c r="K780" i="17"/>
  <c r="P780" i="17" s="1"/>
  <c r="L780" i="17"/>
  <c r="M780" i="17"/>
  <c r="N780" i="17" s="1"/>
  <c r="J781" i="17"/>
  <c r="O781" i="17" s="1"/>
  <c r="K781" i="17"/>
  <c r="P781" i="17" s="1"/>
  <c r="L781" i="17"/>
  <c r="M781" i="17"/>
  <c r="N781" i="17" s="1"/>
  <c r="J782" i="17"/>
  <c r="O782" i="17" s="1"/>
  <c r="K782" i="17"/>
  <c r="P782" i="17" s="1"/>
  <c r="L782" i="17"/>
  <c r="M782" i="17"/>
  <c r="N782" i="17" s="1"/>
  <c r="J783" i="17"/>
  <c r="O783" i="17" s="1"/>
  <c r="K783" i="17"/>
  <c r="P783" i="17" s="1"/>
  <c r="L783" i="17"/>
  <c r="M783" i="17"/>
  <c r="N783" i="17" s="1"/>
  <c r="J784" i="17"/>
  <c r="O784" i="17" s="1"/>
  <c r="K784" i="17"/>
  <c r="P784" i="17" s="1"/>
  <c r="L784" i="17"/>
  <c r="M784" i="17"/>
  <c r="N784" i="17" s="1"/>
  <c r="J785" i="17"/>
  <c r="O785" i="17" s="1"/>
  <c r="K785" i="17"/>
  <c r="P785" i="17" s="1"/>
  <c r="L785" i="17"/>
  <c r="M785" i="17"/>
  <c r="N785" i="17" s="1"/>
  <c r="J786" i="17"/>
  <c r="O786" i="17" s="1"/>
  <c r="K786" i="17"/>
  <c r="P786" i="17" s="1"/>
  <c r="L786" i="17"/>
  <c r="M786" i="17"/>
  <c r="N786" i="17" s="1"/>
  <c r="J787" i="17"/>
  <c r="O787" i="17" s="1"/>
  <c r="K787" i="17"/>
  <c r="P787" i="17" s="1"/>
  <c r="L787" i="17"/>
  <c r="M787" i="17"/>
  <c r="N787" i="17" s="1"/>
  <c r="J788" i="17"/>
  <c r="O788" i="17" s="1"/>
  <c r="K788" i="17"/>
  <c r="P788" i="17" s="1"/>
  <c r="L788" i="17"/>
  <c r="M788" i="17"/>
  <c r="N788" i="17" s="1"/>
  <c r="J789" i="17"/>
  <c r="O789" i="17" s="1"/>
  <c r="K789" i="17"/>
  <c r="P789" i="17" s="1"/>
  <c r="L789" i="17"/>
  <c r="M789" i="17"/>
  <c r="N789" i="17" s="1"/>
  <c r="J790" i="17"/>
  <c r="O790" i="17" s="1"/>
  <c r="K790" i="17"/>
  <c r="P790" i="17" s="1"/>
  <c r="L790" i="17"/>
  <c r="M790" i="17"/>
  <c r="N790" i="17" s="1"/>
  <c r="J791" i="17"/>
  <c r="O791" i="17" s="1"/>
  <c r="K791" i="17"/>
  <c r="P791" i="17" s="1"/>
  <c r="L791" i="17"/>
  <c r="M791" i="17"/>
  <c r="N791" i="17" s="1"/>
  <c r="J792" i="17"/>
  <c r="O792" i="17" s="1"/>
  <c r="K792" i="17"/>
  <c r="P792" i="17" s="1"/>
  <c r="L792" i="17"/>
  <c r="M792" i="17"/>
  <c r="N792" i="17" s="1"/>
  <c r="J793" i="17"/>
  <c r="O793" i="17" s="1"/>
  <c r="K793" i="17"/>
  <c r="P793" i="17" s="1"/>
  <c r="L793" i="17"/>
  <c r="M793" i="17"/>
  <c r="N793" i="17" s="1"/>
  <c r="J794" i="17"/>
  <c r="O794" i="17" s="1"/>
  <c r="K794" i="17"/>
  <c r="P794" i="17" s="1"/>
  <c r="L794" i="17"/>
  <c r="M794" i="17"/>
  <c r="N794" i="17" s="1"/>
  <c r="J795" i="17"/>
  <c r="O795" i="17" s="1"/>
  <c r="K795" i="17"/>
  <c r="P795" i="17" s="1"/>
  <c r="L795" i="17"/>
  <c r="M795" i="17"/>
  <c r="N795" i="17" s="1"/>
  <c r="J796" i="17"/>
  <c r="O796" i="17" s="1"/>
  <c r="K796" i="17"/>
  <c r="P796" i="17" s="1"/>
  <c r="L796" i="17"/>
  <c r="M796" i="17"/>
  <c r="N796" i="17" s="1"/>
  <c r="J797" i="17"/>
  <c r="O797" i="17" s="1"/>
  <c r="K797" i="17"/>
  <c r="P797" i="17" s="1"/>
  <c r="L797" i="17"/>
  <c r="M797" i="17"/>
  <c r="N797" i="17" s="1"/>
  <c r="J798" i="17"/>
  <c r="O798" i="17" s="1"/>
  <c r="K798" i="17"/>
  <c r="P798" i="17" s="1"/>
  <c r="L798" i="17"/>
  <c r="M798" i="17"/>
  <c r="N798" i="17" s="1"/>
  <c r="J799" i="17"/>
  <c r="O799" i="17" s="1"/>
  <c r="K799" i="17"/>
  <c r="P799" i="17" s="1"/>
  <c r="L799" i="17"/>
  <c r="M799" i="17"/>
  <c r="N799" i="17" s="1"/>
  <c r="J800" i="17"/>
  <c r="O800" i="17" s="1"/>
  <c r="K800" i="17"/>
  <c r="P800" i="17" s="1"/>
  <c r="L800" i="17"/>
  <c r="M800" i="17"/>
  <c r="N800" i="17" s="1"/>
  <c r="J801" i="17"/>
  <c r="O801" i="17" s="1"/>
  <c r="K801" i="17"/>
  <c r="P801" i="17" s="1"/>
  <c r="L801" i="17"/>
  <c r="M801" i="17"/>
  <c r="N801" i="17" s="1"/>
  <c r="J802" i="17"/>
  <c r="O802" i="17" s="1"/>
  <c r="K802" i="17"/>
  <c r="P802" i="17" s="1"/>
  <c r="L802" i="17"/>
  <c r="M802" i="17"/>
  <c r="N802" i="17" s="1"/>
  <c r="J803" i="17"/>
  <c r="O803" i="17" s="1"/>
  <c r="K803" i="17"/>
  <c r="P803" i="17" s="1"/>
  <c r="L803" i="17"/>
  <c r="M803" i="17"/>
  <c r="N803" i="17" s="1"/>
  <c r="J804" i="17"/>
  <c r="O804" i="17" s="1"/>
  <c r="K804" i="17"/>
  <c r="P804" i="17" s="1"/>
  <c r="L804" i="17"/>
  <c r="M804" i="17"/>
  <c r="N804" i="17" s="1"/>
  <c r="J805" i="17"/>
  <c r="O805" i="17" s="1"/>
  <c r="K805" i="17"/>
  <c r="P805" i="17" s="1"/>
  <c r="L805" i="17"/>
  <c r="M805" i="17"/>
  <c r="N805" i="17" s="1"/>
  <c r="J806" i="17"/>
  <c r="O806" i="17" s="1"/>
  <c r="K806" i="17"/>
  <c r="P806" i="17" s="1"/>
  <c r="L806" i="17"/>
  <c r="M806" i="17"/>
  <c r="N806" i="17" s="1"/>
  <c r="J807" i="17"/>
  <c r="O807" i="17" s="1"/>
  <c r="K807" i="17"/>
  <c r="P807" i="17" s="1"/>
  <c r="L807" i="17"/>
  <c r="M807" i="17"/>
  <c r="N807" i="17" s="1"/>
  <c r="J808" i="17"/>
  <c r="O808" i="17" s="1"/>
  <c r="K808" i="17"/>
  <c r="P808" i="17" s="1"/>
  <c r="L808" i="17"/>
  <c r="M808" i="17"/>
  <c r="N808" i="17" s="1"/>
  <c r="J809" i="17"/>
  <c r="O809" i="17" s="1"/>
  <c r="K809" i="17"/>
  <c r="P809" i="17" s="1"/>
  <c r="L809" i="17"/>
  <c r="M809" i="17"/>
  <c r="N809" i="17" s="1"/>
  <c r="J810" i="17"/>
  <c r="O810" i="17" s="1"/>
  <c r="K810" i="17"/>
  <c r="P810" i="17" s="1"/>
  <c r="L810" i="17"/>
  <c r="M810" i="17"/>
  <c r="N810" i="17" s="1"/>
  <c r="J811" i="17"/>
  <c r="O811" i="17" s="1"/>
  <c r="K811" i="17"/>
  <c r="P811" i="17" s="1"/>
  <c r="L811" i="17"/>
  <c r="M811" i="17"/>
  <c r="N811" i="17" s="1"/>
  <c r="J812" i="17"/>
  <c r="O812" i="17" s="1"/>
  <c r="K812" i="17"/>
  <c r="P812" i="17" s="1"/>
  <c r="L812" i="17"/>
  <c r="M812" i="17"/>
  <c r="N812" i="17" s="1"/>
  <c r="J813" i="17"/>
  <c r="O813" i="17" s="1"/>
  <c r="K813" i="17"/>
  <c r="P813" i="17" s="1"/>
  <c r="L813" i="17"/>
  <c r="M813" i="17"/>
  <c r="N813" i="17" s="1"/>
  <c r="J814" i="17"/>
  <c r="O814" i="17" s="1"/>
  <c r="K814" i="17"/>
  <c r="P814" i="17" s="1"/>
  <c r="L814" i="17"/>
  <c r="M814" i="17"/>
  <c r="N814" i="17" s="1"/>
  <c r="J815" i="17"/>
  <c r="O815" i="17" s="1"/>
  <c r="K815" i="17"/>
  <c r="P815" i="17" s="1"/>
  <c r="L815" i="17"/>
  <c r="M815" i="17"/>
  <c r="N815" i="17" s="1"/>
  <c r="J816" i="17"/>
  <c r="O816" i="17" s="1"/>
  <c r="K816" i="17"/>
  <c r="P816" i="17" s="1"/>
  <c r="L816" i="17"/>
  <c r="M816" i="17"/>
  <c r="N816" i="17" s="1"/>
  <c r="J817" i="17"/>
  <c r="O817" i="17" s="1"/>
  <c r="K817" i="17"/>
  <c r="P817" i="17" s="1"/>
  <c r="L817" i="17"/>
  <c r="M817" i="17"/>
  <c r="N817" i="17" s="1"/>
  <c r="J818" i="17"/>
  <c r="O818" i="17" s="1"/>
  <c r="K818" i="17"/>
  <c r="P818" i="17" s="1"/>
  <c r="L818" i="17"/>
  <c r="M818" i="17"/>
  <c r="N818" i="17" s="1"/>
  <c r="J819" i="17"/>
  <c r="O819" i="17" s="1"/>
  <c r="K819" i="17"/>
  <c r="P819" i="17" s="1"/>
  <c r="L819" i="17"/>
  <c r="M819" i="17"/>
  <c r="N819" i="17" s="1"/>
  <c r="J820" i="17"/>
  <c r="O820" i="17" s="1"/>
  <c r="K820" i="17"/>
  <c r="P820" i="17" s="1"/>
  <c r="L820" i="17"/>
  <c r="M820" i="17"/>
  <c r="N820" i="17" s="1"/>
  <c r="J821" i="17"/>
  <c r="O821" i="17" s="1"/>
  <c r="K821" i="17"/>
  <c r="P821" i="17" s="1"/>
  <c r="L821" i="17"/>
  <c r="M821" i="17"/>
  <c r="N821" i="17" s="1"/>
  <c r="J822" i="17"/>
  <c r="O822" i="17" s="1"/>
  <c r="K822" i="17"/>
  <c r="P822" i="17" s="1"/>
  <c r="L822" i="17"/>
  <c r="M822" i="17"/>
  <c r="N822" i="17" s="1"/>
  <c r="J823" i="17"/>
  <c r="O823" i="17" s="1"/>
  <c r="K823" i="17"/>
  <c r="P823" i="17" s="1"/>
  <c r="L823" i="17"/>
  <c r="M823" i="17"/>
  <c r="N823" i="17" s="1"/>
  <c r="J824" i="17"/>
  <c r="O824" i="17" s="1"/>
  <c r="K824" i="17"/>
  <c r="P824" i="17" s="1"/>
  <c r="L824" i="17"/>
  <c r="M824" i="17"/>
  <c r="N824" i="17" s="1"/>
  <c r="J825" i="17"/>
  <c r="O825" i="17" s="1"/>
  <c r="K825" i="17"/>
  <c r="P825" i="17" s="1"/>
  <c r="L825" i="17"/>
  <c r="M825" i="17"/>
  <c r="N825" i="17" s="1"/>
  <c r="J826" i="17"/>
  <c r="O826" i="17" s="1"/>
  <c r="K826" i="17"/>
  <c r="P826" i="17" s="1"/>
  <c r="L826" i="17"/>
  <c r="M826" i="17"/>
  <c r="N826" i="17" s="1"/>
  <c r="J827" i="17"/>
  <c r="O827" i="17" s="1"/>
  <c r="K827" i="17"/>
  <c r="P827" i="17" s="1"/>
  <c r="L827" i="17"/>
  <c r="M827" i="17"/>
  <c r="N827" i="17" s="1"/>
  <c r="J828" i="17"/>
  <c r="O828" i="17" s="1"/>
  <c r="K828" i="17"/>
  <c r="P828" i="17" s="1"/>
  <c r="L828" i="17"/>
  <c r="M828" i="17"/>
  <c r="N828" i="17" s="1"/>
  <c r="J829" i="17"/>
  <c r="O829" i="17" s="1"/>
  <c r="K829" i="17"/>
  <c r="P829" i="17" s="1"/>
  <c r="L829" i="17"/>
  <c r="M829" i="17"/>
  <c r="N829" i="17" s="1"/>
  <c r="J830" i="17"/>
  <c r="O830" i="17" s="1"/>
  <c r="K830" i="17"/>
  <c r="P830" i="17" s="1"/>
  <c r="L830" i="17"/>
  <c r="M830" i="17"/>
  <c r="N830" i="17" s="1"/>
  <c r="J831" i="17"/>
  <c r="O831" i="17" s="1"/>
  <c r="K831" i="17"/>
  <c r="P831" i="17" s="1"/>
  <c r="L831" i="17"/>
  <c r="M831" i="17"/>
  <c r="N831" i="17" s="1"/>
  <c r="J832" i="17"/>
  <c r="O832" i="17" s="1"/>
  <c r="K832" i="17"/>
  <c r="P832" i="17" s="1"/>
  <c r="L832" i="17"/>
  <c r="M832" i="17"/>
  <c r="N832" i="17" s="1"/>
  <c r="J833" i="17"/>
  <c r="O833" i="17" s="1"/>
  <c r="K833" i="17"/>
  <c r="P833" i="17" s="1"/>
  <c r="L833" i="17"/>
  <c r="M833" i="17"/>
  <c r="N833" i="17" s="1"/>
  <c r="J834" i="17"/>
  <c r="O834" i="17" s="1"/>
  <c r="K834" i="17"/>
  <c r="P834" i="17" s="1"/>
  <c r="L834" i="17"/>
  <c r="M834" i="17"/>
  <c r="N834" i="17" s="1"/>
  <c r="J835" i="17"/>
  <c r="O835" i="17" s="1"/>
  <c r="K835" i="17"/>
  <c r="P835" i="17" s="1"/>
  <c r="L835" i="17"/>
  <c r="M835" i="17"/>
  <c r="N835" i="17" s="1"/>
  <c r="J836" i="17"/>
  <c r="O836" i="17" s="1"/>
  <c r="K836" i="17"/>
  <c r="P836" i="17" s="1"/>
  <c r="L836" i="17"/>
  <c r="M836" i="17"/>
  <c r="N836" i="17" s="1"/>
  <c r="J837" i="17"/>
  <c r="O837" i="17" s="1"/>
  <c r="K837" i="17"/>
  <c r="P837" i="17" s="1"/>
  <c r="L837" i="17"/>
  <c r="M837" i="17"/>
  <c r="N837" i="17" s="1"/>
  <c r="J838" i="17"/>
  <c r="O838" i="17" s="1"/>
  <c r="K838" i="17"/>
  <c r="P838" i="17" s="1"/>
  <c r="L838" i="17"/>
  <c r="M838" i="17"/>
  <c r="N838" i="17" s="1"/>
  <c r="J839" i="17"/>
  <c r="O839" i="17" s="1"/>
  <c r="K839" i="17"/>
  <c r="P839" i="17" s="1"/>
  <c r="L839" i="17"/>
  <c r="M839" i="17"/>
  <c r="N839" i="17" s="1"/>
  <c r="J840" i="17"/>
  <c r="O840" i="17" s="1"/>
  <c r="K840" i="17"/>
  <c r="P840" i="17" s="1"/>
  <c r="L840" i="17"/>
  <c r="M840" i="17"/>
  <c r="N840" i="17" s="1"/>
  <c r="J841" i="17"/>
  <c r="O841" i="17" s="1"/>
  <c r="K841" i="17"/>
  <c r="P841" i="17" s="1"/>
  <c r="L841" i="17"/>
  <c r="M841" i="17"/>
  <c r="N841" i="17" s="1"/>
  <c r="J842" i="17"/>
  <c r="O842" i="17" s="1"/>
  <c r="K842" i="17"/>
  <c r="P842" i="17" s="1"/>
  <c r="L842" i="17"/>
  <c r="M842" i="17"/>
  <c r="N842" i="17" s="1"/>
  <c r="J843" i="17"/>
  <c r="O843" i="17" s="1"/>
  <c r="K843" i="17"/>
  <c r="P843" i="17" s="1"/>
  <c r="L843" i="17"/>
  <c r="M843" i="17"/>
  <c r="N843" i="17" s="1"/>
  <c r="J844" i="17"/>
  <c r="O844" i="17" s="1"/>
  <c r="K844" i="17"/>
  <c r="P844" i="17" s="1"/>
  <c r="L844" i="17"/>
  <c r="M844" i="17"/>
  <c r="N844" i="17" s="1"/>
  <c r="J845" i="17"/>
  <c r="O845" i="17" s="1"/>
  <c r="K845" i="17"/>
  <c r="P845" i="17" s="1"/>
  <c r="L845" i="17"/>
  <c r="M845" i="17"/>
  <c r="N845" i="17" s="1"/>
  <c r="J846" i="17"/>
  <c r="O846" i="17" s="1"/>
  <c r="K846" i="17"/>
  <c r="P846" i="17" s="1"/>
  <c r="L846" i="17"/>
  <c r="M846" i="17"/>
  <c r="N846" i="17" s="1"/>
  <c r="J847" i="17"/>
  <c r="O847" i="17" s="1"/>
  <c r="K847" i="17"/>
  <c r="P847" i="17" s="1"/>
  <c r="L847" i="17"/>
  <c r="M847" i="17"/>
  <c r="N847" i="17" s="1"/>
  <c r="J848" i="17"/>
  <c r="O848" i="17" s="1"/>
  <c r="K848" i="17"/>
  <c r="P848" i="17" s="1"/>
  <c r="L848" i="17"/>
  <c r="M848" i="17"/>
  <c r="N848" i="17" s="1"/>
  <c r="J849" i="17"/>
  <c r="O849" i="17" s="1"/>
  <c r="K849" i="17"/>
  <c r="P849" i="17" s="1"/>
  <c r="L849" i="17"/>
  <c r="M849" i="17"/>
  <c r="N849" i="17" s="1"/>
  <c r="J850" i="17"/>
  <c r="O850" i="17" s="1"/>
  <c r="K850" i="17"/>
  <c r="P850" i="17" s="1"/>
  <c r="L850" i="17"/>
  <c r="M850" i="17"/>
  <c r="N850" i="17" s="1"/>
  <c r="J851" i="17"/>
  <c r="O851" i="17" s="1"/>
  <c r="K851" i="17"/>
  <c r="P851" i="17" s="1"/>
  <c r="L851" i="17"/>
  <c r="M851" i="17"/>
  <c r="N851" i="17" s="1"/>
  <c r="J852" i="17"/>
  <c r="O852" i="17" s="1"/>
  <c r="K852" i="17"/>
  <c r="P852" i="17" s="1"/>
  <c r="L852" i="17"/>
  <c r="M852" i="17"/>
  <c r="N852" i="17" s="1"/>
  <c r="J853" i="17"/>
  <c r="O853" i="17" s="1"/>
  <c r="K853" i="17"/>
  <c r="P853" i="17" s="1"/>
  <c r="L853" i="17"/>
  <c r="M853" i="17"/>
  <c r="N853" i="17" s="1"/>
  <c r="J854" i="17"/>
  <c r="O854" i="17" s="1"/>
  <c r="K854" i="17"/>
  <c r="P854" i="17" s="1"/>
  <c r="L854" i="17"/>
  <c r="M854" i="17"/>
  <c r="N854" i="17" s="1"/>
  <c r="J855" i="17"/>
  <c r="O855" i="17" s="1"/>
  <c r="K855" i="17"/>
  <c r="P855" i="17" s="1"/>
  <c r="L855" i="17"/>
  <c r="M855" i="17"/>
  <c r="N855" i="17" s="1"/>
  <c r="J856" i="17"/>
  <c r="O856" i="17" s="1"/>
  <c r="K856" i="17"/>
  <c r="P856" i="17" s="1"/>
  <c r="L856" i="17"/>
  <c r="M856" i="17"/>
  <c r="N856" i="17" s="1"/>
  <c r="J857" i="17"/>
  <c r="O857" i="17" s="1"/>
  <c r="K857" i="17"/>
  <c r="P857" i="17" s="1"/>
  <c r="L857" i="17"/>
  <c r="M857" i="17"/>
  <c r="N857" i="17" s="1"/>
  <c r="J858" i="17"/>
  <c r="O858" i="17" s="1"/>
  <c r="K858" i="17"/>
  <c r="P858" i="17" s="1"/>
  <c r="L858" i="17"/>
  <c r="M858" i="17"/>
  <c r="N858" i="17" s="1"/>
  <c r="J859" i="17"/>
  <c r="O859" i="17" s="1"/>
  <c r="K859" i="17"/>
  <c r="P859" i="17" s="1"/>
  <c r="L859" i="17"/>
  <c r="M859" i="17"/>
  <c r="N859" i="17" s="1"/>
  <c r="J860" i="17"/>
  <c r="O860" i="17" s="1"/>
  <c r="K860" i="17"/>
  <c r="P860" i="17" s="1"/>
  <c r="L860" i="17"/>
  <c r="M860" i="17"/>
  <c r="N860" i="17" s="1"/>
  <c r="J861" i="17"/>
  <c r="O861" i="17" s="1"/>
  <c r="K861" i="17"/>
  <c r="P861" i="17" s="1"/>
  <c r="L861" i="17"/>
  <c r="M861" i="17"/>
  <c r="N861" i="17" s="1"/>
  <c r="J862" i="17"/>
  <c r="O862" i="17" s="1"/>
  <c r="K862" i="17"/>
  <c r="P862" i="17" s="1"/>
  <c r="L862" i="17"/>
  <c r="M862" i="17"/>
  <c r="N862" i="17" s="1"/>
  <c r="J863" i="17"/>
  <c r="O863" i="17" s="1"/>
  <c r="K863" i="17"/>
  <c r="P863" i="17" s="1"/>
  <c r="L863" i="17"/>
  <c r="M863" i="17"/>
  <c r="N863" i="17" s="1"/>
  <c r="J864" i="17"/>
  <c r="O864" i="17" s="1"/>
  <c r="K864" i="17"/>
  <c r="P864" i="17" s="1"/>
  <c r="L864" i="17"/>
  <c r="M864" i="17"/>
  <c r="N864" i="17" s="1"/>
  <c r="J865" i="17"/>
  <c r="O865" i="17" s="1"/>
  <c r="K865" i="17"/>
  <c r="P865" i="17" s="1"/>
  <c r="L865" i="17"/>
  <c r="M865" i="17"/>
  <c r="N865" i="17" s="1"/>
  <c r="J866" i="17"/>
  <c r="O866" i="17" s="1"/>
  <c r="K866" i="17"/>
  <c r="P866" i="17" s="1"/>
  <c r="L866" i="17"/>
  <c r="M866" i="17"/>
  <c r="N866" i="17" s="1"/>
  <c r="J867" i="17"/>
  <c r="O867" i="17" s="1"/>
  <c r="K867" i="17"/>
  <c r="P867" i="17" s="1"/>
  <c r="L867" i="17"/>
  <c r="M867" i="17"/>
  <c r="N867" i="17" s="1"/>
  <c r="J868" i="17"/>
  <c r="O868" i="17" s="1"/>
  <c r="K868" i="17"/>
  <c r="P868" i="17" s="1"/>
  <c r="L868" i="17"/>
  <c r="M868" i="17"/>
  <c r="N868" i="17" s="1"/>
  <c r="J869" i="17"/>
  <c r="O869" i="17" s="1"/>
  <c r="K869" i="17"/>
  <c r="P869" i="17" s="1"/>
  <c r="L869" i="17"/>
  <c r="M869" i="17"/>
  <c r="N869" i="17" s="1"/>
  <c r="J870" i="17"/>
  <c r="O870" i="17" s="1"/>
  <c r="K870" i="17"/>
  <c r="P870" i="17" s="1"/>
  <c r="L870" i="17"/>
  <c r="M870" i="17"/>
  <c r="N870" i="17" s="1"/>
  <c r="J871" i="17"/>
  <c r="O871" i="17" s="1"/>
  <c r="K871" i="17"/>
  <c r="P871" i="17" s="1"/>
  <c r="L871" i="17"/>
  <c r="M871" i="17"/>
  <c r="N871" i="17" s="1"/>
  <c r="J872" i="17"/>
  <c r="O872" i="17" s="1"/>
  <c r="K872" i="17"/>
  <c r="P872" i="17" s="1"/>
  <c r="L872" i="17"/>
  <c r="M872" i="17"/>
  <c r="N872" i="17" s="1"/>
  <c r="J873" i="17"/>
  <c r="O873" i="17" s="1"/>
  <c r="K873" i="17"/>
  <c r="P873" i="17" s="1"/>
  <c r="L873" i="17"/>
  <c r="M873" i="17"/>
  <c r="N873" i="17" s="1"/>
  <c r="J874" i="17"/>
  <c r="O874" i="17" s="1"/>
  <c r="K874" i="17"/>
  <c r="P874" i="17" s="1"/>
  <c r="L874" i="17"/>
  <c r="M874" i="17"/>
  <c r="N874" i="17" s="1"/>
  <c r="J875" i="17"/>
  <c r="O875" i="17" s="1"/>
  <c r="K875" i="17"/>
  <c r="P875" i="17" s="1"/>
  <c r="L875" i="17"/>
  <c r="M875" i="17"/>
  <c r="N875" i="17" s="1"/>
  <c r="J876" i="17"/>
  <c r="O876" i="17" s="1"/>
  <c r="K876" i="17"/>
  <c r="P876" i="17" s="1"/>
  <c r="L876" i="17"/>
  <c r="M876" i="17"/>
  <c r="N876" i="17" s="1"/>
  <c r="J877" i="17"/>
  <c r="O877" i="17" s="1"/>
  <c r="K877" i="17"/>
  <c r="P877" i="17" s="1"/>
  <c r="L877" i="17"/>
  <c r="M877" i="17"/>
  <c r="N877" i="17" s="1"/>
  <c r="J878" i="17"/>
  <c r="O878" i="17" s="1"/>
  <c r="K878" i="17"/>
  <c r="P878" i="17" s="1"/>
  <c r="L878" i="17"/>
  <c r="M878" i="17"/>
  <c r="N878" i="17" s="1"/>
  <c r="J879" i="17"/>
  <c r="O879" i="17" s="1"/>
  <c r="K879" i="17"/>
  <c r="P879" i="17" s="1"/>
  <c r="L879" i="17"/>
  <c r="M879" i="17"/>
  <c r="N879" i="17" s="1"/>
  <c r="J880" i="17"/>
  <c r="O880" i="17" s="1"/>
  <c r="K880" i="17"/>
  <c r="P880" i="17" s="1"/>
  <c r="L880" i="17"/>
  <c r="M880" i="17"/>
  <c r="N880" i="17" s="1"/>
  <c r="J881" i="17"/>
  <c r="O881" i="17" s="1"/>
  <c r="K881" i="17"/>
  <c r="P881" i="17" s="1"/>
  <c r="L881" i="17"/>
  <c r="M881" i="17"/>
  <c r="N881" i="17" s="1"/>
  <c r="J882" i="17"/>
  <c r="O882" i="17" s="1"/>
  <c r="K882" i="17"/>
  <c r="P882" i="17" s="1"/>
  <c r="L882" i="17"/>
  <c r="M882" i="17"/>
  <c r="N882" i="17" s="1"/>
  <c r="J883" i="17"/>
  <c r="O883" i="17" s="1"/>
  <c r="K883" i="17"/>
  <c r="P883" i="17" s="1"/>
  <c r="L883" i="17"/>
  <c r="M883" i="17"/>
  <c r="N883" i="17" s="1"/>
  <c r="J884" i="17"/>
  <c r="O884" i="17" s="1"/>
  <c r="K884" i="17"/>
  <c r="P884" i="17" s="1"/>
  <c r="L884" i="17"/>
  <c r="M884" i="17"/>
  <c r="N884" i="17" s="1"/>
  <c r="J885" i="17"/>
  <c r="O885" i="17" s="1"/>
  <c r="K885" i="17"/>
  <c r="P885" i="17" s="1"/>
  <c r="L885" i="17"/>
  <c r="M885" i="17"/>
  <c r="N885" i="17" s="1"/>
  <c r="J886" i="17"/>
  <c r="O886" i="17" s="1"/>
  <c r="K886" i="17"/>
  <c r="P886" i="17" s="1"/>
  <c r="L886" i="17"/>
  <c r="M886" i="17"/>
  <c r="N886" i="17" s="1"/>
  <c r="J887" i="17"/>
  <c r="O887" i="17" s="1"/>
  <c r="K887" i="17"/>
  <c r="P887" i="17" s="1"/>
  <c r="L887" i="17"/>
  <c r="M887" i="17"/>
  <c r="N887" i="17" s="1"/>
  <c r="J888" i="17"/>
  <c r="O888" i="17" s="1"/>
  <c r="K888" i="17"/>
  <c r="P888" i="17" s="1"/>
  <c r="L888" i="17"/>
  <c r="M888" i="17"/>
  <c r="N888" i="17" s="1"/>
  <c r="J889" i="17"/>
  <c r="O889" i="17" s="1"/>
  <c r="K889" i="17"/>
  <c r="P889" i="17" s="1"/>
  <c r="L889" i="17"/>
  <c r="M889" i="17"/>
  <c r="N889" i="17" s="1"/>
  <c r="J890" i="17"/>
  <c r="O890" i="17" s="1"/>
  <c r="K890" i="17"/>
  <c r="P890" i="17" s="1"/>
  <c r="L890" i="17"/>
  <c r="M890" i="17"/>
  <c r="N890" i="17" s="1"/>
  <c r="J891" i="17"/>
  <c r="O891" i="17" s="1"/>
  <c r="K891" i="17"/>
  <c r="P891" i="17" s="1"/>
  <c r="L891" i="17"/>
  <c r="M891" i="17"/>
  <c r="N891" i="17" s="1"/>
  <c r="J892" i="17"/>
  <c r="O892" i="17" s="1"/>
  <c r="K892" i="17"/>
  <c r="P892" i="17" s="1"/>
  <c r="L892" i="17"/>
  <c r="M892" i="17"/>
  <c r="N892" i="17" s="1"/>
  <c r="J893" i="17"/>
  <c r="O893" i="17" s="1"/>
  <c r="K893" i="17"/>
  <c r="P893" i="17" s="1"/>
  <c r="L893" i="17"/>
  <c r="M893" i="17"/>
  <c r="N893" i="17" s="1"/>
  <c r="J894" i="17"/>
  <c r="O894" i="17" s="1"/>
  <c r="K894" i="17"/>
  <c r="P894" i="17" s="1"/>
  <c r="L894" i="17"/>
  <c r="M894" i="17"/>
  <c r="N894" i="17" s="1"/>
  <c r="J895" i="17"/>
  <c r="O895" i="17" s="1"/>
  <c r="K895" i="17"/>
  <c r="P895" i="17" s="1"/>
  <c r="L895" i="17"/>
  <c r="M895" i="17"/>
  <c r="N895" i="17" s="1"/>
  <c r="J896" i="17"/>
  <c r="O896" i="17" s="1"/>
  <c r="K896" i="17"/>
  <c r="P896" i="17" s="1"/>
  <c r="L896" i="17"/>
  <c r="M896" i="17"/>
  <c r="N896" i="17" s="1"/>
  <c r="J897" i="17"/>
  <c r="O897" i="17" s="1"/>
  <c r="K897" i="17"/>
  <c r="P897" i="17" s="1"/>
  <c r="L897" i="17"/>
  <c r="M897" i="17"/>
  <c r="N897" i="17" s="1"/>
  <c r="J898" i="17"/>
  <c r="O898" i="17" s="1"/>
  <c r="K898" i="17"/>
  <c r="P898" i="17" s="1"/>
  <c r="L898" i="17"/>
  <c r="M898" i="17"/>
  <c r="N898" i="17" s="1"/>
  <c r="J899" i="17"/>
  <c r="O899" i="17" s="1"/>
  <c r="K899" i="17"/>
  <c r="P899" i="17" s="1"/>
  <c r="L899" i="17"/>
  <c r="M899" i="17"/>
  <c r="N899" i="17" s="1"/>
  <c r="J900" i="17"/>
  <c r="O900" i="17" s="1"/>
  <c r="K900" i="17"/>
  <c r="P900" i="17" s="1"/>
  <c r="L900" i="17"/>
  <c r="M900" i="17"/>
  <c r="N900" i="17" s="1"/>
  <c r="J901" i="17"/>
  <c r="O901" i="17" s="1"/>
  <c r="K901" i="17"/>
  <c r="P901" i="17" s="1"/>
  <c r="L901" i="17"/>
  <c r="M901" i="17"/>
  <c r="N901" i="17" s="1"/>
  <c r="J902" i="17"/>
  <c r="O902" i="17" s="1"/>
  <c r="K902" i="17"/>
  <c r="P902" i="17" s="1"/>
  <c r="L902" i="17"/>
  <c r="M902" i="17"/>
  <c r="N902" i="17" s="1"/>
  <c r="J903" i="17"/>
  <c r="O903" i="17" s="1"/>
  <c r="K903" i="17"/>
  <c r="P903" i="17" s="1"/>
  <c r="L903" i="17"/>
  <c r="M903" i="17"/>
  <c r="N903" i="17" s="1"/>
  <c r="J904" i="17"/>
  <c r="O904" i="17" s="1"/>
  <c r="K904" i="17"/>
  <c r="P904" i="17" s="1"/>
  <c r="L904" i="17"/>
  <c r="M904" i="17"/>
  <c r="N904" i="17" s="1"/>
  <c r="J905" i="17"/>
  <c r="O905" i="17" s="1"/>
  <c r="K905" i="17"/>
  <c r="P905" i="17" s="1"/>
  <c r="L905" i="17"/>
  <c r="M905" i="17"/>
  <c r="N905" i="17" s="1"/>
  <c r="J906" i="17"/>
  <c r="O906" i="17" s="1"/>
  <c r="K906" i="17"/>
  <c r="P906" i="17" s="1"/>
  <c r="L906" i="17"/>
  <c r="M906" i="17"/>
  <c r="N906" i="17" s="1"/>
  <c r="J907" i="17"/>
  <c r="O907" i="17" s="1"/>
  <c r="K907" i="17"/>
  <c r="P907" i="17" s="1"/>
  <c r="L907" i="17"/>
  <c r="M907" i="17"/>
  <c r="N907" i="17" s="1"/>
  <c r="J908" i="17"/>
  <c r="O908" i="17" s="1"/>
  <c r="K908" i="17"/>
  <c r="P908" i="17" s="1"/>
  <c r="L908" i="17"/>
  <c r="M908" i="17"/>
  <c r="N908" i="17" s="1"/>
  <c r="J909" i="17"/>
  <c r="O909" i="17" s="1"/>
  <c r="K909" i="17"/>
  <c r="P909" i="17" s="1"/>
  <c r="L909" i="17"/>
  <c r="M909" i="17"/>
  <c r="N909" i="17" s="1"/>
  <c r="J910" i="17"/>
  <c r="O910" i="17" s="1"/>
  <c r="K910" i="17"/>
  <c r="P910" i="17" s="1"/>
  <c r="L910" i="17"/>
  <c r="M910" i="17"/>
  <c r="N910" i="17" s="1"/>
  <c r="J911" i="17"/>
  <c r="O911" i="17" s="1"/>
  <c r="K911" i="17"/>
  <c r="P911" i="17" s="1"/>
  <c r="L911" i="17"/>
  <c r="M911" i="17"/>
  <c r="N911" i="17" s="1"/>
  <c r="J912" i="17"/>
  <c r="O912" i="17" s="1"/>
  <c r="K912" i="17"/>
  <c r="P912" i="17" s="1"/>
  <c r="L912" i="17"/>
  <c r="M912" i="17"/>
  <c r="N912" i="17" s="1"/>
  <c r="J913" i="17"/>
  <c r="O913" i="17" s="1"/>
  <c r="K913" i="17"/>
  <c r="P913" i="17" s="1"/>
  <c r="L913" i="17"/>
  <c r="M913" i="17"/>
  <c r="N913" i="17" s="1"/>
  <c r="J914" i="17"/>
  <c r="O914" i="17" s="1"/>
  <c r="K914" i="17"/>
  <c r="P914" i="17" s="1"/>
  <c r="L914" i="17"/>
  <c r="M914" i="17"/>
  <c r="N914" i="17" s="1"/>
  <c r="J915" i="17"/>
  <c r="O915" i="17" s="1"/>
  <c r="K915" i="17"/>
  <c r="P915" i="17" s="1"/>
  <c r="L915" i="17"/>
  <c r="M915" i="17"/>
  <c r="N915" i="17" s="1"/>
  <c r="J916" i="17"/>
  <c r="O916" i="17" s="1"/>
  <c r="K916" i="17"/>
  <c r="P916" i="17" s="1"/>
  <c r="L916" i="17"/>
  <c r="M916" i="17"/>
  <c r="N916" i="17" s="1"/>
  <c r="J917" i="17"/>
  <c r="O917" i="17" s="1"/>
  <c r="K917" i="17"/>
  <c r="P917" i="17" s="1"/>
  <c r="L917" i="17"/>
  <c r="M917" i="17"/>
  <c r="N917" i="17" s="1"/>
  <c r="J918" i="17"/>
  <c r="O918" i="17" s="1"/>
  <c r="K918" i="17"/>
  <c r="P918" i="17" s="1"/>
  <c r="L918" i="17"/>
  <c r="M918" i="17"/>
  <c r="N918" i="17" s="1"/>
  <c r="J919" i="17"/>
  <c r="O919" i="17" s="1"/>
  <c r="K919" i="17"/>
  <c r="P919" i="17" s="1"/>
  <c r="L919" i="17"/>
  <c r="M919" i="17"/>
  <c r="N919" i="17" s="1"/>
  <c r="J920" i="17"/>
  <c r="O920" i="17" s="1"/>
  <c r="K920" i="17"/>
  <c r="P920" i="17" s="1"/>
  <c r="L920" i="17"/>
  <c r="M920" i="17"/>
  <c r="N920" i="17" s="1"/>
  <c r="J921" i="17"/>
  <c r="O921" i="17" s="1"/>
  <c r="K921" i="17"/>
  <c r="P921" i="17" s="1"/>
  <c r="L921" i="17"/>
  <c r="M921" i="17"/>
  <c r="N921" i="17" s="1"/>
  <c r="J922" i="17"/>
  <c r="O922" i="17" s="1"/>
  <c r="K922" i="17"/>
  <c r="P922" i="17" s="1"/>
  <c r="L922" i="17"/>
  <c r="M922" i="17"/>
  <c r="N922" i="17" s="1"/>
  <c r="J923" i="17"/>
  <c r="O923" i="17" s="1"/>
  <c r="K923" i="17"/>
  <c r="P923" i="17" s="1"/>
  <c r="L923" i="17"/>
  <c r="M923" i="17"/>
  <c r="N923" i="17" s="1"/>
  <c r="J924" i="17"/>
  <c r="O924" i="17" s="1"/>
  <c r="K924" i="17"/>
  <c r="P924" i="17" s="1"/>
  <c r="L924" i="17"/>
  <c r="M924" i="17"/>
  <c r="N924" i="17" s="1"/>
  <c r="J925" i="17"/>
  <c r="O925" i="17" s="1"/>
  <c r="K925" i="17"/>
  <c r="P925" i="17" s="1"/>
  <c r="L925" i="17"/>
  <c r="M925" i="17"/>
  <c r="N925" i="17" s="1"/>
  <c r="J926" i="17"/>
  <c r="O926" i="17" s="1"/>
  <c r="K926" i="17"/>
  <c r="P926" i="17" s="1"/>
  <c r="L926" i="17"/>
  <c r="M926" i="17"/>
  <c r="N926" i="17" s="1"/>
  <c r="J927" i="17"/>
  <c r="O927" i="17" s="1"/>
  <c r="K927" i="17"/>
  <c r="P927" i="17" s="1"/>
  <c r="L927" i="17"/>
  <c r="M927" i="17"/>
  <c r="N927" i="17" s="1"/>
  <c r="J928" i="17"/>
  <c r="O928" i="17" s="1"/>
  <c r="K928" i="17"/>
  <c r="P928" i="17" s="1"/>
  <c r="L928" i="17"/>
  <c r="M928" i="17"/>
  <c r="N928" i="17" s="1"/>
  <c r="J929" i="17"/>
  <c r="O929" i="17" s="1"/>
  <c r="K929" i="17"/>
  <c r="P929" i="17" s="1"/>
  <c r="L929" i="17"/>
  <c r="M929" i="17"/>
  <c r="N929" i="17" s="1"/>
  <c r="J930" i="17"/>
  <c r="O930" i="17" s="1"/>
  <c r="K930" i="17"/>
  <c r="P930" i="17" s="1"/>
  <c r="L930" i="17"/>
  <c r="M930" i="17"/>
  <c r="N930" i="17" s="1"/>
  <c r="J931" i="17"/>
  <c r="O931" i="17" s="1"/>
  <c r="K931" i="17"/>
  <c r="P931" i="17" s="1"/>
  <c r="L931" i="17"/>
  <c r="M931" i="17"/>
  <c r="N931" i="17" s="1"/>
  <c r="J932" i="17"/>
  <c r="O932" i="17" s="1"/>
  <c r="K932" i="17"/>
  <c r="P932" i="17" s="1"/>
  <c r="L932" i="17"/>
  <c r="M932" i="17"/>
  <c r="N932" i="17" s="1"/>
  <c r="J933" i="17"/>
  <c r="O933" i="17" s="1"/>
  <c r="K933" i="17"/>
  <c r="P933" i="17" s="1"/>
  <c r="L933" i="17"/>
  <c r="M933" i="17"/>
  <c r="N933" i="17" s="1"/>
  <c r="J934" i="17"/>
  <c r="O934" i="17" s="1"/>
  <c r="K934" i="17"/>
  <c r="P934" i="17" s="1"/>
  <c r="L934" i="17"/>
  <c r="M934" i="17"/>
  <c r="N934" i="17" s="1"/>
  <c r="J935" i="17"/>
  <c r="O935" i="17" s="1"/>
  <c r="K935" i="17"/>
  <c r="P935" i="17" s="1"/>
  <c r="L935" i="17"/>
  <c r="M935" i="17"/>
  <c r="N935" i="17" s="1"/>
  <c r="J936" i="17"/>
  <c r="O936" i="17" s="1"/>
  <c r="K936" i="17"/>
  <c r="P936" i="17" s="1"/>
  <c r="L936" i="17"/>
  <c r="M936" i="17"/>
  <c r="N936" i="17" s="1"/>
  <c r="J937" i="17"/>
  <c r="O937" i="17" s="1"/>
  <c r="K937" i="17"/>
  <c r="P937" i="17" s="1"/>
  <c r="L937" i="17"/>
  <c r="M937" i="17"/>
  <c r="N937" i="17" s="1"/>
  <c r="J938" i="17"/>
  <c r="O938" i="17" s="1"/>
  <c r="K938" i="17"/>
  <c r="P938" i="17" s="1"/>
  <c r="L938" i="17"/>
  <c r="M938" i="17"/>
  <c r="N938" i="17" s="1"/>
  <c r="J939" i="17"/>
  <c r="O939" i="17" s="1"/>
  <c r="K939" i="17"/>
  <c r="P939" i="17" s="1"/>
  <c r="L939" i="17"/>
  <c r="M939" i="17"/>
  <c r="N939" i="17" s="1"/>
  <c r="J940" i="17"/>
  <c r="O940" i="17" s="1"/>
  <c r="K940" i="17"/>
  <c r="P940" i="17" s="1"/>
  <c r="L940" i="17"/>
  <c r="M940" i="17"/>
  <c r="N940" i="17" s="1"/>
  <c r="J941" i="17"/>
  <c r="O941" i="17" s="1"/>
  <c r="K941" i="17"/>
  <c r="P941" i="17" s="1"/>
  <c r="L941" i="17"/>
  <c r="M941" i="17"/>
  <c r="N941" i="17" s="1"/>
  <c r="J942" i="17"/>
  <c r="O942" i="17" s="1"/>
  <c r="K942" i="17"/>
  <c r="P942" i="17" s="1"/>
  <c r="L942" i="17"/>
  <c r="M942" i="17"/>
  <c r="N942" i="17" s="1"/>
  <c r="J943" i="17"/>
  <c r="O943" i="17" s="1"/>
  <c r="K943" i="17"/>
  <c r="P943" i="17" s="1"/>
  <c r="L943" i="17"/>
  <c r="M943" i="17"/>
  <c r="N943" i="17" s="1"/>
  <c r="J944" i="17"/>
  <c r="O944" i="17" s="1"/>
  <c r="K944" i="17"/>
  <c r="P944" i="17" s="1"/>
  <c r="L944" i="17"/>
  <c r="M944" i="17"/>
  <c r="N944" i="17" s="1"/>
  <c r="J945" i="17"/>
  <c r="O945" i="17" s="1"/>
  <c r="K945" i="17"/>
  <c r="P945" i="17" s="1"/>
  <c r="L945" i="17"/>
  <c r="M945" i="17"/>
  <c r="N945" i="17" s="1"/>
  <c r="J946" i="17"/>
  <c r="O946" i="17" s="1"/>
  <c r="K946" i="17"/>
  <c r="P946" i="17" s="1"/>
  <c r="L946" i="17"/>
  <c r="M946" i="17"/>
  <c r="N946" i="17" s="1"/>
  <c r="J947" i="17"/>
  <c r="O947" i="17" s="1"/>
  <c r="K947" i="17"/>
  <c r="P947" i="17" s="1"/>
  <c r="L947" i="17"/>
  <c r="M947" i="17"/>
  <c r="N947" i="17" s="1"/>
  <c r="J948" i="17"/>
  <c r="O948" i="17" s="1"/>
  <c r="K948" i="17"/>
  <c r="P948" i="17" s="1"/>
  <c r="L948" i="17"/>
  <c r="M948" i="17"/>
  <c r="N948" i="17" s="1"/>
  <c r="J949" i="17"/>
  <c r="O949" i="17" s="1"/>
  <c r="K949" i="17"/>
  <c r="P949" i="17" s="1"/>
  <c r="L949" i="17"/>
  <c r="M949" i="17"/>
  <c r="N949" i="17" s="1"/>
  <c r="J950" i="17"/>
  <c r="O950" i="17" s="1"/>
  <c r="K950" i="17"/>
  <c r="P950" i="17" s="1"/>
  <c r="L950" i="17"/>
  <c r="M950" i="17"/>
  <c r="N950" i="17" s="1"/>
  <c r="J951" i="17"/>
  <c r="O951" i="17" s="1"/>
  <c r="K951" i="17"/>
  <c r="P951" i="17" s="1"/>
  <c r="L951" i="17"/>
  <c r="M951" i="17"/>
  <c r="N951" i="17" s="1"/>
  <c r="J952" i="17"/>
  <c r="O952" i="17" s="1"/>
  <c r="K952" i="17"/>
  <c r="P952" i="17" s="1"/>
  <c r="L952" i="17"/>
  <c r="M952" i="17"/>
  <c r="N952" i="17" s="1"/>
  <c r="J953" i="17"/>
  <c r="O953" i="17" s="1"/>
  <c r="K953" i="17"/>
  <c r="P953" i="17" s="1"/>
  <c r="L953" i="17"/>
  <c r="M953" i="17"/>
  <c r="N953" i="17" s="1"/>
  <c r="J954" i="17"/>
  <c r="O954" i="17" s="1"/>
  <c r="K954" i="17"/>
  <c r="P954" i="17" s="1"/>
  <c r="L954" i="17"/>
  <c r="M954" i="17"/>
  <c r="N954" i="17" s="1"/>
  <c r="J955" i="17"/>
  <c r="O955" i="17" s="1"/>
  <c r="K955" i="17"/>
  <c r="P955" i="17" s="1"/>
  <c r="L955" i="17"/>
  <c r="M955" i="17"/>
  <c r="N955" i="17" s="1"/>
  <c r="J956" i="17"/>
  <c r="O956" i="17" s="1"/>
  <c r="K956" i="17"/>
  <c r="P956" i="17" s="1"/>
  <c r="L956" i="17"/>
  <c r="M956" i="17"/>
  <c r="N956" i="17" s="1"/>
  <c r="J957" i="17"/>
  <c r="O957" i="17" s="1"/>
  <c r="K957" i="17"/>
  <c r="P957" i="17" s="1"/>
  <c r="L957" i="17"/>
  <c r="M957" i="17"/>
  <c r="N957" i="17" s="1"/>
  <c r="J958" i="17"/>
  <c r="O958" i="17" s="1"/>
  <c r="K958" i="17"/>
  <c r="P958" i="17" s="1"/>
  <c r="L958" i="17"/>
  <c r="M958" i="17"/>
  <c r="N958" i="17" s="1"/>
  <c r="J959" i="17"/>
  <c r="O959" i="17" s="1"/>
  <c r="K959" i="17"/>
  <c r="P959" i="17" s="1"/>
  <c r="L959" i="17"/>
  <c r="M959" i="17"/>
  <c r="N959" i="17" s="1"/>
  <c r="J960" i="17"/>
  <c r="O960" i="17" s="1"/>
  <c r="K960" i="17"/>
  <c r="P960" i="17" s="1"/>
  <c r="L960" i="17"/>
  <c r="M960" i="17"/>
  <c r="N960" i="17" s="1"/>
  <c r="J961" i="17"/>
  <c r="O961" i="17" s="1"/>
  <c r="K961" i="17"/>
  <c r="P961" i="17" s="1"/>
  <c r="L961" i="17"/>
  <c r="M961" i="17"/>
  <c r="N961" i="17" s="1"/>
  <c r="J962" i="17"/>
  <c r="O962" i="17" s="1"/>
  <c r="K962" i="17"/>
  <c r="P962" i="17" s="1"/>
  <c r="L962" i="17"/>
  <c r="M962" i="17"/>
  <c r="N962" i="17" s="1"/>
  <c r="J963" i="17"/>
  <c r="O963" i="17" s="1"/>
  <c r="K963" i="17"/>
  <c r="P963" i="17" s="1"/>
  <c r="L963" i="17"/>
  <c r="M963" i="17"/>
  <c r="N963" i="17" s="1"/>
  <c r="J964" i="17"/>
  <c r="O964" i="17" s="1"/>
  <c r="K964" i="17"/>
  <c r="P964" i="17" s="1"/>
  <c r="L964" i="17"/>
  <c r="M964" i="17"/>
  <c r="N964" i="17" s="1"/>
  <c r="J965" i="17"/>
  <c r="O965" i="17" s="1"/>
  <c r="K965" i="17"/>
  <c r="P965" i="17" s="1"/>
  <c r="L965" i="17"/>
  <c r="M965" i="17"/>
  <c r="N965" i="17" s="1"/>
  <c r="J966" i="17"/>
  <c r="O966" i="17" s="1"/>
  <c r="K966" i="17"/>
  <c r="P966" i="17" s="1"/>
  <c r="L966" i="17"/>
  <c r="M966" i="17"/>
  <c r="N966" i="17" s="1"/>
  <c r="J967" i="17"/>
  <c r="O967" i="17" s="1"/>
  <c r="K967" i="17"/>
  <c r="P967" i="17" s="1"/>
  <c r="L967" i="17"/>
  <c r="M967" i="17"/>
  <c r="N967" i="17" s="1"/>
  <c r="J968" i="17"/>
  <c r="O968" i="17" s="1"/>
  <c r="K968" i="17"/>
  <c r="P968" i="17" s="1"/>
  <c r="L968" i="17"/>
  <c r="M968" i="17"/>
  <c r="N968" i="17" s="1"/>
  <c r="J969" i="17"/>
  <c r="O969" i="17" s="1"/>
  <c r="K969" i="17"/>
  <c r="P969" i="17" s="1"/>
  <c r="L969" i="17"/>
  <c r="M969" i="17"/>
  <c r="N969" i="17" s="1"/>
  <c r="J970" i="17"/>
  <c r="O970" i="17" s="1"/>
  <c r="K970" i="17"/>
  <c r="P970" i="17" s="1"/>
  <c r="L970" i="17"/>
  <c r="M970" i="17"/>
  <c r="N970" i="17" s="1"/>
  <c r="J971" i="17"/>
  <c r="O971" i="17" s="1"/>
  <c r="K971" i="17"/>
  <c r="P971" i="17" s="1"/>
  <c r="L971" i="17"/>
  <c r="M971" i="17"/>
  <c r="N971" i="17" s="1"/>
  <c r="J972" i="17"/>
  <c r="O972" i="17" s="1"/>
  <c r="K972" i="17"/>
  <c r="P972" i="17" s="1"/>
  <c r="L972" i="17"/>
  <c r="M972" i="17"/>
  <c r="N972" i="17" s="1"/>
  <c r="J973" i="17"/>
  <c r="O973" i="17" s="1"/>
  <c r="K973" i="17"/>
  <c r="P973" i="17" s="1"/>
  <c r="L973" i="17"/>
  <c r="M973" i="17"/>
  <c r="N973" i="17" s="1"/>
  <c r="J974" i="17"/>
  <c r="O974" i="17" s="1"/>
  <c r="K974" i="17"/>
  <c r="P974" i="17" s="1"/>
  <c r="L974" i="17"/>
  <c r="M974" i="17"/>
  <c r="N974" i="17" s="1"/>
  <c r="J975" i="17"/>
  <c r="O975" i="17" s="1"/>
  <c r="K975" i="17"/>
  <c r="P975" i="17" s="1"/>
  <c r="L975" i="17"/>
  <c r="M975" i="17"/>
  <c r="N975" i="17" s="1"/>
  <c r="J976" i="17"/>
  <c r="O976" i="17" s="1"/>
  <c r="K976" i="17"/>
  <c r="P976" i="17" s="1"/>
  <c r="L976" i="17"/>
  <c r="M976" i="17"/>
  <c r="N976" i="17" s="1"/>
  <c r="J977" i="17"/>
  <c r="O977" i="17" s="1"/>
  <c r="K977" i="17"/>
  <c r="P977" i="17" s="1"/>
  <c r="L977" i="17"/>
  <c r="M977" i="17"/>
  <c r="N977" i="17" s="1"/>
  <c r="J978" i="17"/>
  <c r="O978" i="17" s="1"/>
  <c r="K978" i="17"/>
  <c r="P978" i="17" s="1"/>
  <c r="L978" i="17"/>
  <c r="M978" i="17"/>
  <c r="N978" i="17" s="1"/>
  <c r="J979" i="17"/>
  <c r="O979" i="17" s="1"/>
  <c r="K979" i="17"/>
  <c r="P979" i="17" s="1"/>
  <c r="L979" i="17"/>
  <c r="M979" i="17"/>
  <c r="N979" i="17" s="1"/>
  <c r="J980" i="17"/>
  <c r="O980" i="17" s="1"/>
  <c r="K980" i="17"/>
  <c r="P980" i="17" s="1"/>
  <c r="L980" i="17"/>
  <c r="M980" i="17"/>
  <c r="N980" i="17" s="1"/>
  <c r="J981" i="17"/>
  <c r="O981" i="17" s="1"/>
  <c r="K981" i="17"/>
  <c r="P981" i="17" s="1"/>
  <c r="L981" i="17"/>
  <c r="M981" i="17"/>
  <c r="N981" i="17" s="1"/>
  <c r="J982" i="17"/>
  <c r="O982" i="17" s="1"/>
  <c r="K982" i="17"/>
  <c r="P982" i="17" s="1"/>
  <c r="L982" i="17"/>
  <c r="M982" i="17"/>
  <c r="N982" i="17" s="1"/>
  <c r="J983" i="17"/>
  <c r="O983" i="17" s="1"/>
  <c r="K983" i="17"/>
  <c r="P983" i="17" s="1"/>
  <c r="L983" i="17"/>
  <c r="M983" i="17"/>
  <c r="N983" i="17" s="1"/>
  <c r="J984" i="17"/>
  <c r="O984" i="17" s="1"/>
  <c r="K984" i="17"/>
  <c r="P984" i="17" s="1"/>
  <c r="L984" i="17"/>
  <c r="M984" i="17"/>
  <c r="N984" i="17" s="1"/>
  <c r="J985" i="17"/>
  <c r="O985" i="17" s="1"/>
  <c r="K985" i="17"/>
  <c r="P985" i="17" s="1"/>
  <c r="L985" i="17"/>
  <c r="M985" i="17"/>
  <c r="N985" i="17" s="1"/>
  <c r="J986" i="17"/>
  <c r="O986" i="17" s="1"/>
  <c r="K986" i="17"/>
  <c r="P986" i="17" s="1"/>
  <c r="L986" i="17"/>
  <c r="M986" i="17"/>
  <c r="N986" i="17" s="1"/>
  <c r="J987" i="17"/>
  <c r="O987" i="17" s="1"/>
  <c r="K987" i="17"/>
  <c r="P987" i="17" s="1"/>
  <c r="L987" i="17"/>
  <c r="M987" i="17"/>
  <c r="N987" i="17" s="1"/>
  <c r="J988" i="17"/>
  <c r="O988" i="17" s="1"/>
  <c r="K988" i="17"/>
  <c r="P988" i="17" s="1"/>
  <c r="L988" i="17"/>
  <c r="M988" i="17"/>
  <c r="N988" i="17" s="1"/>
  <c r="J989" i="17"/>
  <c r="O989" i="17" s="1"/>
  <c r="K989" i="17"/>
  <c r="P989" i="17" s="1"/>
  <c r="L989" i="17"/>
  <c r="M989" i="17"/>
  <c r="N989" i="17" s="1"/>
  <c r="J990" i="17"/>
  <c r="O990" i="17" s="1"/>
  <c r="K990" i="17"/>
  <c r="P990" i="17" s="1"/>
  <c r="L990" i="17"/>
  <c r="M990" i="17"/>
  <c r="N990" i="17" s="1"/>
  <c r="J991" i="17"/>
  <c r="O991" i="17" s="1"/>
  <c r="K991" i="17"/>
  <c r="P991" i="17" s="1"/>
  <c r="L991" i="17"/>
  <c r="M991" i="17"/>
  <c r="N991" i="17" s="1"/>
  <c r="J992" i="17"/>
  <c r="O992" i="17" s="1"/>
  <c r="K992" i="17"/>
  <c r="P992" i="17" s="1"/>
  <c r="L992" i="17"/>
  <c r="M992" i="17"/>
  <c r="N992" i="17" s="1"/>
  <c r="J993" i="17"/>
  <c r="O993" i="17" s="1"/>
  <c r="K993" i="17"/>
  <c r="P993" i="17" s="1"/>
  <c r="L993" i="17"/>
  <c r="M993" i="17"/>
  <c r="N993" i="17" s="1"/>
  <c r="J994" i="17"/>
  <c r="O994" i="17" s="1"/>
  <c r="K994" i="17"/>
  <c r="P994" i="17" s="1"/>
  <c r="L994" i="17"/>
  <c r="M994" i="17"/>
  <c r="N994" i="17" s="1"/>
  <c r="J995" i="17"/>
  <c r="O995" i="17" s="1"/>
  <c r="K995" i="17"/>
  <c r="P995" i="17" s="1"/>
  <c r="L995" i="17"/>
  <c r="M995" i="17"/>
  <c r="N995" i="17" s="1"/>
  <c r="J996" i="17"/>
  <c r="O996" i="17" s="1"/>
  <c r="K996" i="17"/>
  <c r="P996" i="17" s="1"/>
  <c r="L996" i="17"/>
  <c r="M996" i="17"/>
  <c r="N996" i="17" s="1"/>
  <c r="J997" i="17"/>
  <c r="O997" i="17" s="1"/>
  <c r="K997" i="17"/>
  <c r="P997" i="17" s="1"/>
  <c r="L997" i="17"/>
  <c r="M997" i="17"/>
  <c r="N997" i="17" s="1"/>
  <c r="J998" i="17"/>
  <c r="O998" i="17" s="1"/>
  <c r="K998" i="17"/>
  <c r="P998" i="17" s="1"/>
  <c r="L998" i="17"/>
  <c r="M998" i="17"/>
  <c r="N998" i="17" s="1"/>
  <c r="J999" i="17"/>
  <c r="O999" i="17" s="1"/>
  <c r="K999" i="17"/>
  <c r="P999" i="17" s="1"/>
  <c r="L999" i="17"/>
  <c r="M999" i="17"/>
  <c r="N999" i="17" s="1"/>
  <c r="J1000" i="17"/>
  <c r="O1000" i="17" s="1"/>
  <c r="K1000" i="17"/>
  <c r="P1000" i="17" s="1"/>
  <c r="L1000" i="17"/>
  <c r="M1000" i="17"/>
  <c r="N1000" i="17" s="1"/>
  <c r="J1001" i="17"/>
  <c r="O1001" i="17" s="1"/>
  <c r="K1001" i="17"/>
  <c r="P1001" i="17" s="1"/>
  <c r="L1001" i="17"/>
  <c r="M1001" i="17"/>
  <c r="N1001" i="17" s="1"/>
  <c r="L2" i="17"/>
  <c r="M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<sst xmlns="http://schemas.openxmlformats.org/spreadsheetml/2006/main" count="11129" uniqueCount="6221">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</sst>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rgb="FF9AABA0"/>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0" fontId="0" fillId="2" borderId="0" xfId="0" applyFill="1"/>
  </cellXfs>
  <cellStyles count="1">
    <cellStyle name="Normal" xfId="0" builtinId="0"/>
  </cellStyles>
  <dxfs count="23">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sz val="11"/>
        <color theme="2"/>
        <name val="Times New Roman"/>
        <family val="1"/>
        <scheme val="none"/>
      </font>
      <fill>
        <patternFill>
          <bgColor rgb="FF002060"/>
        </patternFill>
      </fill>
    </dxf>
    <dxf>
      <font>
        <b/>
        <i val="0"/>
        <sz val="11"/>
        <color rgb="FFD3D3D3"/>
        <name val="Times New Roman"/>
        <family val="1"/>
        <scheme val="none"/>
      </font>
      <fill>
        <patternFill patternType="solid">
          <fgColor theme="0"/>
          <bgColor rgb="FF00206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z val="11"/>
        <color rgb="FFD3D3D3"/>
        <name val="Times New Roman"/>
        <family val="1"/>
        <scheme val="none"/>
      </font>
      <fill>
        <patternFill>
          <bgColor rgb="FF002060"/>
        </patternFill>
      </fill>
    </dxf>
    <dxf>
      <font>
        <b/>
        <i val="0"/>
        <sz val="10"/>
        <color rgb="FFD3D3D3"/>
        <name val="Times New Roman"/>
        <family val="1"/>
        <scheme val="none"/>
      </font>
      <fill>
        <patternFill>
          <bgColor rgb="FF002060"/>
        </patternFill>
      </fill>
    </dxf>
  </dxfs>
  <tableStyles count="2" defaultTableStyle="TableStyleMedium2" defaultPivotStyle="PivotStyleMedium9">
    <tableStyle name="Neel Slicer" pivot="0" table="0" count="9" xr9:uid="{E7E601BC-5EB0-4CC2-AC40-B46DD44D92F0}">
      <tableStyleElement type="wholeTable" dxfId="22"/>
      <tableStyleElement type="headerRow" dxfId="21"/>
    </tableStyle>
    <tableStyle name="Neel Timeline Style" pivot="0" table="0" count="8" xr9:uid="{97D1D651-5492-4A22-AE98-8195E3CDCACE}">
      <tableStyleElement type="wholeTable" dxfId="20"/>
      <tableStyleElement type="headerRow" dxfId="19"/>
    </tableStyle>
  </tableStyles>
  <colors>
    <mruColors>
      <color rgb="FF9AABA0"/>
      <color rgb="FF5E423C"/>
      <color rgb="FFD7BFD6"/>
      <color rgb="FF002060"/>
      <color rgb="FFF6ECEB"/>
      <color rgb="FFD3D3D3"/>
      <color rgb="FF033465"/>
      <color rgb="FF002D86"/>
      <color rgb="FFB5D8F7"/>
      <color rgb="FFF6ECBE"/>
    </mruColors>
  </colors>
  <extLst>
    <ext xmlns:x14="http://schemas.microsoft.com/office/spreadsheetml/2009/9/main" uri="{46F421CA-312F-682f-3DD2-61675219B42D}">
      <x14:dxfs count="7">
        <dxf>
          <fill>
            <patternFill>
              <bgColor rgb="FF002D86"/>
            </patternFill>
          </fill>
        </dxf>
        <dxf>
          <fill>
            <patternFill>
              <bgColor rgb="FF002D86"/>
            </patternFill>
          </fill>
        </dxf>
        <dxf>
          <fill>
            <patternFill>
              <bgColor rgb="FF002D86"/>
            </patternFill>
          </fill>
        </dxf>
        <dxf>
          <font>
            <b val="0"/>
            <i val="0"/>
            <sz val="11"/>
            <color rgb="FF033465"/>
            <name val="Times New Roman"/>
            <family val="1"/>
            <scheme val="none"/>
          </font>
          <fill>
            <patternFill>
              <bgColor theme="0" tint="-0.14996795556505021"/>
            </patternFill>
          </fill>
        </dxf>
        <dxf>
          <font>
            <b val="0"/>
            <i val="0"/>
            <strike val="0"/>
            <sz val="11"/>
            <color rgb="FF033465"/>
            <name val="Times New Roman"/>
            <family val="1"/>
            <scheme val="none"/>
          </font>
          <fill>
            <patternFill>
              <bgColor rgb="FF9AABA0"/>
            </patternFill>
          </fill>
        </dxf>
        <dxf>
          <font>
            <b val="0"/>
            <i val="0"/>
            <strike val="0"/>
            <sz val="11"/>
            <color rgb="FF033465"/>
            <name val="Times New Roman"/>
            <family val="1"/>
            <scheme val="none"/>
          </font>
          <fill>
            <patternFill>
              <bgColor rgb="FF9AABA0"/>
            </patternFill>
          </fill>
        </dxf>
        <dxf>
          <font>
            <b val="0"/>
            <i val="0"/>
            <strike val="0"/>
            <sz val="11"/>
            <color rgb="FF033465"/>
            <name val="Times New Roman"/>
            <family val="1"/>
            <scheme val="none"/>
          </font>
          <fill>
            <patternFill>
              <bgColor theme="0" tint="-0.14996795556505021"/>
            </patternFill>
          </fill>
        </dxf>
      </x14:dxfs>
    </ext>
    <ext xmlns:x14="http://schemas.microsoft.com/office/spreadsheetml/2009/9/main" uri="{EB79DEF2-80B8-43e5-95BD-54CBDDF9020C}">
      <x14:slicerStyles defaultSlicerStyle="SlicerStyleLight1">
        <x14:slicerStyle name="Neel Slicer">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9AABA0"/>
            </patternFill>
          </fill>
          <border>
            <left style="thin">
              <color rgb="FFD3D3D3"/>
            </left>
            <right style="thin">
              <color rgb="FFD3D3D3"/>
            </right>
            <top style="thin">
              <color rgb="FFD3D3D3"/>
            </top>
            <bottom style="thin">
              <color rgb="FFD3D3D3"/>
            </bottom>
          </border>
        </dxf>
        <dxf>
          <font>
            <b/>
            <i val="0"/>
            <sz val="10"/>
            <color rgb="FFD3D3D3"/>
            <name val="Times New Roman"/>
            <family val="1"/>
            <scheme val="none"/>
          </font>
        </dxf>
        <dxf>
          <font>
            <b/>
            <i val="0"/>
            <sz val="10"/>
            <color rgb="FFF6ECEB"/>
            <name val="Times New Roman"/>
            <family val="1"/>
            <scheme val="none"/>
          </font>
        </dxf>
        <dxf>
          <font>
            <b/>
            <i val="0"/>
            <sz val="9"/>
            <color rgb="FFD3D3D3"/>
            <name val="Times New Roman"/>
            <family val="1"/>
            <scheme val="none"/>
          </font>
        </dxf>
        <dxf>
          <font>
            <b/>
            <i val="0"/>
            <sz val="10"/>
            <color rgb="FFF6ECEB"/>
            <name val="Times New Roman"/>
            <family val="1"/>
            <scheme val="none"/>
          </font>
        </dxf>
      </x15:dxfs>
    </ext>
    <ext xmlns:x15="http://schemas.microsoft.com/office/spreadsheetml/2010/11/main" uri="{9260A510-F301-46a8-8635-F512D64BE5F5}">
      <x15:timelineStyles defaultTimelineStyle="TimeSlicerStyleLight1">
        <x15:timelineStyle name="Neel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Sales!Total Sales</c:name>
    <c:fmtId val="10"/>
  </c:pivotSource>
  <c:chart>
    <c:title>
      <c:tx>
        <c:rich>
          <a:bodyPr rot="0" spcFirstLastPara="1" vertOverflow="ellipsis" vert="horz" wrap="square" anchor="ctr" anchorCtr="1"/>
          <a:lstStyle/>
          <a:p>
            <a:pPr>
              <a:defRPr sz="2000" b="0" i="0" u="none" strike="noStrike" kern="1200" spc="0" baseline="0">
                <a:solidFill>
                  <a:srgbClr val="033465"/>
                </a:solidFill>
                <a:latin typeface="Bodoni MT" panose="02070603080606020203" pitchFamily="18" charset="0"/>
                <a:ea typeface="+mn-ea"/>
                <a:cs typeface="+mn-cs"/>
              </a:defRPr>
            </a:pPr>
            <a:r>
              <a:rPr lang="en-IN" sz="2000"/>
              <a:t>Total Sales Over Time </a:t>
            </a:r>
          </a:p>
        </c:rich>
      </c:tx>
      <c:overlay val="0"/>
      <c:spPr>
        <a:noFill/>
        <a:ln>
          <a:noFill/>
        </a:ln>
        <a:effectLst/>
      </c:spPr>
      <c:txPr>
        <a:bodyPr rot="0" spcFirstLastPara="1" vertOverflow="ellipsis" vert="horz" wrap="square" anchor="ctr" anchorCtr="1"/>
        <a:lstStyle/>
        <a:p>
          <a:pPr>
            <a:defRPr sz="2000" b="0" i="0" u="none" strike="noStrike" kern="1200" spc="0" baseline="0">
              <a:solidFill>
                <a:srgbClr val="033465"/>
              </a:solidFill>
              <a:latin typeface="Bodoni MT" panose="02070603080606020203" pitchFamily="18" charset="0"/>
              <a:ea typeface="+mn-ea"/>
              <a:cs typeface="+mn-cs"/>
            </a:defRPr>
          </a:pPr>
          <a:endParaRPr lang="en-US"/>
        </a:p>
      </c:txPr>
    </c:title>
    <c:autoTitleDeleted val="0"/>
    <c:pivotFmts>
      <c:pivotFmt>
        <c:idx val="0"/>
        <c:spPr>
          <a:solidFill>
            <a:schemeClr val="accent1"/>
          </a:solidFill>
          <a:ln w="28575" cap="rnd">
            <a:solidFill>
              <a:srgbClr val="033465"/>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033465"/>
                  </a:solidFill>
                  <a:latin typeface="Bodoni MT" panose="020706030806060202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5E423C"/>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033465"/>
                  </a:solidFill>
                  <a:latin typeface="Bodoni MT" panose="020706030806060202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6ECBE"/>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033465"/>
                  </a:solidFill>
                  <a:latin typeface="Bodoni MT" panose="020706030806060202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B13848"/>
            </a:solidFill>
            <a:round/>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rgbClr val="033465"/>
                  </a:solidFill>
                  <a:latin typeface="Bodoni MT" panose="020706030806060202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3346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33465"/>
                  </a:solidFill>
                  <a:latin typeface="Bodoni MT" panose="020706030806060202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5E423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33465"/>
                  </a:solidFill>
                  <a:latin typeface="Bodoni MT" panose="020706030806060202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6ECB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33465"/>
                  </a:solidFill>
                  <a:latin typeface="Bodoni MT" panose="020706030806060202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B1384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33465"/>
                  </a:solidFill>
                  <a:latin typeface="Bodoni MT" panose="020706030806060202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3346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33465"/>
                  </a:solidFill>
                  <a:latin typeface="Bodoni MT" panose="020706030806060202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5E423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33465"/>
                  </a:solidFill>
                  <a:latin typeface="Bodoni MT" panose="020706030806060202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33465"/>
                  </a:solidFill>
                  <a:latin typeface="Bodoni MT" panose="020706030806060202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B1384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33465"/>
                  </a:solidFill>
                  <a:latin typeface="Bodoni MT" panose="020706030806060202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33465"/>
                  </a:solidFill>
                  <a:latin typeface="Bodoni MT" panose="02070603080606020203"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187871824009385E-2"/>
          <c:y val="9.8768549646177498E-2"/>
          <c:w val="0.88112532201056826"/>
          <c:h val="0.73072168863329545"/>
        </c:manualLayout>
      </c:layout>
      <c:lineChart>
        <c:grouping val="standard"/>
        <c:varyColors val="0"/>
        <c:ser>
          <c:idx val="0"/>
          <c:order val="0"/>
          <c:tx>
            <c:strRef>
              <c:f>'Total Sales'!$C$3:$C$4</c:f>
              <c:strCache>
                <c:ptCount val="1"/>
                <c:pt idx="0">
                  <c:v>Arabica</c:v>
                </c:pt>
              </c:strCache>
            </c:strRef>
          </c:tx>
          <c:spPr>
            <a:ln w="28575" cap="rnd">
              <a:solidFill>
                <a:srgbClr val="033465"/>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2F7-436F-B33D-DD920B5CB546}"/>
            </c:ext>
          </c:extLst>
        </c:ser>
        <c:ser>
          <c:idx val="1"/>
          <c:order val="1"/>
          <c:tx>
            <c:strRef>
              <c:f>'Total Sales'!$D$3:$D$4</c:f>
              <c:strCache>
                <c:ptCount val="1"/>
                <c:pt idx="0">
                  <c:v>Excelsa</c:v>
                </c:pt>
              </c:strCache>
            </c:strRef>
          </c:tx>
          <c:spPr>
            <a:ln w="28575" cap="rnd">
              <a:solidFill>
                <a:srgbClr val="5E423C"/>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ED-42BD-9687-169F8D326DF2}"/>
            </c:ext>
          </c:extLst>
        </c:ser>
        <c:ser>
          <c:idx val="2"/>
          <c:order val="2"/>
          <c:tx>
            <c:strRef>
              <c:f>'Total Sales'!$E$3:$E$4</c:f>
              <c:strCache>
                <c:ptCount val="1"/>
                <c:pt idx="0">
                  <c:v>Liberica</c:v>
                </c:pt>
              </c:strCache>
            </c:strRef>
          </c:tx>
          <c:spPr>
            <a:ln w="28575" cap="rnd">
              <a:solidFill>
                <a:schemeClr val="accent6"/>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ED-42BD-9687-169F8D326DF2}"/>
            </c:ext>
          </c:extLst>
        </c:ser>
        <c:ser>
          <c:idx val="3"/>
          <c:order val="3"/>
          <c:tx>
            <c:strRef>
              <c:f>'Total Sales'!$F$3:$F$4</c:f>
              <c:strCache>
                <c:ptCount val="1"/>
                <c:pt idx="0">
                  <c:v>Robusta</c:v>
                </c:pt>
              </c:strCache>
            </c:strRef>
          </c:tx>
          <c:spPr>
            <a:ln w="28575" cap="rnd">
              <a:solidFill>
                <a:srgbClr val="B13848"/>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DED-42BD-9687-169F8D326DF2}"/>
            </c:ext>
          </c:extLst>
        </c:ser>
        <c:dLbls>
          <c:showLegendKey val="0"/>
          <c:showVal val="0"/>
          <c:showCatName val="0"/>
          <c:showSerName val="0"/>
          <c:showPercent val="0"/>
          <c:showBubbleSize val="0"/>
        </c:dLbls>
        <c:smooth val="0"/>
        <c:axId val="1674810143"/>
        <c:axId val="1674819743"/>
      </c:lineChart>
      <c:catAx>
        <c:axId val="1674810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33465"/>
                </a:solidFill>
                <a:latin typeface="Bodoni MT" panose="02070603080606020203" pitchFamily="18" charset="0"/>
                <a:ea typeface="+mn-ea"/>
                <a:cs typeface="+mn-cs"/>
              </a:defRPr>
            </a:pPr>
            <a:endParaRPr lang="en-US"/>
          </a:p>
        </c:txPr>
        <c:crossAx val="1674819743"/>
        <c:crosses val="autoZero"/>
        <c:auto val="1"/>
        <c:lblAlgn val="ctr"/>
        <c:lblOffset val="100"/>
        <c:noMultiLvlLbl val="0"/>
      </c:catAx>
      <c:valAx>
        <c:axId val="1674819743"/>
        <c:scaling>
          <c:orientation val="minMax"/>
        </c:scaling>
        <c:delete val="0"/>
        <c:axPos val="l"/>
        <c:majorGridlines>
          <c:spPr>
            <a:ln w="9525" cap="sq" cmpd="sng" algn="ctr">
              <a:solidFill>
                <a:srgbClr val="033465">
                  <a:alpha val="76000"/>
                </a:srgbClr>
              </a:solidFill>
              <a:round/>
            </a:ln>
            <a:effectLst/>
          </c:spPr>
        </c:majorGridlines>
        <c:title>
          <c:tx>
            <c:rich>
              <a:bodyPr rot="-5400000" spcFirstLastPara="1" vertOverflow="ellipsis" vert="horz" wrap="square" anchor="ctr" anchorCtr="1"/>
              <a:lstStyle/>
              <a:p>
                <a:pPr>
                  <a:defRPr sz="1200" b="0" i="0" u="none" strike="noStrike" kern="1200" baseline="0">
                    <a:solidFill>
                      <a:srgbClr val="033465"/>
                    </a:solidFill>
                    <a:latin typeface="Bodoni MT" panose="02070603080606020203" pitchFamily="18" charset="0"/>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200" b="0" i="0" u="none" strike="noStrike" kern="1200" baseline="0">
                  <a:solidFill>
                    <a:srgbClr val="033465"/>
                  </a:solidFill>
                  <a:latin typeface="Bodoni MT" panose="02070603080606020203" pitchFamily="18"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33465"/>
                </a:solidFill>
                <a:latin typeface="Bodoni MT" panose="02070603080606020203" pitchFamily="18" charset="0"/>
                <a:ea typeface="+mn-ea"/>
                <a:cs typeface="+mn-cs"/>
              </a:defRPr>
            </a:pPr>
            <a:endParaRPr lang="en-US"/>
          </a:p>
        </c:txPr>
        <c:crossAx val="1674810143"/>
        <c:crosses val="autoZero"/>
        <c:crossBetween val="between"/>
      </c:valAx>
      <c:spPr>
        <a:noFill/>
        <a:ln>
          <a:solidFill>
            <a:srgbClr val="D7BFD6">
              <a:alpha val="96000"/>
            </a:srgbClr>
          </a:solid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rgbClr val="033465"/>
              </a:solidFill>
              <a:latin typeface="Bodoni MT" panose="020706030806060202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D3D3">
        <a:alpha val="99000"/>
      </a:srgbClr>
    </a:solidFill>
    <a:ln w="9525" cap="flat" cmpd="sng" algn="ctr">
      <a:solidFill>
        <a:schemeClr val="tx1">
          <a:lumMod val="15000"/>
          <a:lumOff val="85000"/>
        </a:schemeClr>
      </a:solidFill>
      <a:round/>
    </a:ln>
    <a:effectLst/>
  </c:spPr>
  <c:txPr>
    <a:bodyPr/>
    <a:lstStyle/>
    <a:p>
      <a:pPr>
        <a:defRPr sz="1200">
          <a:solidFill>
            <a:srgbClr val="033465"/>
          </a:solidFill>
          <a:latin typeface="Bodoni MT" panose="02070603080606020203"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Dashboard.xlsx]CountryBarChart!Total Sales</c:name>
    <c:fmtId val="13"/>
  </c:pivotSource>
  <c:chart>
    <c:title>
      <c:tx>
        <c:rich>
          <a:bodyPr rot="0" spcFirstLastPara="1" vertOverflow="ellipsis" vert="horz" wrap="square" anchor="ctr" anchorCtr="1"/>
          <a:lstStyle/>
          <a:p>
            <a:pPr>
              <a:defRPr sz="1200" b="0" i="0" u="none" strike="noStrike" kern="1200" spc="0" baseline="0">
                <a:solidFill>
                  <a:srgbClr val="5E423C"/>
                </a:solidFill>
                <a:latin typeface="Bodoni MT" panose="02070603080606020203" pitchFamily="18" charset="0"/>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200" b="0" i="0" u="none" strike="noStrike" kern="1200" spc="0" baseline="0">
              <a:solidFill>
                <a:srgbClr val="5E423C"/>
              </a:solidFill>
              <a:latin typeface="Bodoni MT" panose="02070603080606020203" pitchFamily="18" charset="0"/>
              <a:ea typeface="+mn-ea"/>
              <a:cs typeface="+mn-cs"/>
            </a:defRPr>
          </a:pPr>
          <a:endParaRPr lang="en-US"/>
        </a:p>
      </c:txPr>
    </c:title>
    <c:autoTitleDeleted val="0"/>
    <c:pivotFmts>
      <c:pivotFmt>
        <c:idx val="0"/>
        <c:spPr>
          <a:solidFill>
            <a:srgbClr val="033465">
              <a:alpha val="98000"/>
            </a:srgbClr>
          </a:solidFill>
          <a:ln>
            <a:solidFill>
              <a:srgbClr val="F6ECEB"/>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rgbClr val="5E423C"/>
                  </a:solidFill>
                  <a:latin typeface="Bodoni MT" panose="020706030806060202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33465">
              <a:alpha val="98000"/>
            </a:srgbClr>
          </a:solidFill>
          <a:ln>
            <a:solidFill>
              <a:srgbClr val="F6ECEB"/>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rgbClr val="5E423C"/>
                  </a:solidFill>
                  <a:latin typeface="Bodoni MT" panose="020706030806060202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33465">
              <a:alpha val="98000"/>
            </a:srgbClr>
          </a:solidFill>
          <a:ln>
            <a:solidFill>
              <a:srgbClr val="F6ECEB"/>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rgbClr val="5E423C"/>
                  </a:solidFill>
                  <a:latin typeface="Bodoni MT" panose="020706030806060202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rgbClr val="033465">
                <a:alpha val="98000"/>
              </a:srgbClr>
            </a:solidFill>
            <a:ln>
              <a:solidFill>
                <a:srgbClr val="F6ECEB"/>
              </a:solid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rgbClr val="5E423C"/>
                    </a:solidFill>
                    <a:latin typeface="Bodoni MT" panose="02070603080606020203"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Ireland</c:v>
                </c:pt>
                <c:pt idx="1">
                  <c:v>United Kingdom</c:v>
                </c:pt>
                <c:pt idx="2">
                  <c:v>United States</c:v>
                </c:pt>
              </c:strCache>
            </c:strRef>
          </c:cat>
          <c:val>
            <c:numRef>
              <c:f>CountryBarChart!$B$4:$B$6</c:f>
              <c:numCache>
                <c:formatCode>[$$-409]#,##0</c:formatCode>
                <c:ptCount val="3"/>
                <c:pt idx="0">
                  <c:v>6696.8649999999989</c:v>
                </c:pt>
                <c:pt idx="1">
                  <c:v>2798.5050000000001</c:v>
                </c:pt>
                <c:pt idx="2">
                  <c:v>35638.88499999998</c:v>
                </c:pt>
              </c:numCache>
            </c:numRef>
          </c:val>
          <c:extLst>
            <c:ext xmlns:c16="http://schemas.microsoft.com/office/drawing/2014/chart" uri="{C3380CC4-5D6E-409C-BE32-E72D297353CC}">
              <c16:uniqueId val="{00000000-E404-4DBA-A51A-846FBE62A318}"/>
            </c:ext>
          </c:extLst>
        </c:ser>
        <c:dLbls>
          <c:dLblPos val="outEnd"/>
          <c:showLegendKey val="0"/>
          <c:showVal val="1"/>
          <c:showCatName val="0"/>
          <c:showSerName val="0"/>
          <c:showPercent val="0"/>
          <c:showBubbleSize val="0"/>
        </c:dLbls>
        <c:gapWidth val="182"/>
        <c:axId val="222697279"/>
        <c:axId val="222689119"/>
      </c:barChart>
      <c:catAx>
        <c:axId val="222697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5E423C"/>
                </a:solidFill>
                <a:latin typeface="Bodoni MT" panose="02070603080606020203" pitchFamily="18" charset="0"/>
                <a:ea typeface="+mn-ea"/>
                <a:cs typeface="+mn-cs"/>
              </a:defRPr>
            </a:pPr>
            <a:endParaRPr lang="en-US"/>
          </a:p>
        </c:txPr>
        <c:crossAx val="222689119"/>
        <c:crosses val="autoZero"/>
        <c:auto val="1"/>
        <c:lblAlgn val="ctr"/>
        <c:lblOffset val="100"/>
        <c:noMultiLvlLbl val="0"/>
      </c:catAx>
      <c:valAx>
        <c:axId val="222689119"/>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5E423C"/>
                </a:solidFill>
                <a:latin typeface="Bodoni MT" panose="02070603080606020203" pitchFamily="18" charset="0"/>
                <a:ea typeface="+mn-ea"/>
                <a:cs typeface="+mn-cs"/>
              </a:defRPr>
            </a:pPr>
            <a:endParaRPr lang="en-US"/>
          </a:p>
        </c:txPr>
        <c:crossAx val="222697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D3D3">
        <a:alpha val="99000"/>
      </a:srgbClr>
    </a:solidFill>
    <a:ln w="9525" cap="flat" cmpd="sng" algn="ctr">
      <a:solidFill>
        <a:schemeClr val="tx1">
          <a:lumMod val="15000"/>
          <a:lumOff val="85000"/>
        </a:schemeClr>
      </a:solidFill>
      <a:round/>
    </a:ln>
    <a:effectLst/>
  </c:spPr>
  <c:txPr>
    <a:bodyPr/>
    <a:lstStyle/>
    <a:p>
      <a:pPr>
        <a:defRPr sz="1000">
          <a:solidFill>
            <a:srgbClr val="5E423C"/>
          </a:solidFill>
          <a:latin typeface="Bodoni MT" panose="02070603080606020203"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5 cities!Total Sales</c:name>
    <c:fmtId val="31"/>
  </c:pivotSource>
  <c:chart>
    <c:title>
      <c:tx>
        <c:rich>
          <a:bodyPr rot="0" spcFirstLastPara="1" vertOverflow="ellipsis" vert="horz" wrap="square" anchor="ctr" anchorCtr="1"/>
          <a:lstStyle/>
          <a:p>
            <a:pPr>
              <a:defRPr sz="1200" b="0" i="0" u="none" strike="noStrike" kern="1200" spc="0" baseline="0">
                <a:solidFill>
                  <a:srgbClr val="5E423C"/>
                </a:solidFill>
                <a:latin typeface="Bodoni MT" panose="02070603080606020203" pitchFamily="18" charset="0"/>
                <a:ea typeface="+mn-ea"/>
                <a:cs typeface="+mn-cs"/>
              </a:defRPr>
            </a:pPr>
            <a:r>
              <a:rPr lang="en-US"/>
              <a:t>Top</a:t>
            </a:r>
            <a:r>
              <a:rPr lang="en-US" baseline="0"/>
              <a:t> 5 City Sales</a:t>
            </a:r>
            <a:endParaRPr lang="en-US"/>
          </a:p>
        </c:rich>
      </c:tx>
      <c:overlay val="0"/>
      <c:spPr>
        <a:noFill/>
        <a:ln>
          <a:noFill/>
        </a:ln>
        <a:effectLst/>
      </c:spPr>
      <c:txPr>
        <a:bodyPr rot="0" spcFirstLastPara="1" vertOverflow="ellipsis" vert="horz" wrap="square" anchor="ctr" anchorCtr="1"/>
        <a:lstStyle/>
        <a:p>
          <a:pPr>
            <a:defRPr sz="1200" b="0" i="0" u="none" strike="noStrike" kern="1200" spc="0" baseline="0">
              <a:solidFill>
                <a:srgbClr val="5E423C"/>
              </a:solidFill>
              <a:latin typeface="Bodoni MT" panose="02070603080606020203" pitchFamily="18" charset="0"/>
              <a:ea typeface="+mn-ea"/>
              <a:cs typeface="+mn-cs"/>
            </a:defRPr>
          </a:pPr>
          <a:endParaRPr lang="en-US"/>
        </a:p>
      </c:txPr>
    </c:title>
    <c:autoTitleDeleted val="0"/>
    <c:pivotFmts>
      <c:pivotFmt>
        <c:idx val="0"/>
        <c:spPr>
          <a:solidFill>
            <a:srgbClr val="033465">
              <a:alpha val="98000"/>
            </a:srgbClr>
          </a:solidFill>
          <a:ln>
            <a:solidFill>
              <a:srgbClr val="F6ECEB"/>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rgbClr val="5E423C"/>
                  </a:solidFill>
                  <a:latin typeface="Bodoni MT" panose="020706030806060202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33465">
              <a:alpha val="98000"/>
            </a:srgbClr>
          </a:solidFill>
          <a:ln>
            <a:solidFill>
              <a:srgbClr val="F6ECEB"/>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rgbClr val="5E423C"/>
                  </a:solidFill>
                  <a:latin typeface="Bodoni MT" panose="020706030806060202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33465">
              <a:alpha val="98000"/>
            </a:srgbClr>
          </a:solidFill>
          <a:ln>
            <a:solidFill>
              <a:srgbClr val="F6ECEB"/>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rgbClr val="5E423C"/>
                  </a:solidFill>
                  <a:latin typeface="Bodoni MT" panose="020706030806060202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33465">
              <a:alpha val="98000"/>
            </a:srgbClr>
          </a:solidFill>
          <a:ln>
            <a:solidFill>
              <a:srgbClr val="F6ECEB"/>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rgbClr val="5E423C"/>
                  </a:solidFill>
                  <a:latin typeface="Bodoni MT" panose="020706030806060202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033465">
              <a:alpha val="98000"/>
            </a:srgbClr>
          </a:solidFill>
          <a:ln>
            <a:solidFill>
              <a:srgbClr val="F6ECEB"/>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rgbClr val="5E423C"/>
                  </a:solidFill>
                  <a:latin typeface="Bodoni MT" panose="020706030806060202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33465">
              <a:alpha val="98000"/>
            </a:srgbClr>
          </a:solidFill>
          <a:ln>
            <a:solidFill>
              <a:srgbClr val="F6ECEB"/>
            </a:solid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rgbClr val="5E423C"/>
                  </a:solidFill>
                  <a:latin typeface="Bodoni MT" panose="020706030806060202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5E423C"/>
                  </a:solidFill>
                  <a:latin typeface="Bodoni MT" panose="020706030806060202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5E423C"/>
                  </a:solidFill>
                  <a:latin typeface="Bodoni MT" panose="020706030806060202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002060"/>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5E423C"/>
                  </a:solidFill>
                  <a:latin typeface="Bodoni MT" panose="02070603080606020203" pitchFamily="18"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cities'!$B$3</c:f>
              <c:strCache>
                <c:ptCount val="1"/>
                <c:pt idx="0">
                  <c:v>Total</c:v>
                </c:pt>
              </c:strCache>
            </c:strRef>
          </c:tx>
          <c:spPr>
            <a:solidFill>
              <a:srgbClr val="002060"/>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5E423C"/>
                    </a:solidFill>
                    <a:latin typeface="Bodoni MT" panose="02070603080606020203"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cities'!$A$4:$A$8</c:f>
              <c:strCache>
                <c:ptCount val="5"/>
                <c:pt idx="0">
                  <c:v>Houston</c:v>
                </c:pt>
                <c:pt idx="1">
                  <c:v>New York City</c:v>
                </c:pt>
                <c:pt idx="2">
                  <c:v>Sacramento</c:v>
                </c:pt>
                <c:pt idx="3">
                  <c:v>Toledo</c:v>
                </c:pt>
                <c:pt idx="4">
                  <c:v>Washington</c:v>
                </c:pt>
              </c:strCache>
            </c:strRef>
          </c:cat>
          <c:val>
            <c:numRef>
              <c:f>'Top 5 cities'!$B$4:$B$8</c:f>
              <c:numCache>
                <c:formatCode>General</c:formatCode>
                <c:ptCount val="5"/>
                <c:pt idx="0">
                  <c:v>819.77</c:v>
                </c:pt>
                <c:pt idx="1">
                  <c:v>772.7349999999999</c:v>
                </c:pt>
                <c:pt idx="2">
                  <c:v>627.74999999999989</c:v>
                </c:pt>
                <c:pt idx="3">
                  <c:v>774.18499999999995</c:v>
                </c:pt>
                <c:pt idx="4">
                  <c:v>1066.92</c:v>
                </c:pt>
              </c:numCache>
            </c:numRef>
          </c:val>
          <c:extLst>
            <c:ext xmlns:c16="http://schemas.microsoft.com/office/drawing/2014/chart" uri="{C3380CC4-5D6E-409C-BE32-E72D297353CC}">
              <c16:uniqueId val="{00000000-2787-4761-AC6B-F7A0609CCEED}"/>
            </c:ext>
          </c:extLst>
        </c:ser>
        <c:dLbls>
          <c:dLblPos val="outEnd"/>
          <c:showLegendKey val="0"/>
          <c:showVal val="1"/>
          <c:showCatName val="0"/>
          <c:showSerName val="0"/>
          <c:showPercent val="0"/>
          <c:showBubbleSize val="0"/>
        </c:dLbls>
        <c:gapWidth val="182"/>
        <c:axId val="222697279"/>
        <c:axId val="222689119"/>
      </c:barChart>
      <c:catAx>
        <c:axId val="222697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5E423C"/>
                </a:solidFill>
                <a:latin typeface="Bodoni MT" panose="02070603080606020203" pitchFamily="18" charset="0"/>
                <a:ea typeface="+mn-ea"/>
                <a:cs typeface="+mn-cs"/>
              </a:defRPr>
            </a:pPr>
            <a:endParaRPr lang="en-US"/>
          </a:p>
        </c:txPr>
        <c:crossAx val="222689119"/>
        <c:crosses val="autoZero"/>
        <c:auto val="1"/>
        <c:lblAlgn val="ctr"/>
        <c:lblOffset val="100"/>
        <c:noMultiLvlLbl val="0"/>
      </c:catAx>
      <c:valAx>
        <c:axId val="2226891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5E423C"/>
                </a:solidFill>
                <a:latin typeface="Bodoni MT" panose="02070603080606020203" pitchFamily="18" charset="0"/>
                <a:ea typeface="+mn-ea"/>
                <a:cs typeface="+mn-cs"/>
              </a:defRPr>
            </a:pPr>
            <a:endParaRPr lang="en-US"/>
          </a:p>
        </c:txPr>
        <c:crossAx val="222697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D3D3">
        <a:alpha val="99000"/>
      </a:srgbClr>
    </a:solidFill>
    <a:ln w="9525" cap="flat" cmpd="sng" algn="ctr">
      <a:solidFill>
        <a:schemeClr val="tx1">
          <a:lumMod val="15000"/>
          <a:lumOff val="85000"/>
        </a:schemeClr>
      </a:solidFill>
      <a:round/>
    </a:ln>
    <a:effectLst/>
  </c:spPr>
  <c:txPr>
    <a:bodyPr/>
    <a:lstStyle/>
    <a:p>
      <a:pPr>
        <a:defRPr sz="1000">
          <a:solidFill>
            <a:srgbClr val="5E423C"/>
          </a:solidFill>
          <a:latin typeface="Bodoni MT" panose="02070603080606020203"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23</xdr:col>
      <xdr:colOff>505114</xdr:colOff>
      <xdr:row>4</xdr:row>
      <xdr:rowOff>162622</xdr:rowOff>
    </xdr:to>
    <xdr:sp macro="" textlink="">
      <xdr:nvSpPr>
        <xdr:cNvPr id="3" name="Rectangle 2">
          <a:extLst>
            <a:ext uri="{FF2B5EF4-FFF2-40B4-BE49-F238E27FC236}">
              <a16:creationId xmlns:a16="http://schemas.microsoft.com/office/drawing/2014/main" id="{C4B7024C-04A1-5631-C1BE-D3851120D891}"/>
            </a:ext>
          </a:extLst>
        </xdr:cNvPr>
        <xdr:cNvSpPr/>
      </xdr:nvSpPr>
      <xdr:spPr>
        <a:xfrm>
          <a:off x="115455" y="62538"/>
          <a:ext cx="13945947" cy="711031"/>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a:solidFill>
                <a:srgbClr val="D3D3D3"/>
              </a:solidFill>
              <a:latin typeface="Bodoni MT" panose="02070603080606020203" pitchFamily="18" charset="0"/>
            </a:rPr>
            <a:t>COFFEE</a:t>
          </a:r>
          <a:r>
            <a:rPr lang="en-IN" sz="2800" baseline="0">
              <a:solidFill>
                <a:srgbClr val="D3D3D3"/>
              </a:solidFill>
              <a:latin typeface="Bodoni MT" panose="02070603080606020203" pitchFamily="18" charset="0"/>
            </a:rPr>
            <a:t> SALES DASHBOARD</a:t>
          </a:r>
          <a:endParaRPr lang="en-IN" sz="1100">
            <a:solidFill>
              <a:srgbClr val="D3D3D3"/>
            </a:solidFill>
            <a:latin typeface="Bodoni MT" panose="02070603080606020203" pitchFamily="18" charset="0"/>
          </a:endParaRPr>
        </a:p>
      </xdr:txBody>
    </xdr:sp>
    <xdr:clientData/>
  </xdr:twoCellAnchor>
  <xdr:twoCellAnchor editAs="oneCell">
    <xdr:from>
      <xdr:col>17</xdr:col>
      <xdr:colOff>4955</xdr:colOff>
      <xdr:row>5</xdr:row>
      <xdr:rowOff>0</xdr:rowOff>
    </xdr:from>
    <xdr:to>
      <xdr:col>20</xdr:col>
      <xdr:colOff>297413</xdr:colOff>
      <xdr:row>9</xdr:row>
      <xdr:rowOff>154879</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3F60E62A-917E-43DC-B85B-59BA68BC8A7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850797" y="815474"/>
              <a:ext cx="2117248" cy="9035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317499</xdr:colOff>
      <xdr:row>5</xdr:row>
      <xdr:rowOff>0</xdr:rowOff>
    </xdr:from>
    <xdr:to>
      <xdr:col>23</xdr:col>
      <xdr:colOff>518300</xdr:colOff>
      <xdr:row>9</xdr:row>
      <xdr:rowOff>154879</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D233F81A-919F-4D42-94EE-F70746592D3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988131" y="815474"/>
              <a:ext cx="2025590" cy="9035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7744</xdr:colOff>
      <xdr:row>9</xdr:row>
      <xdr:rowOff>169502</xdr:rowOff>
    </xdr:from>
    <xdr:to>
      <xdr:col>23</xdr:col>
      <xdr:colOff>518841</xdr:colOff>
      <xdr:row>13</xdr:row>
      <xdr:rowOff>46465</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DA6D8430-BC3F-4EF4-9E2B-55CF25CD020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853586" y="1733607"/>
              <a:ext cx="4160676" cy="6255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101600</xdr:colOff>
      <xdr:row>17</xdr:row>
      <xdr:rowOff>81858</xdr:rowOff>
    </xdr:from>
    <xdr:to>
      <xdr:col>15</xdr:col>
      <xdr:colOff>256208</xdr:colOff>
      <xdr:row>50</xdr:row>
      <xdr:rowOff>21638</xdr:rowOff>
    </xdr:to>
    <xdr:graphicFrame macro="">
      <xdr:nvGraphicFramePr>
        <xdr:cNvPr id="8" name="Chart 7">
          <a:extLst>
            <a:ext uri="{FF2B5EF4-FFF2-40B4-BE49-F238E27FC236}">
              <a16:creationId xmlns:a16="http://schemas.microsoft.com/office/drawing/2014/main" id="{2F96F410-A10B-46AE-8DD7-A3DBEF33FD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344415</xdr:colOff>
      <xdr:row>17</xdr:row>
      <xdr:rowOff>104511</xdr:rowOff>
    </xdr:from>
    <xdr:to>
      <xdr:col>23</xdr:col>
      <xdr:colOff>538167</xdr:colOff>
      <xdr:row>32</xdr:row>
      <xdr:rowOff>172065</xdr:rowOff>
    </xdr:to>
    <xdr:graphicFrame macro="">
      <xdr:nvGraphicFramePr>
        <xdr:cNvPr id="9" name="Chart 8">
          <a:extLst>
            <a:ext uri="{FF2B5EF4-FFF2-40B4-BE49-F238E27FC236}">
              <a16:creationId xmlns:a16="http://schemas.microsoft.com/office/drawing/2014/main" id="{7DE2A09B-F5BD-4A3F-9B20-70C5FF1C1A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343896</xdr:colOff>
      <xdr:row>33</xdr:row>
      <xdr:rowOff>67855</xdr:rowOff>
    </xdr:from>
    <xdr:to>
      <xdr:col>23</xdr:col>
      <xdr:colOff>539459</xdr:colOff>
      <xdr:row>50</xdr:row>
      <xdr:rowOff>50499</xdr:rowOff>
    </xdr:to>
    <xdr:graphicFrame macro="">
      <xdr:nvGraphicFramePr>
        <xdr:cNvPr id="2" name="Chart 1">
          <a:extLst>
            <a:ext uri="{FF2B5EF4-FFF2-40B4-BE49-F238E27FC236}">
              <a16:creationId xmlns:a16="http://schemas.microsoft.com/office/drawing/2014/main" id="{26AC1E60-5584-4DC7-822C-2927C62060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5895</xdr:colOff>
      <xdr:row>13</xdr:row>
      <xdr:rowOff>67582</xdr:rowOff>
    </xdr:from>
    <xdr:to>
      <xdr:col>23</xdr:col>
      <xdr:colOff>521606</xdr:colOff>
      <xdr:row>16</xdr:row>
      <xdr:rowOff>158750</xdr:rowOff>
    </xdr:to>
    <mc:AlternateContent xmlns:mc="http://schemas.openxmlformats.org/markup-compatibility/2006" xmlns:a14="http://schemas.microsoft.com/office/drawing/2010/main">
      <mc:Choice Requires="a14">
        <xdr:graphicFrame macro="">
          <xdr:nvGraphicFramePr>
            <xdr:cNvPr id="11" name="Country">
              <a:extLst>
                <a:ext uri="{FF2B5EF4-FFF2-40B4-BE49-F238E27FC236}">
                  <a16:creationId xmlns:a16="http://schemas.microsoft.com/office/drawing/2014/main" id="{1282F60F-4127-A383-B262-1F96C61B645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808708" y="2389301"/>
              <a:ext cx="4147117" cy="6567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3568</xdr:colOff>
      <xdr:row>4</xdr:row>
      <xdr:rowOff>174855</xdr:rowOff>
    </xdr:from>
    <xdr:to>
      <xdr:col>16</xdr:col>
      <xdr:colOff>580793</xdr:colOff>
      <xdr:row>16</xdr:row>
      <xdr:rowOff>129350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96F7AE3B-6124-45EA-A298-4156829BF661}"/>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2631" y="799933"/>
              <a:ext cx="9655740" cy="221668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kiran Kumar Kondamudi" refreshedDate="45589.792657754631" createdVersion="8" refreshedVersion="8" minRefreshableVersion="3" recordCount="1000" xr:uid="{D40DC80C-0F02-4775-89D3-7224A7F81469}">
  <cacheSource type="worksheet">
    <worksheetSource name="Orders_Table"/>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ount="3">
        <s v="United States"/>
        <s v="Ireland"/>
        <s v="United Kingdom"/>
      </sharedItems>
    </cacheField>
    <cacheField name="City" numFmtId="0">
      <sharedItems count="375">
        <s v="Paterson"/>
        <s v="San Antonio"/>
        <s v="Cill Airne"/>
        <s v="Scranton"/>
        <s v="Dayton"/>
        <s v="Kill"/>
        <s v="Los Angeles"/>
        <s v="San Jose"/>
        <s v="Richmond"/>
        <s v="Migrate"/>
        <s v="Saint Louis"/>
        <s v="Philadelphia"/>
        <s v="Portland"/>
        <s v="Houston"/>
        <s v="Caherconlish"/>
        <s v="New York City"/>
        <s v="Grand Rapids"/>
        <s v="Punta Gorda"/>
        <s v="Vancouver"/>
        <s v="Englewood"/>
        <s v="Petaluma"/>
        <s v="Tralee"/>
        <s v="Clonskeagh"/>
        <s v="Rathwire"/>
        <s v="Aurora"/>
        <s v="Grand Forks"/>
        <s v="Upton"/>
        <s v="Charleston"/>
        <s v="Little Rock"/>
        <s v="Denver"/>
        <s v="Minneapolis"/>
        <s v="Tucson"/>
        <s v="New Orleans"/>
        <s v="Hartford"/>
        <s v="Ogden"/>
        <s v="Boston"/>
        <s v="Rochester"/>
        <s v="Bronx"/>
        <s v="Birmingham"/>
        <s v="San Bernardino"/>
        <s v="Norfolk"/>
        <s v="Washington"/>
        <s v="Fort Lauderdale"/>
        <s v="Crumlin"/>
        <s v="Kinloch"/>
        <s v="Toledo"/>
        <s v="Trenton"/>
        <s v="Tampa"/>
        <s v="Pensacola"/>
        <s v="Zephyrhills"/>
        <s v="Saint Paul"/>
        <s v="Fort Wayne"/>
        <s v="Wootton"/>
        <s v="Naples"/>
        <s v="Chicago"/>
        <s v="Newark"/>
        <s v="Vienna"/>
        <s v="Fort Worth"/>
        <s v="Burbank"/>
        <s v="Kingsport"/>
        <s v="Liverpool"/>
        <s v="Columbus"/>
        <s v="Newmarket on Fergus"/>
        <s v="Charlotte"/>
        <s v="Springfield"/>
        <s v="Listowel"/>
        <s v="Moycullen"/>
        <s v="Midland"/>
        <s v="Dallas"/>
        <s v="Dulles"/>
        <s v="Oakland"/>
        <s v="Colorado Springs"/>
        <s v="Adare"/>
        <s v="Buffalo"/>
        <s v="Fresno"/>
        <s v="Beaumont"/>
        <s v="Reno"/>
        <s v="Kansas City"/>
        <s v="Corona"/>
        <s v="Austin"/>
        <s v="Normanton"/>
        <s v="Charlesland"/>
        <s v="Confey"/>
        <s v="Stockton"/>
        <s v="Edgeworthstown"/>
        <s v="Leixlip"/>
        <s v="Tuscaloosa"/>
        <s v="El Paso"/>
        <s v="Port Washington"/>
        <s v="Cherryville"/>
        <s v="Huntington"/>
        <s v="Killorglin"/>
        <s v="Anchorage"/>
        <s v="Nashville"/>
        <s v="Stamford"/>
        <s v="Newport News"/>
        <s v="Drumcondra"/>
        <s v="Fargo"/>
        <s v="Evansville"/>
        <s v="Huntsville"/>
        <s v="Santa Ana"/>
        <s v="Oklahoma City"/>
        <s v="Bailieborough"/>
        <s v="Honolulu"/>
        <s v="Ballivor"/>
        <s v="Portumna"/>
        <s v="Orange"/>
        <s v="Carson City"/>
        <s v="Provo"/>
        <s v="Boca Raton"/>
        <s v="Roanoke"/>
        <s v="Des Moines"/>
        <s v="Norwalk"/>
        <s v="Arlington"/>
        <s v="Ashford"/>
        <s v="Chattanooga"/>
        <s v="Greensboro"/>
        <s v="Alexandria"/>
        <s v="Castlebridge"/>
        <s v="Racine"/>
        <s v="Clearwater"/>
        <s v="Castlebellingham"/>
        <s v="Craigavon"/>
        <s v="Eadestown"/>
        <s v="Montgomery"/>
        <s v="Sparks"/>
        <s v="Macon"/>
        <s v="Whittier"/>
        <s v="Johnson City"/>
        <s v="Portarlington"/>
        <s v="Brooklyn"/>
        <s v="Charlottesville"/>
        <s v="Garland"/>
        <s v="Lansing"/>
        <s v="Tulsa"/>
        <s v="Detroit"/>
        <s v="Nenagh"/>
        <s v="Mesa"/>
        <s v="Warren"/>
        <s v="Memphis"/>
        <s v="Albany"/>
        <s v="Spartanburg"/>
        <s v="Staten Island"/>
        <s v="Lubbock"/>
        <s v="Fermoy"/>
        <s v="Whitwell"/>
        <s v="Balally"/>
        <s v="Salt Lake City"/>
        <s v="Pasadena"/>
        <s v="Kinsale"/>
        <s v="Lees Summit"/>
        <s v="Irvine"/>
        <s v="Hicksville"/>
        <s v="Shawnee Mission"/>
        <s v="Edinburgh"/>
        <s v="Sacramento"/>
        <s v="Wilkes Barre"/>
        <s v="Ballinroad"/>
        <s v="D煤n Laoghaire"/>
        <s v="Cincinnati"/>
        <s v="Cheyenne"/>
        <s v="Atlanta"/>
        <s v="Duluth"/>
        <s v="Baton Rouge"/>
        <s v="Newbiggin"/>
        <s v="Kilkenny"/>
        <s v="Milwaukee"/>
        <s v="Phoenix"/>
        <s v="Jamaica"/>
        <s v="Champaign"/>
        <s v="Swindon"/>
        <s v="Pompano Beach"/>
        <s v="Sheffield"/>
        <s v="Erie"/>
        <s v="Tacoma"/>
        <s v="Kinsealy-Drinan"/>
        <s v="Newton"/>
        <s v="Denton"/>
        <s v="Tullamore"/>
        <s v="Raleigh"/>
        <s v="Shankill"/>
        <s v="Castleblayney"/>
        <s v="Columbia"/>
        <s v="Boulder"/>
        <s v="Norton"/>
        <s v="Louisville"/>
        <s v="Canton"/>
        <s v="Kinlough"/>
        <s v="Lynchburg"/>
        <s v="Danbury"/>
        <s v="Miami Beach"/>
        <s v="Corpus Christi"/>
        <s v="Baltimore"/>
        <s v="Lexington"/>
        <s v="Eaton"/>
        <s v="Lincoln"/>
        <s v="West Hartford"/>
        <s v="Belfast"/>
        <s v="Las Vegas"/>
        <s v="Akron"/>
        <s v="West Palm Beach"/>
        <s v="Sandyford"/>
        <s v="Dublin"/>
        <s v="Knoxville"/>
        <s v="San Francisco"/>
        <s v="Boynton Beach"/>
        <s v="Church End"/>
        <s v="Indianapolis"/>
        <s v="Seattle"/>
        <s v="Dunmanway"/>
        <s v="Topeka"/>
        <s v="Tyler"/>
        <s v="Shreveport"/>
        <s v="Boise"/>
        <s v="Fort Pierce"/>
        <s v="Round Rock"/>
        <s v="Reston"/>
        <s v="Charlton"/>
        <s v="Miami"/>
        <s v="Anaheim"/>
        <s v="Odessa"/>
        <s v="Castleknock"/>
        <s v="Irving"/>
        <s v="Tullyallen"/>
        <s v="Sutton"/>
        <s v="Harrisburg"/>
        <s v="New Haven"/>
        <s v="Lawrenceville"/>
        <s v="Asheville"/>
        <s v="Preston"/>
        <s v="Whitegate"/>
        <s v="Chico"/>
        <s v="Balrothery"/>
        <s v="New Brunswick"/>
        <s v="Valleymount"/>
        <s v="Lafayette"/>
        <s v="San Diego"/>
        <s v="Alhambra"/>
        <s v="Madison"/>
        <s v="Longwood"/>
        <s v="Jackson"/>
        <s v="Kildare"/>
        <s v="Bethlehem"/>
        <s v="Watergrasshill"/>
        <s v="Monasterevin"/>
        <s v="Longford"/>
        <s v="Ballylinan"/>
        <s v="Ballyboden"/>
        <s v="Bagenalstown"/>
        <s v="Ashbourne"/>
        <s v="Bristol"/>
        <s v="Farranacoush"/>
        <s v="East End"/>
        <s v="Saginaw"/>
        <s v="Saint Augustine"/>
        <s v="San Rafael"/>
        <s v="Flushing"/>
        <s v="Kissimmee"/>
        <s v="Seaton"/>
        <s v="Tr谩 Mh贸r"/>
        <s v="Coolock"/>
        <s v="Kinnegad"/>
        <s v="Milltown"/>
        <s v="Virginia"/>
        <s v="High Point"/>
        <s v="Cleveland"/>
        <s v="Ballymahon"/>
        <s v="Saint Cloud"/>
        <s v="Schenectady"/>
        <s v="Lakeland"/>
        <s v="Melbourne"/>
        <s v="Lucan"/>
        <s v="Camden"/>
        <s v="Waco"/>
        <s v="Winter Haven"/>
        <s v="Naperville"/>
        <s v="Boyle"/>
        <s v="Manorhamilton"/>
        <s v="Bantry"/>
        <s v="Amarillo"/>
        <s v="Daingean"/>
        <s v="Halton"/>
        <s v="London"/>
        <s v="Hyattsville"/>
        <s v="Ashley"/>
        <s v="Durham"/>
        <s v="Loughrea"/>
        <s v="Sterling"/>
        <s v="Decatur"/>
        <s v="Huntington Beach"/>
        <s v="Manchester"/>
        <s v="Pittsburgh"/>
        <s v="Middleton"/>
        <s v="Seminole"/>
        <s v="Merton"/>
        <s v="Ballybofey"/>
        <s v="Castlerea"/>
        <s v="Ballisodare"/>
        <s v="Ford"/>
        <s v="San Angelo"/>
        <s v="Thorpe"/>
        <s v="Carlton"/>
        <s v="Ballinteer"/>
        <s v="Cedar Rapids"/>
        <s v="Sunnyvale"/>
        <s v="Cluain Meala"/>
        <s v="Murfreesboro"/>
        <s v="Gorey"/>
        <s v="Florence"/>
        <s v="Syracuse"/>
        <s v="Bradenton"/>
        <s v="Allentown"/>
        <s v="Hampton"/>
        <s v="Wichita"/>
        <s v="Jacksonville"/>
        <s v="Tallaght"/>
        <s v="Yonkers"/>
        <s v="Bayside"/>
        <s v="Bakersfield"/>
        <s v="Dungarvan"/>
        <s v="Young America"/>
        <s v="Fort Smith"/>
        <s v="Navan"/>
        <s v="Long Beach"/>
        <s v="Lusk"/>
        <s v="Wilmington"/>
        <s v="Garden Grove"/>
        <s v="Orlando"/>
        <s v="Clones"/>
        <s v="Stradbally"/>
        <s v="Ballina"/>
        <s v="Glasnevin"/>
        <s v="Billings"/>
        <s v="Independence"/>
        <s v="Monroe"/>
        <s v="Littleton"/>
        <s v="Joliet"/>
        <s v="Malahide"/>
        <s v="Arklow"/>
        <s v="Olympia"/>
        <s v="Twyford"/>
        <s v="New Hyde Park"/>
        <s v="Mesquite"/>
        <s v="Monticello"/>
        <s v="Largo"/>
        <s v="Foxrock"/>
        <s v="Savannah"/>
        <s v="Albuquerque"/>
        <s v="Port Saint Lucie"/>
        <s v="Omaha"/>
        <s v="Salinas"/>
        <s v="Mobile"/>
        <s v="Hollywood"/>
        <s v="Greystones"/>
        <s v="Monaghan"/>
        <s v="Kirkton"/>
        <s v="Rockford"/>
        <s v="Mullagh"/>
        <s v="Cavan"/>
        <s v="Battle Creek"/>
        <s v="Ballymun"/>
        <s v="Fairbanks"/>
        <s v="Muskegon"/>
        <s v="Sallins"/>
        <s v="Castlemartyr"/>
        <s v="Hagerstown"/>
        <s v="Crossmolina"/>
        <s v="Booterstown"/>
        <s v="Gainesville"/>
        <s v="Rathnew"/>
        <s v="Silver Spring"/>
        <s v="Conroe"/>
        <s v="Bundoran"/>
        <s v="Daytona Beach"/>
        <s v="Wirral"/>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7573943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x v="0"/>
    <x v="0"/>
    <s v="Rob"/>
    <s v="M"/>
    <x v="0"/>
    <n v="9.9499999999999993"/>
    <n v="19.899999999999999"/>
    <x v="0"/>
    <x v="0"/>
    <x v="0"/>
  </r>
  <r>
    <s v="QEV-37451-860"/>
    <x v="0"/>
    <s v="17670-51384-MA"/>
    <s v="E-M-0.5"/>
    <n v="5"/>
    <s v="Aloisia Allner"/>
    <s v="aallner0@lulu.com"/>
    <x v="0"/>
    <x v="0"/>
    <s v="Exc"/>
    <s v="M"/>
    <x v="1"/>
    <n v="8.25"/>
    <n v="41.25"/>
    <x v="1"/>
    <x v="0"/>
    <x v="0"/>
  </r>
  <r>
    <s v="FAA-43335-268"/>
    <x v="1"/>
    <s v="21125-22134-PX"/>
    <s v="A-L-1"/>
    <n v="1"/>
    <s v="Jami Redholes"/>
    <s v="jredholes2@tmall.com"/>
    <x v="0"/>
    <x v="1"/>
    <s v="Ara"/>
    <s v="L"/>
    <x v="0"/>
    <n v="12.95"/>
    <n v="12.95"/>
    <x v="2"/>
    <x v="1"/>
    <x v="0"/>
  </r>
  <r>
    <s v="KAC-83089-793"/>
    <x v="2"/>
    <s v="23806-46781-OU"/>
    <s v="E-M-1"/>
    <n v="2"/>
    <s v="Christoffer O' Shea"/>
    <s v=""/>
    <x v="1"/>
    <x v="2"/>
    <s v="Exc"/>
    <s v="M"/>
    <x v="0"/>
    <n v="13.75"/>
    <n v="27.5"/>
    <x v="1"/>
    <x v="0"/>
    <x v="1"/>
  </r>
  <r>
    <s v="KAC-83089-793"/>
    <x v="2"/>
    <s v="23806-46781-OU"/>
    <s v="R-L-2.5"/>
    <n v="2"/>
    <s v="Christoffer O' Shea"/>
    <s v=""/>
    <x v="1"/>
    <x v="2"/>
    <s v="Rob"/>
    <s v="L"/>
    <x v="2"/>
    <n v="27.484999999999996"/>
    <n v="54.969999999999992"/>
    <x v="0"/>
    <x v="1"/>
    <x v="1"/>
  </r>
  <r>
    <s v="CVP-18956-553"/>
    <x v="3"/>
    <s v="86561-91660-RB"/>
    <s v="L-D-1"/>
    <n v="3"/>
    <s v="Beryle Cottier"/>
    <s v=""/>
    <x v="0"/>
    <x v="3"/>
    <s v="Lib"/>
    <s v="D"/>
    <x v="0"/>
    <n v="12.95"/>
    <n v="38.849999999999994"/>
    <x v="3"/>
    <x v="2"/>
    <x v="1"/>
  </r>
  <r>
    <s v="IPP-31994-879"/>
    <x v="4"/>
    <s v="65223-29612-CB"/>
    <s v="E-D-0.5"/>
    <n v="3"/>
    <s v="Shaylynn Lobe"/>
    <s v="slobe6@nifty.com"/>
    <x v="0"/>
    <x v="4"/>
    <s v="Exc"/>
    <s v="D"/>
    <x v="1"/>
    <n v="7.29"/>
    <n v="21.87"/>
    <x v="1"/>
    <x v="2"/>
    <x v="0"/>
  </r>
  <r>
    <s v="SNZ-65340-705"/>
    <x v="5"/>
    <s v="21134-81676-FR"/>
    <s v="L-L-0.2"/>
    <n v="1"/>
    <s v="Melvin Wharfe"/>
    <s v=""/>
    <x v="1"/>
    <x v="5"/>
    <s v="Lib"/>
    <s v="L"/>
    <x v="3"/>
    <n v="4.7549999999999999"/>
    <n v="4.7549999999999999"/>
    <x v="3"/>
    <x v="1"/>
    <x v="0"/>
  </r>
  <r>
    <s v="EZT-46571-659"/>
    <x v="6"/>
    <s v="03396-68805-ZC"/>
    <s v="R-M-0.5"/>
    <n v="3"/>
    <s v="Guthrey Petracci"/>
    <s v="gpetracci8@livejournal.com"/>
    <x v="0"/>
    <x v="6"/>
    <s v="Rob"/>
    <s v="M"/>
    <x v="1"/>
    <n v="5.97"/>
    <n v="17.91"/>
    <x v="0"/>
    <x v="0"/>
    <x v="1"/>
  </r>
  <r>
    <s v="NWQ-70061-912"/>
    <x v="0"/>
    <s v="61021-27840-ZN"/>
    <s v="R-M-0.5"/>
    <n v="1"/>
    <s v="Rodger Raven"/>
    <s v="rraven9@ed.gov"/>
    <x v="0"/>
    <x v="6"/>
    <s v="Rob"/>
    <s v="M"/>
    <x v="1"/>
    <n v="5.97"/>
    <n v="5.97"/>
    <x v="0"/>
    <x v="0"/>
    <x v="1"/>
  </r>
  <r>
    <s v="BKK-47233-845"/>
    <x v="7"/>
    <s v="76239-90137-UQ"/>
    <s v="A-D-1"/>
    <n v="4"/>
    <s v="Ferrell Ferber"/>
    <s v="fferbera@businesswire.com"/>
    <x v="0"/>
    <x v="7"/>
    <s v="Ara"/>
    <s v="D"/>
    <x v="0"/>
    <n v="9.9499999999999993"/>
    <n v="39.799999999999997"/>
    <x v="2"/>
    <x v="2"/>
    <x v="1"/>
  </r>
  <r>
    <s v="VQR-01002-970"/>
    <x v="8"/>
    <s v="49315-21985-BB"/>
    <s v="E-L-2.5"/>
    <n v="5"/>
    <s v="Duky Phizackerly"/>
    <s v="dphizackerlyb@utexas.edu"/>
    <x v="0"/>
    <x v="7"/>
    <s v="Exc"/>
    <s v="L"/>
    <x v="2"/>
    <n v="34.154999999999994"/>
    <n v="170.77499999999998"/>
    <x v="1"/>
    <x v="1"/>
    <x v="0"/>
  </r>
  <r>
    <s v="SZW-48378-399"/>
    <x v="9"/>
    <s v="34136-36674-OM"/>
    <s v="R-M-1"/>
    <n v="5"/>
    <s v="Rosaleen Scholar"/>
    <s v="rscholarc@nyu.edu"/>
    <x v="0"/>
    <x v="8"/>
    <s v="Rob"/>
    <s v="M"/>
    <x v="0"/>
    <n v="9.9499999999999993"/>
    <n v="49.75"/>
    <x v="0"/>
    <x v="0"/>
    <x v="1"/>
  </r>
  <r>
    <s v="ITA-87418-783"/>
    <x v="10"/>
    <s v="39396-12890-PE"/>
    <s v="R-D-2.5"/>
    <n v="2"/>
    <s v="Terence Vanyutin"/>
    <s v="tvanyutind@wix.com"/>
    <x v="0"/>
    <x v="9"/>
    <s v="Rob"/>
    <s v="D"/>
    <x v="2"/>
    <n v="20.584999999999997"/>
    <n v="41.169999999999995"/>
    <x v="0"/>
    <x v="2"/>
    <x v="1"/>
  </r>
  <r>
    <s v="GNZ-46006-527"/>
    <x v="11"/>
    <s v="95875-73336-RG"/>
    <s v="L-D-0.2"/>
    <n v="3"/>
    <s v="Patrice Trobe"/>
    <s v="ptrobee@wunderground.com"/>
    <x v="0"/>
    <x v="10"/>
    <s v="Lib"/>
    <s v="D"/>
    <x v="3"/>
    <n v="3.8849999999999998"/>
    <n v="11.654999999999999"/>
    <x v="3"/>
    <x v="2"/>
    <x v="0"/>
  </r>
  <r>
    <s v="FYQ-78248-319"/>
    <x v="12"/>
    <s v="25473-43727-BY"/>
    <s v="R-M-2.5"/>
    <n v="5"/>
    <s v="Llywellyn Oscroft"/>
    <s v="loscroftf@ebay.co.uk"/>
    <x v="0"/>
    <x v="11"/>
    <s v="Rob"/>
    <s v="M"/>
    <x v="2"/>
    <n v="22.884999999999998"/>
    <n v="114.42499999999998"/>
    <x v="0"/>
    <x v="0"/>
    <x v="1"/>
  </r>
  <r>
    <s v="VAU-44387-624"/>
    <x v="13"/>
    <s v="99643-51048-IQ"/>
    <s v="A-M-0.2"/>
    <n v="6"/>
    <s v="Minni Alabaster"/>
    <s v="malabasterg@hexun.com"/>
    <x v="0"/>
    <x v="12"/>
    <s v="Ara"/>
    <s v="M"/>
    <x v="3"/>
    <n v="3.375"/>
    <n v="20.25"/>
    <x v="2"/>
    <x v="0"/>
    <x v="1"/>
  </r>
  <r>
    <s v="RDW-33155-159"/>
    <x v="14"/>
    <s v="62173-15287-CU"/>
    <s v="A-L-1"/>
    <n v="6"/>
    <s v="Rhianon Broxup"/>
    <s v="rbroxuph@jimdo.com"/>
    <x v="0"/>
    <x v="13"/>
    <s v="Ara"/>
    <s v="L"/>
    <x v="0"/>
    <n v="12.95"/>
    <n v="77.699999999999989"/>
    <x v="2"/>
    <x v="1"/>
    <x v="1"/>
  </r>
  <r>
    <s v="TDZ-59011-211"/>
    <x v="15"/>
    <s v="57611-05522-ST"/>
    <s v="R-D-2.5"/>
    <n v="4"/>
    <s v="Pall Redford"/>
    <s v="predfordi@ow.ly"/>
    <x v="1"/>
    <x v="14"/>
    <s v="Rob"/>
    <s v="D"/>
    <x v="2"/>
    <n v="20.584999999999997"/>
    <n v="82.339999999999989"/>
    <x v="0"/>
    <x v="2"/>
    <x v="0"/>
  </r>
  <r>
    <s v="IDU-25793-399"/>
    <x v="16"/>
    <s v="76664-37050-DT"/>
    <s v="A-M-0.2"/>
    <n v="5"/>
    <s v="Aurea Corradino"/>
    <s v="acorradinoj@harvard.edu"/>
    <x v="0"/>
    <x v="15"/>
    <s v="Ara"/>
    <s v="M"/>
    <x v="3"/>
    <n v="3.375"/>
    <n v="16.875"/>
    <x v="2"/>
    <x v="0"/>
    <x v="0"/>
  </r>
  <r>
    <s v="IDU-25793-399"/>
    <x v="16"/>
    <s v="76664-37050-DT"/>
    <s v="E-D-0.2"/>
    <n v="4"/>
    <s v="Aurea Corradino"/>
    <s v="acorradinoj@harvard.edu"/>
    <x v="0"/>
    <x v="15"/>
    <s v="Exc"/>
    <s v="D"/>
    <x v="3"/>
    <n v="3.645"/>
    <n v="14.58"/>
    <x v="1"/>
    <x v="2"/>
    <x v="0"/>
  </r>
  <r>
    <s v="NUO-20013-488"/>
    <x v="16"/>
    <s v="03090-88267-BQ"/>
    <s v="A-D-0.2"/>
    <n v="6"/>
    <s v="Avrit Davidowsky"/>
    <s v="adavidowskyl@netvibes.com"/>
    <x v="0"/>
    <x v="16"/>
    <s v="Ara"/>
    <s v="D"/>
    <x v="3"/>
    <n v="2.9849999999999999"/>
    <n v="17.91"/>
    <x v="2"/>
    <x v="2"/>
    <x v="1"/>
  </r>
  <r>
    <s v="UQU-65630-479"/>
    <x v="17"/>
    <s v="37651-47492-NC"/>
    <s v="R-M-2.5"/>
    <n v="4"/>
    <s v="Annabel Antuk"/>
    <s v="aantukm@kickstarter.com"/>
    <x v="0"/>
    <x v="17"/>
    <s v="Rob"/>
    <s v="M"/>
    <x v="2"/>
    <n v="22.884999999999998"/>
    <n v="91.539999999999992"/>
    <x v="0"/>
    <x v="0"/>
    <x v="0"/>
  </r>
  <r>
    <s v="FEO-11834-332"/>
    <x v="18"/>
    <s v="95399-57205-HI"/>
    <s v="A-D-0.2"/>
    <n v="4"/>
    <s v="Iorgo Kleinert"/>
    <s v="ikleinertn@timesonline.co.uk"/>
    <x v="0"/>
    <x v="18"/>
    <s v="Ara"/>
    <s v="D"/>
    <x v="3"/>
    <n v="2.9849999999999999"/>
    <n v="11.94"/>
    <x v="2"/>
    <x v="2"/>
    <x v="0"/>
  </r>
  <r>
    <s v="TKY-71558-096"/>
    <x v="19"/>
    <s v="24010-66714-HW"/>
    <s v="A-M-1"/>
    <n v="1"/>
    <s v="Chrisy Blofeld"/>
    <s v="cblofeldo@amazon.co.uk"/>
    <x v="0"/>
    <x v="19"/>
    <s v="Ara"/>
    <s v="M"/>
    <x v="0"/>
    <n v="11.25"/>
    <n v="11.25"/>
    <x v="2"/>
    <x v="0"/>
    <x v="1"/>
  </r>
  <r>
    <s v="OXY-65322-253"/>
    <x v="20"/>
    <s v="07591-92789-UA"/>
    <s v="E-M-0.2"/>
    <n v="3"/>
    <s v="Culley Farris"/>
    <s v=""/>
    <x v="0"/>
    <x v="17"/>
    <s v="Exc"/>
    <s v="M"/>
    <x v="3"/>
    <n v="4.125"/>
    <n v="12.375"/>
    <x v="1"/>
    <x v="0"/>
    <x v="0"/>
  </r>
  <r>
    <s v="EVP-43500-491"/>
    <x v="21"/>
    <s v="49231-44455-IC"/>
    <s v="A-M-0.5"/>
    <n v="4"/>
    <s v="Selene Shales"/>
    <s v="sshalesq@umich.edu"/>
    <x v="0"/>
    <x v="20"/>
    <s v="Ara"/>
    <s v="M"/>
    <x v="1"/>
    <n v="6.75"/>
    <n v="27"/>
    <x v="2"/>
    <x v="0"/>
    <x v="0"/>
  </r>
  <r>
    <s v="WAG-26945-689"/>
    <x v="22"/>
    <s v="50124-88608-EO"/>
    <s v="A-M-0.2"/>
    <n v="5"/>
    <s v="Vivie Danneil"/>
    <s v="vdanneilr@mtv.com"/>
    <x v="1"/>
    <x v="21"/>
    <s v="Ara"/>
    <s v="M"/>
    <x v="3"/>
    <n v="3.375"/>
    <n v="16.875"/>
    <x v="2"/>
    <x v="0"/>
    <x v="1"/>
  </r>
  <r>
    <s v="CHE-78995-767"/>
    <x v="23"/>
    <s v="00888-74814-UZ"/>
    <s v="A-D-0.5"/>
    <n v="3"/>
    <s v="Theresita Newbury"/>
    <s v="tnewburys@usda.gov"/>
    <x v="1"/>
    <x v="22"/>
    <s v="Ara"/>
    <s v="D"/>
    <x v="1"/>
    <n v="5.97"/>
    <n v="17.91"/>
    <x v="2"/>
    <x v="2"/>
    <x v="1"/>
  </r>
  <r>
    <s v="RYZ-14633-602"/>
    <x v="21"/>
    <s v="14158-30713-OB"/>
    <s v="A-D-1"/>
    <n v="4"/>
    <s v="Mozelle Calcutt"/>
    <s v="mcalcuttt@baidu.com"/>
    <x v="1"/>
    <x v="23"/>
    <s v="Ara"/>
    <s v="D"/>
    <x v="0"/>
    <n v="9.9499999999999993"/>
    <n v="39.799999999999997"/>
    <x v="2"/>
    <x v="2"/>
    <x v="0"/>
  </r>
  <r>
    <s v="WOQ-36015-429"/>
    <x v="24"/>
    <s v="51427-89175-QJ"/>
    <s v="L-M-0.2"/>
    <n v="5"/>
    <s v="Adrian Swaine"/>
    <s v=""/>
    <x v="0"/>
    <x v="24"/>
    <s v="Lib"/>
    <s v="M"/>
    <x v="3"/>
    <n v="4.3650000000000002"/>
    <n v="21.825000000000003"/>
    <x v="3"/>
    <x v="0"/>
    <x v="1"/>
  </r>
  <r>
    <s v="WOQ-36015-429"/>
    <x v="24"/>
    <s v="51427-89175-QJ"/>
    <s v="A-D-0.5"/>
    <n v="6"/>
    <s v="Adrian Swaine"/>
    <s v=""/>
    <x v="0"/>
    <x v="24"/>
    <s v="Ara"/>
    <s v="D"/>
    <x v="1"/>
    <n v="5.97"/>
    <n v="35.82"/>
    <x v="2"/>
    <x v="2"/>
    <x v="1"/>
  </r>
  <r>
    <s v="WOQ-36015-429"/>
    <x v="24"/>
    <s v="51427-89175-QJ"/>
    <s v="L-M-0.5"/>
    <n v="6"/>
    <s v="Adrian Swaine"/>
    <s v=""/>
    <x v="0"/>
    <x v="24"/>
    <s v="Lib"/>
    <s v="M"/>
    <x v="1"/>
    <n v="8.73"/>
    <n v="52.38"/>
    <x v="3"/>
    <x v="0"/>
    <x v="1"/>
  </r>
  <r>
    <s v="SCT-60553-454"/>
    <x v="25"/>
    <s v="39123-12846-YJ"/>
    <s v="L-L-0.2"/>
    <n v="5"/>
    <s v="Gallard Gatheral"/>
    <s v="ggatheralx@123-reg.co.uk"/>
    <x v="0"/>
    <x v="25"/>
    <s v="Lib"/>
    <s v="L"/>
    <x v="3"/>
    <n v="4.7549999999999999"/>
    <n v="23.774999999999999"/>
    <x v="3"/>
    <x v="1"/>
    <x v="1"/>
  </r>
  <r>
    <s v="GFK-52063-244"/>
    <x v="26"/>
    <s v="44981-99666-XB"/>
    <s v="L-L-0.5"/>
    <n v="6"/>
    <s v="Una Welberry"/>
    <s v="uwelberryy@ebay.co.uk"/>
    <x v="2"/>
    <x v="26"/>
    <s v="Lib"/>
    <s v="L"/>
    <x v="1"/>
    <n v="9.51"/>
    <n v="57.06"/>
    <x v="3"/>
    <x v="1"/>
    <x v="0"/>
  </r>
  <r>
    <s v="AMM-79521-378"/>
    <x v="27"/>
    <s v="24825-51803-CQ"/>
    <s v="A-D-0.5"/>
    <n v="6"/>
    <s v="Faber Eilhart"/>
    <s v="feilhartz@who.int"/>
    <x v="0"/>
    <x v="27"/>
    <s v="Ara"/>
    <s v="D"/>
    <x v="1"/>
    <n v="5.97"/>
    <n v="35.82"/>
    <x v="2"/>
    <x v="2"/>
    <x v="1"/>
  </r>
  <r>
    <s v="QUQ-90580-772"/>
    <x v="28"/>
    <s v="77634-13918-GJ"/>
    <s v="L-M-0.2"/>
    <n v="2"/>
    <s v="Zorina Ponting"/>
    <s v="zponting10@altervista.org"/>
    <x v="0"/>
    <x v="28"/>
    <s v="Lib"/>
    <s v="M"/>
    <x v="3"/>
    <n v="4.3650000000000002"/>
    <n v="8.73"/>
    <x v="3"/>
    <x v="0"/>
    <x v="1"/>
  </r>
  <r>
    <s v="LGD-24408-274"/>
    <x v="29"/>
    <s v="13694-25001-LX"/>
    <s v="L-L-0.5"/>
    <n v="3"/>
    <s v="Silvio Strase"/>
    <s v="sstrase11@booking.com"/>
    <x v="0"/>
    <x v="29"/>
    <s v="Lib"/>
    <s v="L"/>
    <x v="1"/>
    <n v="9.51"/>
    <n v="28.53"/>
    <x v="3"/>
    <x v="1"/>
    <x v="1"/>
  </r>
  <r>
    <s v="HCT-95608-959"/>
    <x v="30"/>
    <s v="08523-01791-TI"/>
    <s v="R-M-2.5"/>
    <n v="5"/>
    <s v="Dorie de la Tremoille"/>
    <s v="dde12@unesco.org"/>
    <x v="0"/>
    <x v="30"/>
    <s v="Rob"/>
    <s v="M"/>
    <x v="2"/>
    <n v="22.884999999999998"/>
    <n v="114.42499999999998"/>
    <x v="0"/>
    <x v="0"/>
    <x v="1"/>
  </r>
  <r>
    <s v="OFX-99147-470"/>
    <x v="31"/>
    <s v="49860-68865-AB"/>
    <s v="R-M-1"/>
    <n v="6"/>
    <s v="Hy Zanetto"/>
    <s v=""/>
    <x v="0"/>
    <x v="31"/>
    <s v="Rob"/>
    <s v="M"/>
    <x v="0"/>
    <n v="9.9499999999999993"/>
    <n v="59.699999999999996"/>
    <x v="0"/>
    <x v="0"/>
    <x v="0"/>
  </r>
  <r>
    <s v="LUO-37559-016"/>
    <x v="32"/>
    <s v="21240-83132-SP"/>
    <s v="L-M-1"/>
    <n v="3"/>
    <s v="Jessica McNess"/>
    <s v=""/>
    <x v="0"/>
    <x v="32"/>
    <s v="Lib"/>
    <s v="M"/>
    <x v="0"/>
    <n v="14.55"/>
    <n v="43.650000000000006"/>
    <x v="3"/>
    <x v="0"/>
    <x v="1"/>
  </r>
  <r>
    <s v="XWC-20610-167"/>
    <x v="33"/>
    <s v="08350-81623-TF"/>
    <s v="E-D-0.2"/>
    <n v="2"/>
    <s v="Lorenzo Yeoland"/>
    <s v="lyeoland15@pbs.org"/>
    <x v="0"/>
    <x v="33"/>
    <s v="Exc"/>
    <s v="D"/>
    <x v="3"/>
    <n v="3.645"/>
    <n v="7.29"/>
    <x v="1"/>
    <x v="2"/>
    <x v="0"/>
  </r>
  <r>
    <s v="GPU-79113-136"/>
    <x v="34"/>
    <s v="73284-01385-SJ"/>
    <s v="R-D-0.2"/>
    <n v="3"/>
    <s v="Abigail Tolworthy"/>
    <s v="atolworthy16@toplist.cz"/>
    <x v="0"/>
    <x v="34"/>
    <s v="Rob"/>
    <s v="D"/>
    <x v="3"/>
    <n v="2.6849999999999996"/>
    <n v="8.0549999999999997"/>
    <x v="0"/>
    <x v="2"/>
    <x v="0"/>
  </r>
  <r>
    <s v="ULR-52653-960"/>
    <x v="35"/>
    <s v="04152-34436-IE"/>
    <s v="L-L-2.5"/>
    <n v="2"/>
    <s v="Maurie Bartol"/>
    <s v=""/>
    <x v="0"/>
    <x v="35"/>
    <s v="Lib"/>
    <s v="L"/>
    <x v="2"/>
    <n v="36.454999999999998"/>
    <n v="72.91"/>
    <x v="3"/>
    <x v="1"/>
    <x v="1"/>
  </r>
  <r>
    <s v="HPI-42308-142"/>
    <x v="36"/>
    <s v="06631-86965-XP"/>
    <s v="E-M-0.5"/>
    <n v="2"/>
    <s v="Olag Baudassi"/>
    <s v="obaudassi18@seesaa.net"/>
    <x v="0"/>
    <x v="36"/>
    <s v="Exc"/>
    <s v="M"/>
    <x v="1"/>
    <n v="8.25"/>
    <n v="16.5"/>
    <x v="1"/>
    <x v="0"/>
    <x v="0"/>
  </r>
  <r>
    <s v="XHI-30227-581"/>
    <x v="37"/>
    <s v="54619-08558-ZU"/>
    <s v="L-D-2.5"/>
    <n v="6"/>
    <s v="Petey Kingsbury"/>
    <s v="pkingsbury19@comcast.net"/>
    <x v="0"/>
    <x v="37"/>
    <s v="Lib"/>
    <s v="D"/>
    <x v="2"/>
    <n v="29.784999999999997"/>
    <n v="178.70999999999998"/>
    <x v="3"/>
    <x v="2"/>
    <x v="1"/>
  </r>
  <r>
    <s v="DJH-05202-380"/>
    <x v="38"/>
    <s v="85589-17020-CX"/>
    <s v="E-M-2.5"/>
    <n v="2"/>
    <s v="Donna Baskeyfied"/>
    <s v=""/>
    <x v="0"/>
    <x v="38"/>
    <s v="Exc"/>
    <s v="M"/>
    <x v="2"/>
    <n v="31.624999999999996"/>
    <n v="63.249999999999993"/>
    <x v="1"/>
    <x v="0"/>
    <x v="0"/>
  </r>
  <r>
    <s v="VMW-26889-781"/>
    <x v="39"/>
    <s v="36078-91009-WU"/>
    <s v="A-L-0.2"/>
    <n v="2"/>
    <s v="Arda Curley"/>
    <s v="acurley1b@hao123.com"/>
    <x v="0"/>
    <x v="39"/>
    <s v="Ara"/>
    <s v="L"/>
    <x v="3"/>
    <n v="3.8849999999999998"/>
    <n v="7.77"/>
    <x v="2"/>
    <x v="1"/>
    <x v="0"/>
  </r>
  <r>
    <s v="DBU-81099-586"/>
    <x v="40"/>
    <s v="15770-27099-GX"/>
    <s v="A-D-2.5"/>
    <n v="4"/>
    <s v="Raynor McGilvary"/>
    <s v="rmcgilvary1c@tamu.edu"/>
    <x v="0"/>
    <x v="40"/>
    <s v="Ara"/>
    <s v="D"/>
    <x v="2"/>
    <n v="22.884999999999998"/>
    <n v="91.539999999999992"/>
    <x v="2"/>
    <x v="2"/>
    <x v="1"/>
  </r>
  <r>
    <s v="PQA-54820-810"/>
    <x v="41"/>
    <s v="91460-04823-BX"/>
    <s v="A-L-1"/>
    <n v="3"/>
    <s v="Isis Pikett"/>
    <s v="ipikett1d@xinhuanet.com"/>
    <x v="0"/>
    <x v="41"/>
    <s v="Ara"/>
    <s v="L"/>
    <x v="0"/>
    <n v="12.95"/>
    <n v="38.849999999999994"/>
    <x v="2"/>
    <x v="1"/>
    <x v="1"/>
  </r>
  <r>
    <s v="XKB-41924-202"/>
    <x v="42"/>
    <s v="45089-52817-WN"/>
    <s v="L-D-0.5"/>
    <n v="2"/>
    <s v="Inger Bouldon"/>
    <s v="ibouldon1e@gizmodo.com"/>
    <x v="0"/>
    <x v="42"/>
    <s v="Lib"/>
    <s v="D"/>
    <x v="1"/>
    <n v="7.77"/>
    <n v="15.54"/>
    <x v="3"/>
    <x v="2"/>
    <x v="1"/>
  </r>
  <r>
    <s v="DWZ-69106-473"/>
    <x v="43"/>
    <s v="76447-50326-IC"/>
    <s v="L-L-2.5"/>
    <n v="4"/>
    <s v="Karry Flanders"/>
    <s v="kflanders1f@over-blog.com"/>
    <x v="1"/>
    <x v="43"/>
    <s v="Lib"/>
    <s v="L"/>
    <x v="2"/>
    <n v="36.454999999999998"/>
    <n v="145.82"/>
    <x v="3"/>
    <x v="1"/>
    <x v="0"/>
  </r>
  <r>
    <s v="YHV-68700-050"/>
    <x v="44"/>
    <s v="26333-67911-OL"/>
    <s v="R-M-0.5"/>
    <n v="5"/>
    <s v="Hartley Mattioli"/>
    <s v="hmattioli1g@webmd.com"/>
    <x v="2"/>
    <x v="44"/>
    <s v="Rob"/>
    <s v="M"/>
    <x v="1"/>
    <n v="5.97"/>
    <n v="29.849999999999998"/>
    <x v="0"/>
    <x v="0"/>
    <x v="1"/>
  </r>
  <r>
    <s v="YHV-68700-050"/>
    <x v="44"/>
    <s v="26333-67911-OL"/>
    <s v="L-L-2.5"/>
    <n v="2"/>
    <s v="Hartley Mattioli"/>
    <s v="hmattioli1g@webmd.com"/>
    <x v="2"/>
    <x v="44"/>
    <s v="Lib"/>
    <s v="L"/>
    <x v="2"/>
    <n v="36.454999999999998"/>
    <n v="72.91"/>
    <x v="3"/>
    <x v="1"/>
    <x v="1"/>
  </r>
  <r>
    <s v="KRB-88066-642"/>
    <x v="45"/>
    <s v="22107-86640-SB"/>
    <s v="L-M-1"/>
    <n v="5"/>
    <s v="Archambault Gillard"/>
    <s v="agillard1i@issuu.com"/>
    <x v="0"/>
    <x v="45"/>
    <s v="Lib"/>
    <s v="M"/>
    <x v="0"/>
    <n v="14.55"/>
    <n v="72.75"/>
    <x v="3"/>
    <x v="0"/>
    <x v="1"/>
  </r>
  <r>
    <s v="LQU-08404-173"/>
    <x v="46"/>
    <s v="09960-34242-LZ"/>
    <s v="L-L-1"/>
    <n v="3"/>
    <s v="Salomo Cushworth"/>
    <s v=""/>
    <x v="0"/>
    <x v="46"/>
    <s v="Lib"/>
    <s v="L"/>
    <x v="0"/>
    <n v="15.85"/>
    <n v="47.55"/>
    <x v="3"/>
    <x v="1"/>
    <x v="1"/>
  </r>
  <r>
    <s v="CWK-60159-881"/>
    <x v="47"/>
    <s v="04671-85591-RT"/>
    <s v="E-D-0.2"/>
    <n v="3"/>
    <s v="Theda Grizard"/>
    <s v="tgrizard1k@odnoklassniki.ru"/>
    <x v="0"/>
    <x v="47"/>
    <s v="Exc"/>
    <s v="D"/>
    <x v="3"/>
    <n v="3.645"/>
    <n v="10.935"/>
    <x v="1"/>
    <x v="2"/>
    <x v="0"/>
  </r>
  <r>
    <s v="EEG-74197-843"/>
    <x v="48"/>
    <s v="25729-68859-UA"/>
    <s v="E-L-1"/>
    <n v="4"/>
    <s v="Rozele Relton"/>
    <s v="rrelton1l@stanford.edu"/>
    <x v="0"/>
    <x v="48"/>
    <s v="Exc"/>
    <s v="L"/>
    <x v="0"/>
    <n v="14.85"/>
    <n v="59.4"/>
    <x v="1"/>
    <x v="1"/>
    <x v="1"/>
  </r>
  <r>
    <s v="UCZ-59708-525"/>
    <x v="49"/>
    <s v="05501-86351-NX"/>
    <s v="L-D-2.5"/>
    <n v="3"/>
    <s v="Willa Rolling"/>
    <s v=""/>
    <x v="0"/>
    <x v="49"/>
    <s v="Lib"/>
    <s v="D"/>
    <x v="2"/>
    <n v="29.784999999999997"/>
    <n v="89.35499999999999"/>
    <x v="3"/>
    <x v="2"/>
    <x v="0"/>
  </r>
  <r>
    <s v="HUB-47311-849"/>
    <x v="50"/>
    <s v="04521-04300-OK"/>
    <s v="L-M-0.5"/>
    <n v="3"/>
    <s v="Stanislaus Gilroy"/>
    <s v="sgilroy1n@eepurl.com"/>
    <x v="0"/>
    <x v="50"/>
    <s v="Lib"/>
    <s v="M"/>
    <x v="1"/>
    <n v="8.73"/>
    <n v="26.19"/>
    <x v="3"/>
    <x v="0"/>
    <x v="0"/>
  </r>
  <r>
    <s v="WYM-17686-694"/>
    <x v="51"/>
    <s v="58689-55264-VK"/>
    <s v="A-D-2.5"/>
    <n v="5"/>
    <s v="Correy Cottingham"/>
    <s v="ccottingham1o@wikipedia.org"/>
    <x v="0"/>
    <x v="51"/>
    <s v="Ara"/>
    <s v="D"/>
    <x v="2"/>
    <n v="22.884999999999998"/>
    <n v="114.42499999999998"/>
    <x v="2"/>
    <x v="2"/>
    <x v="1"/>
  </r>
  <r>
    <s v="ZYQ-15797-695"/>
    <x v="52"/>
    <s v="79436-73011-MM"/>
    <s v="R-D-0.5"/>
    <n v="5"/>
    <s v="Pammi Endacott"/>
    <s v=""/>
    <x v="2"/>
    <x v="52"/>
    <s v="Rob"/>
    <s v="D"/>
    <x v="1"/>
    <n v="5.3699999999999992"/>
    <n v="26.849999999999994"/>
    <x v="0"/>
    <x v="2"/>
    <x v="0"/>
  </r>
  <r>
    <s v="EEJ-16185-108"/>
    <x v="53"/>
    <s v="65552-60476-KY"/>
    <s v="L-L-0.2"/>
    <n v="5"/>
    <s v="Nona Linklater"/>
    <s v=""/>
    <x v="0"/>
    <x v="53"/>
    <s v="Lib"/>
    <s v="L"/>
    <x v="3"/>
    <n v="4.7549999999999999"/>
    <n v="23.774999999999999"/>
    <x v="3"/>
    <x v="1"/>
    <x v="0"/>
  </r>
  <r>
    <s v="RWR-77888-800"/>
    <x v="54"/>
    <s v="69904-02729-YS"/>
    <s v="A-M-0.5"/>
    <n v="1"/>
    <s v="Annadiane Dykes"/>
    <s v="adykes1r@eventbrite.com"/>
    <x v="0"/>
    <x v="54"/>
    <s v="Ara"/>
    <s v="M"/>
    <x v="1"/>
    <n v="6.75"/>
    <n v="6.75"/>
    <x v="2"/>
    <x v="0"/>
    <x v="1"/>
  </r>
  <r>
    <s v="LHN-75209-742"/>
    <x v="55"/>
    <s v="01433-04270-AX"/>
    <s v="R-M-0.5"/>
    <n v="6"/>
    <s v="Felecia Dodgson"/>
    <s v=""/>
    <x v="0"/>
    <x v="55"/>
    <s v="Rob"/>
    <s v="M"/>
    <x v="1"/>
    <n v="5.97"/>
    <n v="35.82"/>
    <x v="0"/>
    <x v="0"/>
    <x v="0"/>
  </r>
  <r>
    <s v="TIR-71396-998"/>
    <x v="56"/>
    <s v="14204-14186-LA"/>
    <s v="R-D-2.5"/>
    <n v="4"/>
    <s v="Angelia Cockrem"/>
    <s v="acockrem1t@engadget.com"/>
    <x v="0"/>
    <x v="56"/>
    <s v="Rob"/>
    <s v="D"/>
    <x v="2"/>
    <n v="20.584999999999997"/>
    <n v="82.339999999999989"/>
    <x v="0"/>
    <x v="2"/>
    <x v="0"/>
  </r>
  <r>
    <s v="RXF-37618-213"/>
    <x v="57"/>
    <s v="32948-34398-HC"/>
    <s v="R-L-0.5"/>
    <n v="1"/>
    <s v="Belvia Umpleby"/>
    <s v="bumpleby1u@soundcloud.com"/>
    <x v="0"/>
    <x v="57"/>
    <s v="Rob"/>
    <s v="L"/>
    <x v="1"/>
    <n v="7.169999999999999"/>
    <n v="7.169999999999999"/>
    <x v="0"/>
    <x v="1"/>
    <x v="0"/>
  </r>
  <r>
    <s v="ANM-16388-634"/>
    <x v="58"/>
    <s v="77343-52608-FF"/>
    <s v="L-L-0.2"/>
    <n v="2"/>
    <s v="Nat Saleway"/>
    <s v="nsaleway1v@dedecms.com"/>
    <x v="0"/>
    <x v="58"/>
    <s v="Lib"/>
    <s v="L"/>
    <x v="3"/>
    <n v="4.7549999999999999"/>
    <n v="9.51"/>
    <x v="3"/>
    <x v="1"/>
    <x v="1"/>
  </r>
  <r>
    <s v="WYL-29300-070"/>
    <x v="59"/>
    <s v="42770-36274-QA"/>
    <s v="R-M-0.2"/>
    <n v="1"/>
    <s v="Hayward Goulter"/>
    <s v="hgoulter1w@abc.net.au"/>
    <x v="0"/>
    <x v="59"/>
    <s v="Rob"/>
    <s v="M"/>
    <x v="3"/>
    <n v="2.9849999999999999"/>
    <n v="2.9849999999999999"/>
    <x v="0"/>
    <x v="0"/>
    <x v="1"/>
  </r>
  <r>
    <s v="JHW-74554-805"/>
    <x v="60"/>
    <s v="14103-58987-ZU"/>
    <s v="R-M-1"/>
    <n v="6"/>
    <s v="Gay Rizzello"/>
    <s v="grizzello1x@symantec.com"/>
    <x v="2"/>
    <x v="60"/>
    <s v="Rob"/>
    <s v="M"/>
    <x v="0"/>
    <n v="9.9499999999999993"/>
    <n v="59.699999999999996"/>
    <x v="0"/>
    <x v="0"/>
    <x v="0"/>
  </r>
  <r>
    <s v="KYS-27063-603"/>
    <x v="61"/>
    <s v="69958-32065-SW"/>
    <s v="E-L-2.5"/>
    <n v="4"/>
    <s v="Shannon List"/>
    <s v="slist1y@mapquest.com"/>
    <x v="0"/>
    <x v="61"/>
    <s v="Exc"/>
    <s v="L"/>
    <x v="2"/>
    <n v="34.154999999999994"/>
    <n v="136.61999999999998"/>
    <x v="1"/>
    <x v="1"/>
    <x v="1"/>
  </r>
  <r>
    <s v="GAZ-58626-277"/>
    <x v="62"/>
    <s v="69533-84907-FA"/>
    <s v="L-L-0.2"/>
    <n v="2"/>
    <s v="Shirlene Edmondson"/>
    <s v="sedmondson1z@theguardian.com"/>
    <x v="1"/>
    <x v="62"/>
    <s v="Lib"/>
    <s v="L"/>
    <x v="3"/>
    <n v="4.7549999999999999"/>
    <n v="9.51"/>
    <x v="3"/>
    <x v="1"/>
    <x v="1"/>
  </r>
  <r>
    <s v="RPJ-37787-335"/>
    <x v="63"/>
    <s v="76005-95461-CI"/>
    <s v="A-M-2.5"/>
    <n v="3"/>
    <s v="Aurlie McCarl"/>
    <s v=""/>
    <x v="0"/>
    <x v="32"/>
    <s v="Ara"/>
    <s v="M"/>
    <x v="2"/>
    <n v="25.874999999999996"/>
    <n v="77.624999999999986"/>
    <x v="2"/>
    <x v="0"/>
    <x v="1"/>
  </r>
  <r>
    <s v="LEF-83057-763"/>
    <x v="64"/>
    <s v="15395-90855-VB"/>
    <s v="L-M-0.2"/>
    <n v="5"/>
    <s v="Alikee Carryer"/>
    <s v=""/>
    <x v="0"/>
    <x v="63"/>
    <s v="Lib"/>
    <s v="M"/>
    <x v="3"/>
    <n v="4.3650000000000002"/>
    <n v="21.825000000000003"/>
    <x v="3"/>
    <x v="0"/>
    <x v="0"/>
  </r>
  <r>
    <s v="RPW-36123-215"/>
    <x v="65"/>
    <s v="80640-45811-LB"/>
    <s v="E-L-0.5"/>
    <n v="2"/>
    <s v="Jennifer Rangall"/>
    <s v="jrangall22@newsvine.com"/>
    <x v="0"/>
    <x v="64"/>
    <s v="Exc"/>
    <s v="L"/>
    <x v="1"/>
    <n v="8.91"/>
    <n v="17.82"/>
    <x v="1"/>
    <x v="1"/>
    <x v="0"/>
  </r>
  <r>
    <s v="WLL-59044-117"/>
    <x v="66"/>
    <s v="28476-04082-GR"/>
    <s v="R-D-1"/>
    <n v="6"/>
    <s v="Kipper Boorn"/>
    <s v="kboorn23@ezinearticles.com"/>
    <x v="1"/>
    <x v="65"/>
    <s v="Rob"/>
    <s v="D"/>
    <x v="0"/>
    <n v="8.9499999999999993"/>
    <n v="53.699999999999996"/>
    <x v="0"/>
    <x v="2"/>
    <x v="0"/>
  </r>
  <r>
    <s v="AWT-22827-563"/>
    <x v="67"/>
    <s v="12018-75670-EU"/>
    <s v="R-L-0.2"/>
    <n v="1"/>
    <s v="Melania Beadle"/>
    <s v=""/>
    <x v="1"/>
    <x v="66"/>
    <s v="Rob"/>
    <s v="L"/>
    <x v="3"/>
    <n v="3.5849999999999995"/>
    <n v="3.5849999999999995"/>
    <x v="0"/>
    <x v="1"/>
    <x v="0"/>
  </r>
  <r>
    <s v="QLM-07145-668"/>
    <x v="68"/>
    <s v="86437-17399-FK"/>
    <s v="E-D-0.2"/>
    <n v="2"/>
    <s v="Colene Elgey"/>
    <s v="celgey25@webs.com"/>
    <x v="0"/>
    <x v="67"/>
    <s v="Exc"/>
    <s v="D"/>
    <x v="3"/>
    <n v="3.645"/>
    <n v="7.29"/>
    <x v="1"/>
    <x v="2"/>
    <x v="1"/>
  </r>
  <r>
    <s v="HVQ-64398-930"/>
    <x v="69"/>
    <s v="62979-53167-ML"/>
    <s v="A-M-0.5"/>
    <n v="6"/>
    <s v="Lothaire Mizzi"/>
    <s v="lmizzi26@rakuten.co.jp"/>
    <x v="0"/>
    <x v="68"/>
    <s v="Ara"/>
    <s v="M"/>
    <x v="1"/>
    <n v="6.75"/>
    <n v="40.5"/>
    <x v="2"/>
    <x v="0"/>
    <x v="0"/>
  </r>
  <r>
    <s v="WRT-40778-247"/>
    <x v="70"/>
    <s v="54810-81899-HL"/>
    <s v="R-L-1"/>
    <n v="4"/>
    <s v="Cletis Giacomazzo"/>
    <s v="cgiacomazzo27@jigsy.com"/>
    <x v="0"/>
    <x v="69"/>
    <s v="Rob"/>
    <s v="L"/>
    <x v="0"/>
    <n v="11.95"/>
    <n v="47.8"/>
    <x v="0"/>
    <x v="1"/>
    <x v="1"/>
  </r>
  <r>
    <s v="SUB-13006-125"/>
    <x v="71"/>
    <s v="26103-41504-IB"/>
    <s v="A-L-0.5"/>
    <n v="5"/>
    <s v="Ami Arnow"/>
    <s v="aarnow28@arizona.edu"/>
    <x v="0"/>
    <x v="70"/>
    <s v="Ara"/>
    <s v="L"/>
    <x v="1"/>
    <n v="7.77"/>
    <n v="38.849999999999994"/>
    <x v="2"/>
    <x v="1"/>
    <x v="0"/>
  </r>
  <r>
    <s v="CQM-49696-263"/>
    <x v="72"/>
    <s v="76534-45229-SG"/>
    <s v="L-L-2.5"/>
    <n v="3"/>
    <s v="Sheppard Yann"/>
    <s v="syann29@senate.gov"/>
    <x v="0"/>
    <x v="71"/>
    <s v="Lib"/>
    <s v="L"/>
    <x v="2"/>
    <n v="36.454999999999998"/>
    <n v="109.36499999999999"/>
    <x v="3"/>
    <x v="1"/>
    <x v="0"/>
  </r>
  <r>
    <s v="KXN-85094-246"/>
    <x v="73"/>
    <s v="81744-27332-RR"/>
    <s v="L-M-2.5"/>
    <n v="3"/>
    <s v="Bunny Naulls"/>
    <s v="bnaulls2a@tiny.cc"/>
    <x v="1"/>
    <x v="72"/>
    <s v="Lib"/>
    <s v="M"/>
    <x v="2"/>
    <n v="33.464999999999996"/>
    <n v="100.39499999999998"/>
    <x v="3"/>
    <x v="0"/>
    <x v="0"/>
  </r>
  <r>
    <s v="XOQ-12405-419"/>
    <x v="74"/>
    <s v="91513-75657-PH"/>
    <s v="R-D-2.5"/>
    <n v="4"/>
    <s v="Hally Lorait"/>
    <s v=""/>
    <x v="0"/>
    <x v="73"/>
    <s v="Rob"/>
    <s v="D"/>
    <x v="2"/>
    <n v="20.584999999999997"/>
    <n v="82.339999999999989"/>
    <x v="0"/>
    <x v="2"/>
    <x v="0"/>
  </r>
  <r>
    <s v="HYF-10254-369"/>
    <x v="75"/>
    <s v="30373-66619-CB"/>
    <s v="L-L-0.5"/>
    <n v="1"/>
    <s v="Zaccaria Sherewood"/>
    <s v="zsherewood2c@apache.org"/>
    <x v="0"/>
    <x v="74"/>
    <s v="Lib"/>
    <s v="L"/>
    <x v="1"/>
    <n v="9.51"/>
    <n v="9.51"/>
    <x v="3"/>
    <x v="1"/>
    <x v="1"/>
  </r>
  <r>
    <s v="XXJ-47000-307"/>
    <x v="76"/>
    <s v="31582-23562-FM"/>
    <s v="A-L-2.5"/>
    <n v="3"/>
    <s v="Jeffrey Dufaire"/>
    <s v="jdufaire2d@fc2.com"/>
    <x v="0"/>
    <x v="57"/>
    <s v="Ara"/>
    <s v="L"/>
    <x v="2"/>
    <n v="29.784999999999997"/>
    <n v="89.35499999999999"/>
    <x v="2"/>
    <x v="1"/>
    <x v="1"/>
  </r>
  <r>
    <s v="XXJ-47000-307"/>
    <x v="76"/>
    <s v="31582-23562-FM"/>
    <s v="A-D-0.2"/>
    <n v="4"/>
    <s v="Jeffrey Dufaire"/>
    <s v="jdufaire2d@fc2.com"/>
    <x v="0"/>
    <x v="57"/>
    <s v="Ara"/>
    <s v="D"/>
    <x v="3"/>
    <n v="2.9849999999999999"/>
    <n v="11.94"/>
    <x v="2"/>
    <x v="2"/>
    <x v="1"/>
  </r>
  <r>
    <s v="ZDK-82166-357"/>
    <x v="77"/>
    <s v="81431-12577-VD"/>
    <s v="A-M-1"/>
    <n v="3"/>
    <s v="Beitris Keaveney"/>
    <s v="bkeaveney2f@netlog.com"/>
    <x v="0"/>
    <x v="75"/>
    <s v="Ara"/>
    <s v="M"/>
    <x v="0"/>
    <n v="11.25"/>
    <n v="33.75"/>
    <x v="2"/>
    <x v="0"/>
    <x v="1"/>
  </r>
  <r>
    <s v="IHN-19982-362"/>
    <x v="78"/>
    <s v="68894-91205-MP"/>
    <s v="R-L-1"/>
    <n v="3"/>
    <s v="Elna Grise"/>
    <s v="egrise2g@cargocollective.com"/>
    <x v="0"/>
    <x v="76"/>
    <s v="Rob"/>
    <s v="L"/>
    <x v="0"/>
    <n v="11.95"/>
    <n v="35.849999999999994"/>
    <x v="0"/>
    <x v="1"/>
    <x v="1"/>
  </r>
  <r>
    <s v="VMT-10030-889"/>
    <x v="79"/>
    <s v="87602-55754-VN"/>
    <s v="A-L-1"/>
    <n v="6"/>
    <s v="Torie Gottelier"/>
    <s v="tgottelier2h@vistaprint.com"/>
    <x v="0"/>
    <x v="77"/>
    <s v="Ara"/>
    <s v="L"/>
    <x v="0"/>
    <n v="12.95"/>
    <n v="77.699999999999989"/>
    <x v="2"/>
    <x v="1"/>
    <x v="1"/>
  </r>
  <r>
    <s v="NHL-11063-100"/>
    <x v="80"/>
    <s v="39181-35745-WH"/>
    <s v="A-L-1"/>
    <n v="4"/>
    <s v="Loydie Langlais"/>
    <s v=""/>
    <x v="1"/>
    <x v="43"/>
    <s v="Ara"/>
    <s v="L"/>
    <x v="0"/>
    <n v="12.95"/>
    <n v="51.8"/>
    <x v="2"/>
    <x v="1"/>
    <x v="0"/>
  </r>
  <r>
    <s v="ROV-87448-086"/>
    <x v="81"/>
    <s v="30381-64762-NG"/>
    <s v="A-M-2.5"/>
    <n v="4"/>
    <s v="Adham Greenhead"/>
    <s v="agreenhead2j@dailymail.co.uk"/>
    <x v="0"/>
    <x v="78"/>
    <s v="Ara"/>
    <s v="M"/>
    <x v="2"/>
    <n v="25.874999999999996"/>
    <n v="103.49999999999999"/>
    <x v="2"/>
    <x v="0"/>
    <x v="1"/>
  </r>
  <r>
    <s v="DGY-35773-612"/>
    <x v="82"/>
    <s v="17503-27693-ZH"/>
    <s v="E-L-1"/>
    <n v="3"/>
    <s v="Hamish MacSherry"/>
    <s v=""/>
    <x v="0"/>
    <x v="79"/>
    <s v="Exc"/>
    <s v="L"/>
    <x v="0"/>
    <n v="14.85"/>
    <n v="44.55"/>
    <x v="1"/>
    <x v="1"/>
    <x v="0"/>
  </r>
  <r>
    <s v="YWH-50638-556"/>
    <x v="83"/>
    <s v="89442-35633-HJ"/>
    <s v="E-L-0.5"/>
    <n v="4"/>
    <s v="Else Langcaster"/>
    <s v="elangcaster2l@spotify.com"/>
    <x v="2"/>
    <x v="80"/>
    <s v="Exc"/>
    <s v="L"/>
    <x v="1"/>
    <n v="8.91"/>
    <n v="35.64"/>
    <x v="1"/>
    <x v="1"/>
    <x v="0"/>
  </r>
  <r>
    <s v="ISL-11200-600"/>
    <x v="84"/>
    <s v="13654-85265-IL"/>
    <s v="A-D-0.2"/>
    <n v="6"/>
    <s v="Rudy Farquharson"/>
    <s v=""/>
    <x v="1"/>
    <x v="81"/>
    <s v="Ara"/>
    <s v="D"/>
    <x v="3"/>
    <n v="2.9849999999999999"/>
    <n v="17.91"/>
    <x v="2"/>
    <x v="2"/>
    <x v="0"/>
  </r>
  <r>
    <s v="LBZ-75997-047"/>
    <x v="85"/>
    <s v="40946-22090-FP"/>
    <s v="A-M-2.5"/>
    <n v="6"/>
    <s v="Norene Magauran"/>
    <s v="nmagauran2n@51.la"/>
    <x v="0"/>
    <x v="74"/>
    <s v="Ara"/>
    <s v="M"/>
    <x v="2"/>
    <n v="25.874999999999996"/>
    <n v="155.24999999999997"/>
    <x v="2"/>
    <x v="0"/>
    <x v="1"/>
  </r>
  <r>
    <s v="EUH-08089-954"/>
    <x v="86"/>
    <s v="29050-93691-TS"/>
    <s v="A-D-0.2"/>
    <n v="2"/>
    <s v="Vicki Kirdsch"/>
    <s v="vkirdsch2o@google.fr"/>
    <x v="0"/>
    <x v="10"/>
    <s v="Ara"/>
    <s v="D"/>
    <x v="3"/>
    <n v="2.9849999999999999"/>
    <n v="5.97"/>
    <x v="2"/>
    <x v="2"/>
    <x v="1"/>
  </r>
  <r>
    <s v="BLD-12227-251"/>
    <x v="87"/>
    <s v="64395-74865-WF"/>
    <s v="A-M-0.5"/>
    <n v="2"/>
    <s v="Ilysa Whapple"/>
    <s v="iwhapple2p@com.com"/>
    <x v="0"/>
    <x v="74"/>
    <s v="Ara"/>
    <s v="M"/>
    <x v="1"/>
    <n v="6.75"/>
    <n v="13.5"/>
    <x v="2"/>
    <x v="0"/>
    <x v="1"/>
  </r>
  <r>
    <s v="OPY-30711-853"/>
    <x v="25"/>
    <s v="81861-66046-SU"/>
    <s v="A-D-0.2"/>
    <n v="1"/>
    <s v="Ruy Cancellieri"/>
    <s v=""/>
    <x v="1"/>
    <x v="82"/>
    <s v="Ara"/>
    <s v="D"/>
    <x v="3"/>
    <n v="2.9849999999999999"/>
    <n v="2.9849999999999999"/>
    <x v="2"/>
    <x v="2"/>
    <x v="1"/>
  </r>
  <r>
    <s v="DBC-44122-300"/>
    <x v="88"/>
    <s v="13366-78506-KP"/>
    <s v="L-M-0.2"/>
    <n v="3"/>
    <s v="Aube Follett"/>
    <s v=""/>
    <x v="0"/>
    <x v="61"/>
    <s v="Lib"/>
    <s v="M"/>
    <x v="3"/>
    <n v="4.3650000000000002"/>
    <n v="13.095000000000001"/>
    <x v="3"/>
    <x v="0"/>
    <x v="0"/>
  </r>
  <r>
    <s v="FJQ-60035-234"/>
    <x v="89"/>
    <s v="08847-29858-HN"/>
    <s v="A-L-0.2"/>
    <n v="2"/>
    <s v="Rudiger Di Bartolomeo"/>
    <s v=""/>
    <x v="0"/>
    <x v="83"/>
    <s v="Ara"/>
    <s v="L"/>
    <x v="3"/>
    <n v="3.8849999999999998"/>
    <n v="7.77"/>
    <x v="2"/>
    <x v="1"/>
    <x v="0"/>
  </r>
  <r>
    <s v="HSF-66926-425"/>
    <x v="90"/>
    <s v="00539-42510-RY"/>
    <s v="L-D-2.5"/>
    <n v="5"/>
    <s v="Nickey Youles"/>
    <s v="nyoules2t@reference.com"/>
    <x v="1"/>
    <x v="84"/>
    <s v="Lib"/>
    <s v="D"/>
    <x v="2"/>
    <n v="29.784999999999997"/>
    <n v="148.92499999999998"/>
    <x v="3"/>
    <x v="2"/>
    <x v="0"/>
  </r>
  <r>
    <s v="LQG-41416-375"/>
    <x v="91"/>
    <s v="45190-08727-NV"/>
    <s v="L-D-1"/>
    <n v="3"/>
    <s v="Dyanna Aizikovitz"/>
    <s v="daizikovitz2u@answers.com"/>
    <x v="1"/>
    <x v="85"/>
    <s v="Lib"/>
    <s v="D"/>
    <x v="0"/>
    <n v="12.95"/>
    <n v="38.849999999999994"/>
    <x v="3"/>
    <x v="2"/>
    <x v="0"/>
  </r>
  <r>
    <s v="VZO-97265-841"/>
    <x v="92"/>
    <s v="87049-37901-FU"/>
    <s v="R-M-0.2"/>
    <n v="4"/>
    <s v="Bram Revel"/>
    <s v="brevel2v@fastcompany.com"/>
    <x v="0"/>
    <x v="36"/>
    <s v="Rob"/>
    <s v="M"/>
    <x v="3"/>
    <n v="2.9849999999999999"/>
    <n v="11.94"/>
    <x v="0"/>
    <x v="0"/>
    <x v="1"/>
  </r>
  <r>
    <s v="MOR-12987-399"/>
    <x v="93"/>
    <s v="34015-31593-JC"/>
    <s v="L-M-1"/>
    <n v="6"/>
    <s v="Emiline Priddis"/>
    <s v="epriddis2w@nationalgeographic.com"/>
    <x v="0"/>
    <x v="86"/>
    <s v="Lib"/>
    <s v="M"/>
    <x v="0"/>
    <n v="14.55"/>
    <n v="87.300000000000011"/>
    <x v="3"/>
    <x v="0"/>
    <x v="1"/>
  </r>
  <r>
    <s v="UOA-23786-489"/>
    <x v="94"/>
    <s v="90305-50099-SV"/>
    <s v="A-M-0.5"/>
    <n v="6"/>
    <s v="Queenie Veel"/>
    <s v="qveel2x@jugem.jp"/>
    <x v="0"/>
    <x v="13"/>
    <s v="Ara"/>
    <s v="M"/>
    <x v="1"/>
    <n v="6.75"/>
    <n v="40.5"/>
    <x v="2"/>
    <x v="0"/>
    <x v="0"/>
  </r>
  <r>
    <s v="AJL-52941-018"/>
    <x v="95"/>
    <s v="55871-61935-MF"/>
    <s v="E-D-1"/>
    <n v="2"/>
    <s v="Lind Conyers"/>
    <s v="lconyers2y@twitter.com"/>
    <x v="0"/>
    <x v="87"/>
    <s v="Exc"/>
    <s v="D"/>
    <x v="0"/>
    <n v="12.15"/>
    <n v="24.3"/>
    <x v="1"/>
    <x v="2"/>
    <x v="1"/>
  </r>
  <r>
    <s v="XSZ-84273-421"/>
    <x v="96"/>
    <s v="15405-60469-TM"/>
    <s v="R-M-0.5"/>
    <n v="3"/>
    <s v="Pen Wye"/>
    <s v="pwye2z@dagondesign.com"/>
    <x v="0"/>
    <x v="71"/>
    <s v="Rob"/>
    <s v="M"/>
    <x v="1"/>
    <n v="5.97"/>
    <n v="17.91"/>
    <x v="0"/>
    <x v="0"/>
    <x v="0"/>
  </r>
  <r>
    <s v="NUN-48214-216"/>
    <x v="97"/>
    <s v="06953-94794-FB"/>
    <s v="A-M-0.5"/>
    <n v="4"/>
    <s v="Isahella Hagland"/>
    <s v=""/>
    <x v="0"/>
    <x v="51"/>
    <s v="Ara"/>
    <s v="M"/>
    <x v="1"/>
    <n v="6.75"/>
    <n v="27"/>
    <x v="2"/>
    <x v="0"/>
    <x v="1"/>
  </r>
  <r>
    <s v="AKV-93064-769"/>
    <x v="98"/>
    <s v="22305-40299-CY"/>
    <s v="L-D-0.5"/>
    <n v="1"/>
    <s v="Terry Sheryn"/>
    <s v="tsheryn31@mtv.com"/>
    <x v="0"/>
    <x v="88"/>
    <s v="Lib"/>
    <s v="D"/>
    <x v="1"/>
    <n v="7.77"/>
    <n v="7.77"/>
    <x v="3"/>
    <x v="2"/>
    <x v="0"/>
  </r>
  <r>
    <s v="BRB-40903-533"/>
    <x v="99"/>
    <s v="09020-56774-GU"/>
    <s v="E-L-0.2"/>
    <n v="3"/>
    <s v="Marie-jeanne Redgrave"/>
    <s v="mredgrave32@cargocollective.com"/>
    <x v="0"/>
    <x v="64"/>
    <s v="Exc"/>
    <s v="L"/>
    <x v="3"/>
    <n v="4.4550000000000001"/>
    <n v="13.365"/>
    <x v="1"/>
    <x v="1"/>
    <x v="0"/>
  </r>
  <r>
    <s v="GPR-19973-483"/>
    <x v="100"/>
    <s v="92926-08470-YS"/>
    <s v="R-D-0.5"/>
    <n v="5"/>
    <s v="Betty Fominov"/>
    <s v="bfominov33@yale.edu"/>
    <x v="0"/>
    <x v="48"/>
    <s v="Rob"/>
    <s v="D"/>
    <x v="1"/>
    <n v="5.3699999999999992"/>
    <n v="26.849999999999994"/>
    <x v="0"/>
    <x v="2"/>
    <x v="1"/>
  </r>
  <r>
    <s v="XIY-43041-882"/>
    <x v="101"/>
    <s v="07250-63194-JO"/>
    <s v="A-M-1"/>
    <n v="1"/>
    <s v="Shawnee Critchlow"/>
    <s v="scritchlow34@un.org"/>
    <x v="0"/>
    <x v="8"/>
    <s v="Ara"/>
    <s v="M"/>
    <x v="0"/>
    <n v="11.25"/>
    <n v="11.25"/>
    <x v="2"/>
    <x v="0"/>
    <x v="1"/>
  </r>
  <r>
    <s v="YGY-98425-969"/>
    <x v="102"/>
    <s v="63787-96257-TQ"/>
    <s v="L-M-1"/>
    <n v="1"/>
    <s v="Merrel Steptow"/>
    <s v="msteptow35@earthlink.net"/>
    <x v="1"/>
    <x v="89"/>
    <s v="Lib"/>
    <s v="M"/>
    <x v="0"/>
    <n v="14.55"/>
    <n v="14.55"/>
    <x v="3"/>
    <x v="0"/>
    <x v="1"/>
  </r>
  <r>
    <s v="MSB-08397-648"/>
    <x v="103"/>
    <s v="49530-25460-RW"/>
    <s v="R-L-0.2"/>
    <n v="4"/>
    <s v="Carmina Hubbuck"/>
    <s v=""/>
    <x v="0"/>
    <x v="90"/>
    <s v="Rob"/>
    <s v="L"/>
    <x v="3"/>
    <n v="3.5849999999999995"/>
    <n v="14.339999999999998"/>
    <x v="0"/>
    <x v="1"/>
    <x v="1"/>
  </r>
  <r>
    <s v="WDR-06028-345"/>
    <x v="104"/>
    <s v="66508-21373-OQ"/>
    <s v="L-L-1"/>
    <n v="1"/>
    <s v="Ingeberg Mulliner"/>
    <s v="imulliner37@pinterest.com"/>
    <x v="2"/>
    <x v="38"/>
    <s v="Lib"/>
    <s v="L"/>
    <x v="0"/>
    <n v="15.85"/>
    <n v="15.85"/>
    <x v="3"/>
    <x v="1"/>
    <x v="1"/>
  </r>
  <r>
    <s v="MXM-42948-061"/>
    <x v="105"/>
    <s v="20203-03950-FY"/>
    <s v="L-L-0.2"/>
    <n v="4"/>
    <s v="Geneva Standley"/>
    <s v="gstandley38@dion.ne.jp"/>
    <x v="1"/>
    <x v="91"/>
    <s v="Lib"/>
    <s v="L"/>
    <x v="3"/>
    <n v="4.7549999999999999"/>
    <n v="19.02"/>
    <x v="3"/>
    <x v="1"/>
    <x v="0"/>
  </r>
  <r>
    <s v="MGQ-98961-173"/>
    <x v="11"/>
    <s v="83895-90735-XH"/>
    <s v="L-L-0.5"/>
    <n v="4"/>
    <s v="Brook Drage"/>
    <s v="bdrage39@youku.com"/>
    <x v="0"/>
    <x v="4"/>
    <s v="Lib"/>
    <s v="L"/>
    <x v="1"/>
    <n v="9.51"/>
    <n v="38.04"/>
    <x v="3"/>
    <x v="1"/>
    <x v="1"/>
  </r>
  <r>
    <s v="RFH-64349-897"/>
    <x v="106"/>
    <s v="61954-61462-RJ"/>
    <s v="E-D-0.5"/>
    <n v="3"/>
    <s v="Muffin Yallop"/>
    <s v="myallop3a@fema.gov"/>
    <x v="0"/>
    <x v="92"/>
    <s v="Exc"/>
    <s v="D"/>
    <x v="1"/>
    <n v="7.29"/>
    <n v="21.87"/>
    <x v="1"/>
    <x v="2"/>
    <x v="0"/>
  </r>
  <r>
    <s v="TKL-20738-660"/>
    <x v="107"/>
    <s v="47939-53158-LS"/>
    <s v="E-M-0.2"/>
    <n v="1"/>
    <s v="Cordi Switsur"/>
    <s v="cswitsur3b@chronoengine.com"/>
    <x v="0"/>
    <x v="93"/>
    <s v="Exc"/>
    <s v="M"/>
    <x v="3"/>
    <n v="4.125"/>
    <n v="4.125"/>
    <x v="1"/>
    <x v="0"/>
    <x v="1"/>
  </r>
  <r>
    <s v="TKL-20738-660"/>
    <x v="107"/>
    <s v="47939-53158-LS"/>
    <s v="A-L-0.2"/>
    <n v="1"/>
    <s v="Cordi Switsur"/>
    <s v="cswitsur3b@chronoengine.com"/>
    <x v="0"/>
    <x v="93"/>
    <s v="Ara"/>
    <s v="L"/>
    <x v="3"/>
    <n v="3.8849999999999998"/>
    <n v="3.8849999999999998"/>
    <x v="2"/>
    <x v="1"/>
    <x v="1"/>
  </r>
  <r>
    <s v="TKL-20738-660"/>
    <x v="107"/>
    <s v="47939-53158-LS"/>
    <s v="E-M-1"/>
    <n v="5"/>
    <s v="Cordi Switsur"/>
    <s v="cswitsur3b@chronoengine.com"/>
    <x v="0"/>
    <x v="93"/>
    <s v="Exc"/>
    <s v="M"/>
    <x v="0"/>
    <n v="13.75"/>
    <n v="68.75"/>
    <x v="1"/>
    <x v="0"/>
    <x v="1"/>
  </r>
  <r>
    <s v="GOW-03198-575"/>
    <x v="108"/>
    <s v="61513-27752-FA"/>
    <s v="A-D-0.5"/>
    <n v="4"/>
    <s v="Mahala Ludwell"/>
    <s v="mludwell3e@blogger.com"/>
    <x v="0"/>
    <x v="29"/>
    <s v="Ara"/>
    <s v="D"/>
    <x v="1"/>
    <n v="5.97"/>
    <n v="23.88"/>
    <x v="2"/>
    <x v="2"/>
    <x v="0"/>
  </r>
  <r>
    <s v="QJB-90477-635"/>
    <x v="109"/>
    <s v="89714-19856-WX"/>
    <s v="L-L-2.5"/>
    <n v="4"/>
    <s v="Doll Beauchamp"/>
    <s v="dbeauchamp3f@usda.gov"/>
    <x v="0"/>
    <x v="94"/>
    <s v="Lib"/>
    <s v="L"/>
    <x v="2"/>
    <n v="36.454999999999998"/>
    <n v="145.82"/>
    <x v="3"/>
    <x v="1"/>
    <x v="1"/>
  </r>
  <r>
    <s v="MWP-46239-785"/>
    <x v="110"/>
    <s v="87979-56781-YV"/>
    <s v="L-M-0.2"/>
    <n v="5"/>
    <s v="Stanford Rodliff"/>
    <s v="srodliff3g@ted.com"/>
    <x v="0"/>
    <x v="95"/>
    <s v="Lib"/>
    <s v="M"/>
    <x v="3"/>
    <n v="4.3650000000000002"/>
    <n v="21.825000000000003"/>
    <x v="3"/>
    <x v="0"/>
    <x v="0"/>
  </r>
  <r>
    <s v="QDV-03406-248"/>
    <x v="111"/>
    <s v="74126-88836-KA"/>
    <s v="L-M-0.5"/>
    <n v="3"/>
    <s v="Stevana Woodham"/>
    <s v="swoodham3h@businesswire.com"/>
    <x v="1"/>
    <x v="96"/>
    <s v="Lib"/>
    <s v="M"/>
    <x v="1"/>
    <n v="8.73"/>
    <n v="26.19"/>
    <x v="3"/>
    <x v="0"/>
    <x v="0"/>
  </r>
  <r>
    <s v="GPH-40635-105"/>
    <x v="112"/>
    <s v="37397-05992-VO"/>
    <s v="A-M-1"/>
    <n v="1"/>
    <s v="Hewet Synnot"/>
    <s v="hsynnot3i@about.com"/>
    <x v="0"/>
    <x v="92"/>
    <s v="Ara"/>
    <s v="M"/>
    <x v="0"/>
    <n v="11.25"/>
    <n v="11.25"/>
    <x v="2"/>
    <x v="0"/>
    <x v="1"/>
  </r>
  <r>
    <s v="JOM-80930-071"/>
    <x v="113"/>
    <s v="54904-18397-UD"/>
    <s v="L-D-1"/>
    <n v="6"/>
    <s v="Raleigh Lepere"/>
    <s v="rlepere3j@shop-pro.jp"/>
    <x v="1"/>
    <x v="75"/>
    <s v="Lib"/>
    <s v="D"/>
    <x v="0"/>
    <n v="12.95"/>
    <n v="77.699999999999989"/>
    <x v="3"/>
    <x v="2"/>
    <x v="1"/>
  </r>
  <r>
    <s v="OIL-26493-755"/>
    <x v="114"/>
    <s v="19017-95853-EK"/>
    <s v="A-M-0.5"/>
    <n v="1"/>
    <s v="Timofei Woofinden"/>
    <s v="twoofinden3k@businesswire.com"/>
    <x v="0"/>
    <x v="97"/>
    <s v="Ara"/>
    <s v="M"/>
    <x v="1"/>
    <n v="6.75"/>
    <n v="6.75"/>
    <x v="2"/>
    <x v="0"/>
    <x v="1"/>
  </r>
  <r>
    <s v="CYV-13426-645"/>
    <x v="115"/>
    <s v="88593-59934-VU"/>
    <s v="E-D-1"/>
    <n v="1"/>
    <s v="Evelina Dacca"/>
    <s v="edacca3l@google.pl"/>
    <x v="0"/>
    <x v="98"/>
    <s v="Exc"/>
    <s v="D"/>
    <x v="0"/>
    <n v="12.15"/>
    <n v="12.15"/>
    <x v="1"/>
    <x v="2"/>
    <x v="0"/>
  </r>
  <r>
    <s v="WRP-39846-614"/>
    <x v="49"/>
    <s v="47493-68564-YM"/>
    <s v="A-L-2.5"/>
    <n v="5"/>
    <s v="Bidget Tremellier"/>
    <s v=""/>
    <x v="1"/>
    <x v="89"/>
    <s v="Ara"/>
    <s v="L"/>
    <x v="2"/>
    <n v="29.784999999999997"/>
    <n v="148.92499999999998"/>
    <x v="2"/>
    <x v="1"/>
    <x v="0"/>
  </r>
  <r>
    <s v="VDZ-76673-968"/>
    <x v="116"/>
    <s v="82246-82543-DW"/>
    <s v="E-D-0.5"/>
    <n v="2"/>
    <s v="Bobinette Hindsberg"/>
    <s v="bhindsberg3n@blogs.com"/>
    <x v="0"/>
    <x v="63"/>
    <s v="Exc"/>
    <s v="D"/>
    <x v="1"/>
    <n v="7.29"/>
    <n v="14.58"/>
    <x v="1"/>
    <x v="2"/>
    <x v="0"/>
  </r>
  <r>
    <s v="VTV-03546-175"/>
    <x v="117"/>
    <s v="03384-62101-IY"/>
    <s v="A-L-2.5"/>
    <n v="5"/>
    <s v="Osbert Robins"/>
    <s v="orobins3o@salon.com"/>
    <x v="0"/>
    <x v="99"/>
    <s v="Ara"/>
    <s v="L"/>
    <x v="2"/>
    <n v="29.784999999999997"/>
    <n v="148.92499999999998"/>
    <x v="2"/>
    <x v="1"/>
    <x v="0"/>
  </r>
  <r>
    <s v="GHR-72274-715"/>
    <x v="118"/>
    <s v="86881-41559-OR"/>
    <s v="L-D-1"/>
    <n v="1"/>
    <s v="Othello Syseland"/>
    <s v="osyseland3p@independent.co.uk"/>
    <x v="0"/>
    <x v="100"/>
    <s v="Lib"/>
    <s v="D"/>
    <x v="0"/>
    <n v="12.95"/>
    <n v="12.95"/>
    <x v="3"/>
    <x v="2"/>
    <x v="1"/>
  </r>
  <r>
    <s v="ZGK-97262-313"/>
    <x v="119"/>
    <s v="02536-18494-AQ"/>
    <s v="E-M-2.5"/>
    <n v="3"/>
    <s v="Ewell Hanby"/>
    <s v=""/>
    <x v="0"/>
    <x v="41"/>
    <s v="Exc"/>
    <s v="M"/>
    <x v="2"/>
    <n v="31.624999999999996"/>
    <n v="94.874999999999986"/>
    <x v="1"/>
    <x v="0"/>
    <x v="0"/>
  </r>
  <r>
    <s v="ZFS-30776-804"/>
    <x v="120"/>
    <s v="58638-01029-CB"/>
    <s v="A-L-0.5"/>
    <n v="5"/>
    <s v="Blancha McAmish"/>
    <s v="bmcamish2e@tripadvisor.com"/>
    <x v="0"/>
    <x v="101"/>
    <s v="Ara"/>
    <s v="L"/>
    <x v="1"/>
    <n v="7.77"/>
    <n v="38.849999999999994"/>
    <x v="2"/>
    <x v="1"/>
    <x v="0"/>
  </r>
  <r>
    <s v="QUU-91729-492"/>
    <x v="121"/>
    <s v="90312-11148-LA"/>
    <s v="A-D-0.2"/>
    <n v="4"/>
    <s v="Lowell Keenleyside"/>
    <s v="lkeenleyside3s@topsy.com"/>
    <x v="0"/>
    <x v="10"/>
    <s v="Ara"/>
    <s v="D"/>
    <x v="3"/>
    <n v="2.9849999999999999"/>
    <n v="11.94"/>
    <x v="2"/>
    <x v="2"/>
    <x v="1"/>
  </r>
  <r>
    <s v="PVI-72795-960"/>
    <x v="122"/>
    <s v="68239-74809-TF"/>
    <s v="E-L-2.5"/>
    <n v="3"/>
    <s v="Elonore Joliffe"/>
    <s v=""/>
    <x v="1"/>
    <x v="102"/>
    <s v="Exc"/>
    <s v="L"/>
    <x v="2"/>
    <n v="34.154999999999994"/>
    <n v="102.46499999999997"/>
    <x v="1"/>
    <x v="1"/>
    <x v="1"/>
  </r>
  <r>
    <s v="PPP-78935-365"/>
    <x v="123"/>
    <s v="91074-60023-IP"/>
    <s v="E-D-1"/>
    <n v="4"/>
    <s v="Abraham Coleman"/>
    <s v=""/>
    <x v="0"/>
    <x v="103"/>
    <s v="Exc"/>
    <s v="D"/>
    <x v="0"/>
    <n v="12.15"/>
    <n v="48.6"/>
    <x v="1"/>
    <x v="2"/>
    <x v="1"/>
  </r>
  <r>
    <s v="JUO-34131-517"/>
    <x v="124"/>
    <s v="07972-83748-JI"/>
    <s v="L-D-1"/>
    <n v="6"/>
    <s v="Rivy Farington"/>
    <s v=""/>
    <x v="0"/>
    <x v="78"/>
    <s v="Lib"/>
    <s v="D"/>
    <x v="0"/>
    <n v="12.95"/>
    <n v="77.699999999999989"/>
    <x v="3"/>
    <x v="2"/>
    <x v="0"/>
  </r>
  <r>
    <s v="ZJE-89333-489"/>
    <x v="125"/>
    <s v="08694-57330-XR"/>
    <s v="L-D-2.5"/>
    <n v="1"/>
    <s v="Vallie Kundt"/>
    <s v="vkundt3w@bigcartel.com"/>
    <x v="1"/>
    <x v="104"/>
    <s v="Lib"/>
    <s v="D"/>
    <x v="2"/>
    <n v="29.784999999999997"/>
    <n v="29.784999999999997"/>
    <x v="3"/>
    <x v="2"/>
    <x v="0"/>
  </r>
  <r>
    <s v="LOO-35324-159"/>
    <x v="126"/>
    <s v="68412-11126-YJ"/>
    <s v="A-L-0.2"/>
    <n v="4"/>
    <s v="Boyd Bett"/>
    <s v="bbett3x@google.de"/>
    <x v="0"/>
    <x v="41"/>
    <s v="Ara"/>
    <s v="L"/>
    <x v="3"/>
    <n v="3.8849999999999998"/>
    <n v="15.54"/>
    <x v="2"/>
    <x v="1"/>
    <x v="0"/>
  </r>
  <r>
    <s v="JBQ-93412-846"/>
    <x v="127"/>
    <s v="69037-66822-DW"/>
    <s v="E-L-2.5"/>
    <n v="4"/>
    <s v="Julio Armytage"/>
    <s v=""/>
    <x v="1"/>
    <x v="105"/>
    <s v="Exc"/>
    <s v="L"/>
    <x v="2"/>
    <n v="34.154999999999994"/>
    <n v="136.61999999999998"/>
    <x v="1"/>
    <x v="1"/>
    <x v="0"/>
  </r>
  <r>
    <s v="EHX-66333-637"/>
    <x v="128"/>
    <s v="01297-94364-XH"/>
    <s v="L-M-0.5"/>
    <n v="2"/>
    <s v="Deana Staite"/>
    <s v="dstaite3z@scientificamerican.com"/>
    <x v="0"/>
    <x v="13"/>
    <s v="Lib"/>
    <s v="M"/>
    <x v="1"/>
    <n v="8.73"/>
    <n v="17.46"/>
    <x v="3"/>
    <x v="0"/>
    <x v="1"/>
  </r>
  <r>
    <s v="WXG-25759-236"/>
    <x v="103"/>
    <s v="39919-06540-ZI"/>
    <s v="E-L-2.5"/>
    <n v="2"/>
    <s v="Winn Keyse"/>
    <s v="wkeyse40@apple.com"/>
    <x v="0"/>
    <x v="106"/>
    <s v="Exc"/>
    <s v="L"/>
    <x v="2"/>
    <n v="34.154999999999994"/>
    <n v="68.309999999999988"/>
    <x v="1"/>
    <x v="1"/>
    <x v="0"/>
  </r>
  <r>
    <s v="QNA-31113-984"/>
    <x v="129"/>
    <s v="60512-78550-WS"/>
    <s v="L-M-0.2"/>
    <n v="4"/>
    <s v="Osmund Clausen-Thue"/>
    <s v="oclausenthue41@marriott.com"/>
    <x v="0"/>
    <x v="87"/>
    <s v="Lib"/>
    <s v="M"/>
    <x v="3"/>
    <n v="4.3650000000000002"/>
    <n v="17.46"/>
    <x v="3"/>
    <x v="0"/>
    <x v="1"/>
  </r>
  <r>
    <s v="ZWI-52029-159"/>
    <x v="130"/>
    <s v="40172-12000-AU"/>
    <s v="L-M-1"/>
    <n v="3"/>
    <s v="Leonore Francisco"/>
    <s v="lfrancisco42@fema.gov"/>
    <x v="0"/>
    <x v="107"/>
    <s v="Lib"/>
    <s v="M"/>
    <x v="0"/>
    <n v="14.55"/>
    <n v="43.650000000000006"/>
    <x v="3"/>
    <x v="0"/>
    <x v="1"/>
  </r>
  <r>
    <s v="ZWI-52029-159"/>
    <x v="130"/>
    <s v="40172-12000-AU"/>
    <s v="E-M-1"/>
    <n v="2"/>
    <s v="Leonore Francisco"/>
    <s v="lfrancisco42@fema.gov"/>
    <x v="0"/>
    <x v="107"/>
    <s v="Exc"/>
    <s v="M"/>
    <x v="0"/>
    <n v="13.75"/>
    <n v="27.5"/>
    <x v="1"/>
    <x v="0"/>
    <x v="1"/>
  </r>
  <r>
    <s v="DFS-49954-707"/>
    <x v="131"/>
    <s v="39019-13649-CL"/>
    <s v="E-D-0.2"/>
    <n v="5"/>
    <s v="Giacobo Skingle"/>
    <s v="gskingle44@clickbank.net"/>
    <x v="0"/>
    <x v="108"/>
    <s v="Exc"/>
    <s v="D"/>
    <x v="3"/>
    <n v="3.645"/>
    <n v="18.225000000000001"/>
    <x v="1"/>
    <x v="2"/>
    <x v="0"/>
  </r>
  <r>
    <s v="VYP-89830-878"/>
    <x v="132"/>
    <s v="12715-05198-QU"/>
    <s v="A-M-2.5"/>
    <n v="2"/>
    <s v="Gerard Pirdy"/>
    <s v=""/>
    <x v="0"/>
    <x v="109"/>
    <s v="Ara"/>
    <s v="M"/>
    <x v="2"/>
    <n v="25.874999999999996"/>
    <n v="51.749999999999993"/>
    <x v="2"/>
    <x v="0"/>
    <x v="0"/>
  </r>
  <r>
    <s v="AMT-40418-362"/>
    <x v="133"/>
    <s v="04513-76520-QO"/>
    <s v="L-D-1"/>
    <n v="1"/>
    <s v="Jacinthe Balsillie"/>
    <s v="jbalsillie46@princeton.edu"/>
    <x v="0"/>
    <x v="110"/>
    <s v="Lib"/>
    <s v="D"/>
    <x v="0"/>
    <n v="12.95"/>
    <n v="12.95"/>
    <x v="3"/>
    <x v="2"/>
    <x v="0"/>
  </r>
  <r>
    <s v="NFQ-23241-793"/>
    <x v="134"/>
    <s v="88446-59251-SQ"/>
    <s v="A-M-1"/>
    <n v="3"/>
    <s v="Quinton Fouracres"/>
    <s v=""/>
    <x v="0"/>
    <x v="111"/>
    <s v="Ara"/>
    <s v="M"/>
    <x v="0"/>
    <n v="11.25"/>
    <n v="33.75"/>
    <x v="2"/>
    <x v="0"/>
    <x v="0"/>
  </r>
  <r>
    <s v="JQK-64922-985"/>
    <x v="113"/>
    <s v="23779-10274-KN"/>
    <s v="R-M-2.5"/>
    <n v="3"/>
    <s v="Bettina Leffek"/>
    <s v="bleffek48@ning.com"/>
    <x v="0"/>
    <x v="103"/>
    <s v="Rob"/>
    <s v="M"/>
    <x v="2"/>
    <n v="22.884999999999998"/>
    <n v="68.655000000000001"/>
    <x v="0"/>
    <x v="0"/>
    <x v="0"/>
  </r>
  <r>
    <s v="YET-17732-678"/>
    <x v="135"/>
    <s v="57235-92842-DK"/>
    <s v="R-D-0.2"/>
    <n v="1"/>
    <s v="Hetti Penson"/>
    <s v=""/>
    <x v="0"/>
    <x v="42"/>
    <s v="Rob"/>
    <s v="D"/>
    <x v="3"/>
    <n v="2.6849999999999996"/>
    <n v="2.6849999999999996"/>
    <x v="0"/>
    <x v="2"/>
    <x v="1"/>
  </r>
  <r>
    <s v="NKW-24945-846"/>
    <x v="35"/>
    <s v="75977-30364-AY"/>
    <s v="A-D-2.5"/>
    <n v="5"/>
    <s v="Jocko Pray"/>
    <s v="jpray4a@youtube.com"/>
    <x v="0"/>
    <x v="11"/>
    <s v="Ara"/>
    <s v="D"/>
    <x v="2"/>
    <n v="22.884999999999998"/>
    <n v="114.42499999999998"/>
    <x v="2"/>
    <x v="2"/>
    <x v="1"/>
  </r>
  <r>
    <s v="VKA-82720-513"/>
    <x v="136"/>
    <s v="12299-30914-NG"/>
    <s v="A-M-2.5"/>
    <n v="6"/>
    <s v="Grete Holborn"/>
    <s v="gholborn4b@ow.ly"/>
    <x v="0"/>
    <x v="112"/>
    <s v="Ara"/>
    <s v="M"/>
    <x v="2"/>
    <n v="25.874999999999996"/>
    <n v="155.24999999999997"/>
    <x v="2"/>
    <x v="0"/>
    <x v="0"/>
  </r>
  <r>
    <s v="THA-60599-417"/>
    <x v="137"/>
    <s v="59971-35626-YJ"/>
    <s v="A-M-2.5"/>
    <n v="3"/>
    <s v="Fielding Keinrat"/>
    <s v="fkeinrat4c@dailymail.co.uk"/>
    <x v="0"/>
    <x v="113"/>
    <s v="Ara"/>
    <s v="M"/>
    <x v="2"/>
    <n v="25.874999999999996"/>
    <n v="77.624999999999986"/>
    <x v="2"/>
    <x v="0"/>
    <x v="0"/>
  </r>
  <r>
    <s v="MEK-39769-035"/>
    <x v="138"/>
    <s v="15380-76513-PS"/>
    <s v="R-D-2.5"/>
    <n v="3"/>
    <s v="Paulo Yea"/>
    <s v="pyea4d@aol.com"/>
    <x v="1"/>
    <x v="114"/>
    <s v="Rob"/>
    <s v="D"/>
    <x v="2"/>
    <n v="20.584999999999997"/>
    <n v="61.754999999999995"/>
    <x v="0"/>
    <x v="2"/>
    <x v="1"/>
  </r>
  <r>
    <s v="JAF-18294-750"/>
    <x v="139"/>
    <s v="73564-98204-EY"/>
    <s v="R-D-2.5"/>
    <n v="6"/>
    <s v="Say Risborough"/>
    <s v=""/>
    <x v="0"/>
    <x v="115"/>
    <s v="Rob"/>
    <s v="D"/>
    <x v="2"/>
    <n v="20.584999999999997"/>
    <n v="123.50999999999999"/>
    <x v="0"/>
    <x v="2"/>
    <x v="0"/>
  </r>
  <r>
    <s v="TME-59627-221"/>
    <x v="140"/>
    <s v="72282-40594-RX"/>
    <s v="L-L-2.5"/>
    <n v="6"/>
    <s v="Alexa Sizey"/>
    <s v=""/>
    <x v="0"/>
    <x v="12"/>
    <s v="Lib"/>
    <s v="L"/>
    <x v="2"/>
    <n v="36.454999999999998"/>
    <n v="218.73"/>
    <x v="3"/>
    <x v="1"/>
    <x v="1"/>
  </r>
  <r>
    <s v="UDG-65353-824"/>
    <x v="141"/>
    <s v="17514-94165-RJ"/>
    <s v="E-M-0.5"/>
    <n v="4"/>
    <s v="Kari Swede"/>
    <s v="kswede4g@addthis.com"/>
    <x v="0"/>
    <x v="101"/>
    <s v="Exc"/>
    <s v="M"/>
    <x v="1"/>
    <n v="8.25"/>
    <n v="33"/>
    <x v="1"/>
    <x v="0"/>
    <x v="1"/>
  </r>
  <r>
    <s v="ENQ-42923-176"/>
    <x v="142"/>
    <s v="56248-75861-JX"/>
    <s v="A-L-0.5"/>
    <n v="3"/>
    <s v="Leontine Rubrow"/>
    <s v="lrubrow4h@microsoft.com"/>
    <x v="0"/>
    <x v="41"/>
    <s v="Ara"/>
    <s v="L"/>
    <x v="1"/>
    <n v="7.77"/>
    <n v="23.31"/>
    <x v="2"/>
    <x v="1"/>
    <x v="1"/>
  </r>
  <r>
    <s v="CBT-55781-720"/>
    <x v="143"/>
    <s v="97855-54761-IS"/>
    <s v="E-D-0.5"/>
    <n v="3"/>
    <s v="Dottie Tift"/>
    <s v="dtift4i@netvibes.com"/>
    <x v="0"/>
    <x v="116"/>
    <s v="Exc"/>
    <s v="D"/>
    <x v="1"/>
    <n v="7.29"/>
    <n v="21.87"/>
    <x v="1"/>
    <x v="2"/>
    <x v="0"/>
  </r>
  <r>
    <s v="NEU-86533-016"/>
    <x v="144"/>
    <s v="96544-91644-IT"/>
    <s v="R-D-0.2"/>
    <n v="6"/>
    <s v="Gerardo Schonfeld"/>
    <s v="gschonfeld4j@oracle.com"/>
    <x v="0"/>
    <x v="117"/>
    <s v="Rob"/>
    <s v="D"/>
    <x v="3"/>
    <n v="2.6849999999999996"/>
    <n v="16.11"/>
    <x v="0"/>
    <x v="2"/>
    <x v="1"/>
  </r>
  <r>
    <s v="BYU-58154-603"/>
    <x v="145"/>
    <s v="51971-70393-QM"/>
    <s v="E-D-0.5"/>
    <n v="4"/>
    <s v="Claiborne Feye"/>
    <s v="cfeye4k@google.co.jp"/>
    <x v="1"/>
    <x v="118"/>
    <s v="Exc"/>
    <s v="D"/>
    <x v="1"/>
    <n v="7.29"/>
    <n v="29.16"/>
    <x v="1"/>
    <x v="2"/>
    <x v="1"/>
  </r>
  <r>
    <s v="EHJ-05910-257"/>
    <x v="146"/>
    <s v="06812-11924-IK"/>
    <s v="R-D-1"/>
    <n v="6"/>
    <s v="Mina Elstone"/>
    <s v=""/>
    <x v="0"/>
    <x v="119"/>
    <s v="Rob"/>
    <s v="D"/>
    <x v="0"/>
    <n v="8.9499999999999993"/>
    <n v="53.699999999999996"/>
    <x v="0"/>
    <x v="2"/>
    <x v="0"/>
  </r>
  <r>
    <s v="EIL-44855-309"/>
    <x v="147"/>
    <s v="59741-90220-OW"/>
    <s v="R-D-0.5"/>
    <n v="5"/>
    <s v="Sherman Mewrcik"/>
    <s v=""/>
    <x v="0"/>
    <x v="120"/>
    <s v="Rob"/>
    <s v="D"/>
    <x v="1"/>
    <n v="5.3699999999999992"/>
    <n v="26.849999999999994"/>
    <x v="0"/>
    <x v="2"/>
    <x v="0"/>
  </r>
  <r>
    <s v="HCA-87224-420"/>
    <x v="148"/>
    <s v="62682-27930-PD"/>
    <s v="E-M-0.5"/>
    <n v="5"/>
    <s v="Tamarah Fero"/>
    <s v="tfero4n@comsenz.com"/>
    <x v="0"/>
    <x v="119"/>
    <s v="Exc"/>
    <s v="M"/>
    <x v="1"/>
    <n v="8.25"/>
    <n v="41.25"/>
    <x v="1"/>
    <x v="0"/>
    <x v="0"/>
  </r>
  <r>
    <s v="ABO-29054-365"/>
    <x v="149"/>
    <s v="00256-19905-YG"/>
    <s v="A-M-0.5"/>
    <n v="6"/>
    <s v="Stanislaus Valsler"/>
    <s v=""/>
    <x v="1"/>
    <x v="118"/>
    <s v="Ara"/>
    <s v="M"/>
    <x v="1"/>
    <n v="6.75"/>
    <n v="40.5"/>
    <x v="2"/>
    <x v="0"/>
    <x v="1"/>
  </r>
  <r>
    <s v="TKN-58485-031"/>
    <x v="150"/>
    <s v="38890-22576-UI"/>
    <s v="R-D-1"/>
    <n v="2"/>
    <s v="Felita Dauney"/>
    <s v="fdauney4p@sphinn.com"/>
    <x v="1"/>
    <x v="121"/>
    <s v="Rob"/>
    <s v="D"/>
    <x v="0"/>
    <n v="8.9499999999999993"/>
    <n v="17.899999999999999"/>
    <x v="0"/>
    <x v="2"/>
    <x v="1"/>
  </r>
  <r>
    <s v="RCK-04069-371"/>
    <x v="151"/>
    <s v="94573-61802-PH"/>
    <s v="E-L-2.5"/>
    <n v="2"/>
    <s v="Serena Earley"/>
    <s v="searley4q@youku.com"/>
    <x v="2"/>
    <x v="122"/>
    <s v="Exc"/>
    <s v="L"/>
    <x v="2"/>
    <n v="34.154999999999994"/>
    <n v="68.309999999999988"/>
    <x v="1"/>
    <x v="1"/>
    <x v="1"/>
  </r>
  <r>
    <s v="IRJ-67095-738"/>
    <x v="13"/>
    <s v="86447-02699-UT"/>
    <s v="E-M-2.5"/>
    <n v="2"/>
    <s v="Minny Chamberlayne"/>
    <s v="mchamberlayne4r@bigcartel.com"/>
    <x v="0"/>
    <x v="47"/>
    <s v="Exc"/>
    <s v="M"/>
    <x v="2"/>
    <n v="31.624999999999996"/>
    <n v="63.249999999999993"/>
    <x v="1"/>
    <x v="0"/>
    <x v="0"/>
  </r>
  <r>
    <s v="VEA-31961-977"/>
    <x v="79"/>
    <s v="51432-27169-KN"/>
    <s v="E-D-0.5"/>
    <n v="3"/>
    <s v="Bartholemy Flaherty"/>
    <s v="bflaherty4s@moonfruit.com"/>
    <x v="1"/>
    <x v="123"/>
    <s v="Exc"/>
    <s v="D"/>
    <x v="1"/>
    <n v="7.29"/>
    <n v="21.87"/>
    <x v="1"/>
    <x v="2"/>
    <x v="1"/>
  </r>
  <r>
    <s v="BAF-42286-205"/>
    <x v="152"/>
    <s v="43074-00987-PB"/>
    <s v="R-M-2.5"/>
    <n v="4"/>
    <s v="Oran Colbeck"/>
    <s v="ocolbeck4t@sina.com.cn"/>
    <x v="0"/>
    <x v="124"/>
    <s v="Rob"/>
    <s v="M"/>
    <x v="2"/>
    <n v="22.884999999999998"/>
    <n v="91.539999999999992"/>
    <x v="0"/>
    <x v="0"/>
    <x v="1"/>
  </r>
  <r>
    <s v="WOR-52762-511"/>
    <x v="153"/>
    <s v="04739-85772-QT"/>
    <s v="E-L-2.5"/>
    <n v="6"/>
    <s v="Elysee Sketch"/>
    <s v=""/>
    <x v="0"/>
    <x v="125"/>
    <s v="Exc"/>
    <s v="L"/>
    <x v="2"/>
    <n v="34.154999999999994"/>
    <n v="204.92999999999995"/>
    <x v="1"/>
    <x v="1"/>
    <x v="0"/>
  </r>
  <r>
    <s v="ZWK-03995-815"/>
    <x v="154"/>
    <s v="28279-78469-YW"/>
    <s v="E-M-2.5"/>
    <n v="2"/>
    <s v="Ethelda Hobbing"/>
    <s v="ehobbing4v@nsw.gov.au"/>
    <x v="0"/>
    <x v="126"/>
    <s v="Exc"/>
    <s v="M"/>
    <x v="2"/>
    <n v="31.624999999999996"/>
    <n v="63.249999999999993"/>
    <x v="1"/>
    <x v="0"/>
    <x v="0"/>
  </r>
  <r>
    <s v="CKF-43291-846"/>
    <x v="155"/>
    <s v="91829-99544-DS"/>
    <s v="E-L-2.5"/>
    <n v="1"/>
    <s v="Odille Thynne"/>
    <s v="othynne4w@auda.org.au"/>
    <x v="0"/>
    <x v="127"/>
    <s v="Exc"/>
    <s v="L"/>
    <x v="2"/>
    <n v="34.154999999999994"/>
    <n v="34.154999999999994"/>
    <x v="1"/>
    <x v="1"/>
    <x v="0"/>
  </r>
  <r>
    <s v="RMW-74160-339"/>
    <x v="156"/>
    <s v="38978-59582-JP"/>
    <s v="R-L-2.5"/>
    <n v="4"/>
    <s v="Emlynne Heining"/>
    <s v="eheining4x@flickr.com"/>
    <x v="0"/>
    <x v="128"/>
    <s v="Rob"/>
    <s v="L"/>
    <x v="2"/>
    <n v="27.484999999999996"/>
    <n v="109.93999999999998"/>
    <x v="0"/>
    <x v="1"/>
    <x v="0"/>
  </r>
  <r>
    <s v="FMT-94584-786"/>
    <x v="22"/>
    <s v="86504-96610-BH"/>
    <s v="A-L-1"/>
    <n v="2"/>
    <s v="Katerina Melloi"/>
    <s v="kmelloi4y@imdb.com"/>
    <x v="0"/>
    <x v="36"/>
    <s v="Ara"/>
    <s v="L"/>
    <x v="0"/>
    <n v="12.95"/>
    <n v="25.9"/>
    <x v="2"/>
    <x v="1"/>
    <x v="1"/>
  </r>
  <r>
    <s v="NWT-78222-575"/>
    <x v="157"/>
    <s v="75986-98864-EZ"/>
    <s v="A-D-0.2"/>
    <n v="1"/>
    <s v="Tiffany Scardafield"/>
    <s v=""/>
    <x v="1"/>
    <x v="129"/>
    <s v="Ara"/>
    <s v="D"/>
    <x v="3"/>
    <n v="2.9849999999999999"/>
    <n v="2.9849999999999999"/>
    <x v="2"/>
    <x v="2"/>
    <x v="1"/>
  </r>
  <r>
    <s v="EOI-02511-919"/>
    <x v="158"/>
    <s v="66776-88682-RG"/>
    <s v="E-L-0.2"/>
    <n v="5"/>
    <s v="Abrahan Mussen"/>
    <s v="amussen50@51.la"/>
    <x v="0"/>
    <x v="130"/>
    <s v="Exc"/>
    <s v="L"/>
    <x v="3"/>
    <n v="4.4550000000000001"/>
    <n v="22.274999999999999"/>
    <x v="1"/>
    <x v="1"/>
    <x v="1"/>
  </r>
  <r>
    <s v="EOI-02511-919"/>
    <x v="158"/>
    <s v="66776-88682-RG"/>
    <s v="A-D-0.5"/>
    <n v="5"/>
    <s v="Abrahan Mussen"/>
    <s v="amussen50@51.la"/>
    <x v="0"/>
    <x v="130"/>
    <s v="Ara"/>
    <s v="D"/>
    <x v="1"/>
    <n v="5.97"/>
    <n v="29.849999999999998"/>
    <x v="2"/>
    <x v="2"/>
    <x v="1"/>
  </r>
  <r>
    <s v="UCT-03935-589"/>
    <x v="78"/>
    <s v="85851-78384-DM"/>
    <s v="R-D-0.5"/>
    <n v="6"/>
    <s v="Anny Mundford"/>
    <s v="amundford52@nbcnews.com"/>
    <x v="0"/>
    <x v="131"/>
    <s v="Rob"/>
    <s v="D"/>
    <x v="1"/>
    <n v="5.3699999999999992"/>
    <n v="32.22"/>
    <x v="0"/>
    <x v="2"/>
    <x v="1"/>
  </r>
  <r>
    <s v="SBI-60013-494"/>
    <x v="159"/>
    <s v="55232-81621-BX"/>
    <s v="E-M-0.2"/>
    <n v="2"/>
    <s v="Tory Walas"/>
    <s v="twalas53@google.ca"/>
    <x v="0"/>
    <x v="132"/>
    <s v="Exc"/>
    <s v="M"/>
    <x v="3"/>
    <n v="4.125"/>
    <n v="8.25"/>
    <x v="1"/>
    <x v="0"/>
    <x v="1"/>
  </r>
  <r>
    <s v="QRA-73277-814"/>
    <x v="160"/>
    <s v="80310-92912-JA"/>
    <s v="A-L-0.5"/>
    <n v="4"/>
    <s v="Isa Blazewicz"/>
    <s v="iblazewicz54@thetimes.co.uk"/>
    <x v="0"/>
    <x v="30"/>
    <s v="Ara"/>
    <s v="L"/>
    <x v="1"/>
    <n v="7.77"/>
    <n v="31.08"/>
    <x v="2"/>
    <x v="1"/>
    <x v="1"/>
  </r>
  <r>
    <s v="EQE-31648-909"/>
    <x v="161"/>
    <s v="19821-05175-WZ"/>
    <s v="E-D-0.5"/>
    <n v="5"/>
    <s v="Angie Rizzetti"/>
    <s v="arizzetti55@naver.com"/>
    <x v="0"/>
    <x v="133"/>
    <s v="Exc"/>
    <s v="D"/>
    <x v="1"/>
    <n v="7.29"/>
    <n v="36.450000000000003"/>
    <x v="1"/>
    <x v="2"/>
    <x v="0"/>
  </r>
  <r>
    <s v="QOO-24615-950"/>
    <x v="162"/>
    <s v="01338-83217-GV"/>
    <s v="R-M-2.5"/>
    <n v="3"/>
    <s v="Mord Meriet"/>
    <s v="mmeriet56@noaa.gov"/>
    <x v="0"/>
    <x v="25"/>
    <s v="Rob"/>
    <s v="M"/>
    <x v="2"/>
    <n v="22.884999999999998"/>
    <n v="68.655000000000001"/>
    <x v="0"/>
    <x v="0"/>
    <x v="1"/>
  </r>
  <r>
    <s v="WDV-73864-037"/>
    <x v="70"/>
    <s v="66044-25298-TA"/>
    <s v="L-M-0.5"/>
    <n v="5"/>
    <s v="Lawrence Pratt"/>
    <s v="lpratt57@netvibes.com"/>
    <x v="0"/>
    <x v="92"/>
    <s v="Lib"/>
    <s v="M"/>
    <x v="1"/>
    <n v="8.73"/>
    <n v="43.650000000000006"/>
    <x v="3"/>
    <x v="0"/>
    <x v="0"/>
  </r>
  <r>
    <s v="PKR-88575-066"/>
    <x v="163"/>
    <s v="28728-47861-TZ"/>
    <s v="E-L-0.2"/>
    <n v="1"/>
    <s v="Astrix Kitchingham"/>
    <s v="akitchingham58@com.com"/>
    <x v="0"/>
    <x v="101"/>
    <s v="Exc"/>
    <s v="L"/>
    <x v="3"/>
    <n v="4.4550000000000001"/>
    <n v="4.4550000000000001"/>
    <x v="1"/>
    <x v="1"/>
    <x v="0"/>
  </r>
  <r>
    <s v="BWR-85735-955"/>
    <x v="153"/>
    <s v="32638-38620-AX"/>
    <s v="L-M-1"/>
    <n v="3"/>
    <s v="Burnard Bartholin"/>
    <s v="bbartholin59@xinhuanet.com"/>
    <x v="0"/>
    <x v="134"/>
    <s v="Lib"/>
    <s v="M"/>
    <x v="0"/>
    <n v="14.55"/>
    <n v="43.650000000000006"/>
    <x v="3"/>
    <x v="0"/>
    <x v="0"/>
  </r>
  <r>
    <s v="YFX-64795-136"/>
    <x v="164"/>
    <s v="83163-65741-IH"/>
    <s v="L-M-2.5"/>
    <n v="1"/>
    <s v="Madelene Prinn"/>
    <s v="mprinn5a@usa.gov"/>
    <x v="0"/>
    <x v="135"/>
    <s v="Lib"/>
    <s v="M"/>
    <x v="2"/>
    <n v="33.464999999999996"/>
    <n v="33.464999999999996"/>
    <x v="3"/>
    <x v="0"/>
    <x v="0"/>
  </r>
  <r>
    <s v="DDO-71442-967"/>
    <x v="165"/>
    <s v="89422-58281-FD"/>
    <s v="L-D-0.2"/>
    <n v="5"/>
    <s v="Alisun Baudino"/>
    <s v="abaudino5b@netvibes.com"/>
    <x v="0"/>
    <x v="41"/>
    <s v="Lib"/>
    <s v="D"/>
    <x v="3"/>
    <n v="3.8849999999999998"/>
    <n v="19.424999999999997"/>
    <x v="3"/>
    <x v="2"/>
    <x v="0"/>
  </r>
  <r>
    <s v="ILQ-11027-588"/>
    <x v="166"/>
    <s v="76293-30918-DQ"/>
    <s v="E-D-1"/>
    <n v="6"/>
    <s v="Philipa Petrushanko"/>
    <s v="ppetrushanko5c@blinklist.com"/>
    <x v="1"/>
    <x v="136"/>
    <s v="Exc"/>
    <s v="D"/>
    <x v="0"/>
    <n v="12.15"/>
    <n v="72.900000000000006"/>
    <x v="1"/>
    <x v="2"/>
    <x v="0"/>
  </r>
  <r>
    <s v="KRZ-13868-122"/>
    <x v="167"/>
    <s v="86779-84838-EJ"/>
    <s v="E-L-1"/>
    <n v="3"/>
    <s v="Kimberli Mustchin"/>
    <s v=""/>
    <x v="0"/>
    <x v="137"/>
    <s v="Exc"/>
    <s v="L"/>
    <x v="0"/>
    <n v="14.85"/>
    <n v="44.55"/>
    <x v="1"/>
    <x v="1"/>
    <x v="1"/>
  </r>
  <r>
    <s v="VRM-93594-914"/>
    <x v="168"/>
    <s v="66806-41795-MX"/>
    <s v="E-D-0.5"/>
    <n v="5"/>
    <s v="Emlynne Laird"/>
    <s v="elaird5e@bing.com"/>
    <x v="0"/>
    <x v="138"/>
    <s v="Exc"/>
    <s v="D"/>
    <x v="1"/>
    <n v="7.29"/>
    <n v="36.450000000000003"/>
    <x v="1"/>
    <x v="2"/>
    <x v="1"/>
  </r>
  <r>
    <s v="HXL-22497-359"/>
    <x v="169"/>
    <s v="64875-71224-UI"/>
    <s v="A-L-1"/>
    <n v="3"/>
    <s v="Marlena Howsden"/>
    <s v="mhowsden5f@infoseek.co.jp"/>
    <x v="0"/>
    <x v="139"/>
    <s v="Ara"/>
    <s v="L"/>
    <x v="0"/>
    <n v="12.95"/>
    <n v="38.849999999999994"/>
    <x v="2"/>
    <x v="1"/>
    <x v="1"/>
  </r>
  <r>
    <s v="NOP-21394-646"/>
    <x v="170"/>
    <s v="16982-35708-BZ"/>
    <s v="E-L-0.5"/>
    <n v="6"/>
    <s v="Nealson Cuttler"/>
    <s v="ncuttler5g@parallels.com"/>
    <x v="0"/>
    <x v="41"/>
    <s v="Exc"/>
    <s v="L"/>
    <x v="1"/>
    <n v="8.91"/>
    <n v="53.46"/>
    <x v="1"/>
    <x v="1"/>
    <x v="1"/>
  </r>
  <r>
    <s v="NOP-21394-646"/>
    <x v="170"/>
    <s v="16982-35708-BZ"/>
    <s v="L-D-2.5"/>
    <n v="2"/>
    <s v="Nealson Cuttler"/>
    <s v="ncuttler5g@parallels.com"/>
    <x v="0"/>
    <x v="41"/>
    <s v="Lib"/>
    <s v="D"/>
    <x v="2"/>
    <n v="29.784999999999997"/>
    <n v="59.569999999999993"/>
    <x v="3"/>
    <x v="2"/>
    <x v="1"/>
  </r>
  <r>
    <s v="NOP-21394-646"/>
    <x v="170"/>
    <s v="16982-35708-BZ"/>
    <s v="L-D-2.5"/>
    <n v="3"/>
    <s v="Nealson Cuttler"/>
    <s v="ncuttler5g@parallels.com"/>
    <x v="0"/>
    <x v="41"/>
    <s v="Lib"/>
    <s v="D"/>
    <x v="2"/>
    <n v="29.784999999999997"/>
    <n v="89.35499999999999"/>
    <x v="3"/>
    <x v="2"/>
    <x v="1"/>
  </r>
  <r>
    <s v="NOP-21394-646"/>
    <x v="170"/>
    <s v="16982-35708-BZ"/>
    <s v="L-L-0.5"/>
    <n v="4"/>
    <s v="Nealson Cuttler"/>
    <s v="ncuttler5g@parallels.com"/>
    <x v="0"/>
    <x v="41"/>
    <s v="Lib"/>
    <s v="L"/>
    <x v="1"/>
    <n v="9.51"/>
    <n v="38.04"/>
    <x v="3"/>
    <x v="1"/>
    <x v="1"/>
  </r>
  <r>
    <s v="NOP-21394-646"/>
    <x v="170"/>
    <s v="16982-35708-BZ"/>
    <s v="E-M-1"/>
    <n v="3"/>
    <s v="Nealson Cuttler"/>
    <s v="ncuttler5g@parallels.com"/>
    <x v="0"/>
    <x v="41"/>
    <s v="Exc"/>
    <s v="M"/>
    <x v="0"/>
    <n v="13.75"/>
    <n v="41.25"/>
    <x v="1"/>
    <x v="0"/>
    <x v="1"/>
  </r>
  <r>
    <s v="FTV-77095-168"/>
    <x v="171"/>
    <s v="66708-26678-QK"/>
    <s v="L-L-0.5"/>
    <n v="6"/>
    <s v="Adriana Lazarus"/>
    <s v=""/>
    <x v="0"/>
    <x v="34"/>
    <s v="Lib"/>
    <s v="L"/>
    <x v="1"/>
    <n v="9.51"/>
    <n v="57.06"/>
    <x v="3"/>
    <x v="1"/>
    <x v="1"/>
  </r>
  <r>
    <s v="BOR-02906-411"/>
    <x v="172"/>
    <s v="08743-09057-OO"/>
    <s v="L-D-2.5"/>
    <n v="6"/>
    <s v="Tallie felip"/>
    <s v="tfelip5m@typepad.com"/>
    <x v="0"/>
    <x v="140"/>
    <s v="Lib"/>
    <s v="D"/>
    <x v="2"/>
    <n v="29.784999999999997"/>
    <n v="178.70999999999998"/>
    <x v="3"/>
    <x v="2"/>
    <x v="0"/>
  </r>
  <r>
    <s v="WMP-68847-770"/>
    <x v="173"/>
    <s v="37490-01572-JW"/>
    <s v="L-L-0.2"/>
    <n v="1"/>
    <s v="Vanna Le - Count"/>
    <s v="vle5n@disqus.com"/>
    <x v="0"/>
    <x v="141"/>
    <s v="Lib"/>
    <s v="L"/>
    <x v="3"/>
    <n v="4.7549999999999999"/>
    <n v="4.7549999999999999"/>
    <x v="3"/>
    <x v="1"/>
    <x v="1"/>
  </r>
  <r>
    <s v="TMO-22785-872"/>
    <x v="174"/>
    <s v="01811-60350-CU"/>
    <s v="E-M-1"/>
    <n v="6"/>
    <s v="Sarette Ducarel"/>
    <s v=""/>
    <x v="0"/>
    <x v="142"/>
    <s v="Exc"/>
    <s v="M"/>
    <x v="0"/>
    <n v="13.75"/>
    <n v="82.5"/>
    <x v="1"/>
    <x v="0"/>
    <x v="1"/>
  </r>
  <r>
    <s v="TJG-73587-353"/>
    <x v="175"/>
    <s v="24766-58139-GT"/>
    <s v="R-D-0.2"/>
    <n v="3"/>
    <s v="Kendra Glison"/>
    <s v=""/>
    <x v="0"/>
    <x v="41"/>
    <s v="Rob"/>
    <s v="D"/>
    <x v="3"/>
    <n v="2.6849999999999996"/>
    <n v="8.0549999999999997"/>
    <x v="0"/>
    <x v="2"/>
    <x v="0"/>
  </r>
  <r>
    <s v="OOU-61343-455"/>
    <x v="176"/>
    <s v="90123-70970-NY"/>
    <s v="A-M-1"/>
    <n v="2"/>
    <s v="Nertie Poolman"/>
    <s v="npoolman5q@howstuffworks.com"/>
    <x v="0"/>
    <x v="63"/>
    <s v="Ara"/>
    <s v="M"/>
    <x v="0"/>
    <n v="11.25"/>
    <n v="22.5"/>
    <x v="2"/>
    <x v="0"/>
    <x v="1"/>
  </r>
  <r>
    <s v="RMA-08327-369"/>
    <x v="142"/>
    <s v="93809-05424-MG"/>
    <s v="A-M-0.5"/>
    <n v="6"/>
    <s v="Orbadiah Duny"/>
    <s v="oduny5r@constantcontact.com"/>
    <x v="0"/>
    <x v="143"/>
    <s v="Ara"/>
    <s v="M"/>
    <x v="1"/>
    <n v="6.75"/>
    <n v="40.5"/>
    <x v="2"/>
    <x v="0"/>
    <x v="0"/>
  </r>
  <r>
    <s v="SFB-97929-779"/>
    <x v="177"/>
    <s v="85425-33494-HQ"/>
    <s v="E-D-0.5"/>
    <n v="4"/>
    <s v="Constance Halfhide"/>
    <s v="chalfhide5s@google.ru"/>
    <x v="1"/>
    <x v="144"/>
    <s v="Exc"/>
    <s v="D"/>
    <x v="1"/>
    <n v="7.29"/>
    <n v="29.16"/>
    <x v="1"/>
    <x v="2"/>
    <x v="0"/>
  </r>
  <r>
    <s v="AUP-10128-606"/>
    <x v="178"/>
    <s v="54387-64897-XC"/>
    <s v="A-M-0.5"/>
    <n v="1"/>
    <s v="Fransisco Malecky"/>
    <s v="fmalecky5t@list-manage.com"/>
    <x v="2"/>
    <x v="145"/>
    <s v="Ara"/>
    <s v="M"/>
    <x v="1"/>
    <n v="6.75"/>
    <n v="6.75"/>
    <x v="2"/>
    <x v="0"/>
    <x v="1"/>
  </r>
  <r>
    <s v="YTW-40242-005"/>
    <x v="179"/>
    <s v="01035-70465-UO"/>
    <s v="L-D-1"/>
    <n v="4"/>
    <s v="Anselma Attwater"/>
    <s v="aattwater5u@wikia.com"/>
    <x v="0"/>
    <x v="131"/>
    <s v="Lib"/>
    <s v="D"/>
    <x v="0"/>
    <n v="12.95"/>
    <n v="51.8"/>
    <x v="3"/>
    <x v="2"/>
    <x v="0"/>
  </r>
  <r>
    <s v="PRP-53390-819"/>
    <x v="180"/>
    <s v="84260-39432-ML"/>
    <s v="E-L-0.5"/>
    <n v="6"/>
    <s v="Minette Whellans"/>
    <s v="mwhellans5v@mapquest.com"/>
    <x v="0"/>
    <x v="15"/>
    <s v="Exc"/>
    <s v="L"/>
    <x v="1"/>
    <n v="8.91"/>
    <n v="53.46"/>
    <x v="1"/>
    <x v="1"/>
    <x v="1"/>
  </r>
  <r>
    <s v="GSJ-01065-125"/>
    <x v="181"/>
    <s v="69779-40609-RS"/>
    <s v="E-D-0.2"/>
    <n v="4"/>
    <s v="Dael Camilletti"/>
    <s v="dcamilletti5w@businesswire.com"/>
    <x v="0"/>
    <x v="110"/>
    <s v="Exc"/>
    <s v="D"/>
    <x v="3"/>
    <n v="3.645"/>
    <n v="14.58"/>
    <x v="1"/>
    <x v="2"/>
    <x v="0"/>
  </r>
  <r>
    <s v="YQU-65147-580"/>
    <x v="182"/>
    <s v="80247-70000-HT"/>
    <s v="R-D-2.5"/>
    <n v="1"/>
    <s v="Emiline Galgey"/>
    <s v="egalgey5x@wufoo.com"/>
    <x v="0"/>
    <x v="15"/>
    <s v="Rob"/>
    <s v="D"/>
    <x v="2"/>
    <n v="20.584999999999997"/>
    <n v="20.584999999999997"/>
    <x v="0"/>
    <x v="2"/>
    <x v="1"/>
  </r>
  <r>
    <s v="QPM-95832-683"/>
    <x v="183"/>
    <s v="35058-04550-VC"/>
    <s v="L-L-1"/>
    <n v="2"/>
    <s v="Murdock Hame"/>
    <s v="mhame5y@newsvine.com"/>
    <x v="1"/>
    <x v="146"/>
    <s v="Lib"/>
    <s v="L"/>
    <x v="0"/>
    <n v="15.85"/>
    <n v="31.7"/>
    <x v="3"/>
    <x v="1"/>
    <x v="1"/>
  </r>
  <r>
    <s v="BNQ-88920-567"/>
    <x v="184"/>
    <s v="27226-53717-SY"/>
    <s v="L-D-0.2"/>
    <n v="6"/>
    <s v="Ilka Gurnee"/>
    <s v="igurnee5z@usnews.com"/>
    <x v="0"/>
    <x v="147"/>
    <s v="Lib"/>
    <s v="D"/>
    <x v="3"/>
    <n v="3.8849999999999998"/>
    <n v="23.31"/>
    <x v="3"/>
    <x v="2"/>
    <x v="1"/>
  </r>
  <r>
    <s v="PUX-47906-110"/>
    <x v="185"/>
    <s v="02002-98725-CH"/>
    <s v="L-M-1"/>
    <n v="4"/>
    <s v="Alfy Snowding"/>
    <s v="asnowding60@comsenz.com"/>
    <x v="0"/>
    <x v="45"/>
    <s v="Lib"/>
    <s v="M"/>
    <x v="0"/>
    <n v="14.55"/>
    <n v="58.2"/>
    <x v="3"/>
    <x v="0"/>
    <x v="0"/>
  </r>
  <r>
    <s v="COL-72079-610"/>
    <x v="186"/>
    <s v="38487-01549-MV"/>
    <s v="E-L-0.5"/>
    <n v="4"/>
    <s v="Godfry Poinsett"/>
    <s v="gpoinsett61@berkeley.edu"/>
    <x v="0"/>
    <x v="148"/>
    <s v="Exc"/>
    <s v="L"/>
    <x v="1"/>
    <n v="8.91"/>
    <n v="35.64"/>
    <x v="1"/>
    <x v="1"/>
    <x v="1"/>
  </r>
  <r>
    <s v="LBC-45686-819"/>
    <x v="187"/>
    <s v="98573-41811-EQ"/>
    <s v="A-M-1"/>
    <n v="5"/>
    <s v="Rem Furman"/>
    <s v="rfurman62@t.co"/>
    <x v="1"/>
    <x v="149"/>
    <s v="Ara"/>
    <s v="M"/>
    <x v="0"/>
    <n v="11.25"/>
    <n v="56.25"/>
    <x v="2"/>
    <x v="0"/>
    <x v="0"/>
  </r>
  <r>
    <s v="BLQ-03709-265"/>
    <x v="148"/>
    <s v="72463-75685-MV"/>
    <s v="R-L-0.2"/>
    <n v="3"/>
    <s v="Charis Crosier"/>
    <s v="ccrosier63@xrea.com"/>
    <x v="0"/>
    <x v="150"/>
    <s v="Rob"/>
    <s v="L"/>
    <x v="3"/>
    <n v="3.5849999999999995"/>
    <n v="10.754999999999999"/>
    <x v="0"/>
    <x v="1"/>
    <x v="1"/>
  </r>
  <r>
    <s v="BLQ-03709-265"/>
    <x v="148"/>
    <s v="72463-75685-MV"/>
    <s v="R-M-0.2"/>
    <n v="5"/>
    <s v="Charis Crosier"/>
    <s v="ccrosier63@xrea.com"/>
    <x v="0"/>
    <x v="150"/>
    <s v="Rob"/>
    <s v="M"/>
    <x v="3"/>
    <n v="2.9849999999999999"/>
    <n v="14.924999999999999"/>
    <x v="0"/>
    <x v="0"/>
    <x v="1"/>
  </r>
  <r>
    <s v="VFZ-91673-181"/>
    <x v="188"/>
    <s v="10225-91535-AI"/>
    <s v="A-L-1"/>
    <n v="6"/>
    <s v="Lenka Rushmer"/>
    <s v="lrushmer65@europa.eu"/>
    <x v="0"/>
    <x v="151"/>
    <s v="Ara"/>
    <s v="L"/>
    <x v="0"/>
    <n v="12.95"/>
    <n v="77.699999999999989"/>
    <x v="2"/>
    <x v="1"/>
    <x v="0"/>
  </r>
  <r>
    <s v="WKD-81956-870"/>
    <x v="189"/>
    <s v="48090-06534-HI"/>
    <s v="L-D-0.5"/>
    <n v="3"/>
    <s v="Waneta Edinborough"/>
    <s v="wedinborough66@github.io"/>
    <x v="0"/>
    <x v="152"/>
    <s v="Lib"/>
    <s v="D"/>
    <x v="1"/>
    <n v="7.77"/>
    <n v="23.31"/>
    <x v="3"/>
    <x v="2"/>
    <x v="1"/>
  </r>
  <r>
    <s v="TNI-91067-006"/>
    <x v="190"/>
    <s v="80444-58185-FX"/>
    <s v="E-L-1"/>
    <n v="4"/>
    <s v="Bobbe Piggott"/>
    <s v=""/>
    <x v="0"/>
    <x v="41"/>
    <s v="Exc"/>
    <s v="L"/>
    <x v="0"/>
    <n v="14.85"/>
    <n v="59.4"/>
    <x v="1"/>
    <x v="1"/>
    <x v="0"/>
  </r>
  <r>
    <s v="IZA-61469-812"/>
    <x v="191"/>
    <s v="13561-92774-WP"/>
    <s v="L-D-2.5"/>
    <n v="4"/>
    <s v="Ketty Bromehead"/>
    <s v="kbromehead68@un.org"/>
    <x v="0"/>
    <x v="15"/>
    <s v="Lib"/>
    <s v="D"/>
    <x v="2"/>
    <n v="29.784999999999997"/>
    <n v="119.13999999999999"/>
    <x v="3"/>
    <x v="2"/>
    <x v="0"/>
  </r>
  <r>
    <s v="PSS-22466-862"/>
    <x v="192"/>
    <s v="11550-78378-GE"/>
    <s v="R-L-0.2"/>
    <n v="4"/>
    <s v="Elsbeth Westerman"/>
    <s v="ewesterman69@si.edu"/>
    <x v="1"/>
    <x v="62"/>
    <s v="Rob"/>
    <s v="L"/>
    <x v="3"/>
    <n v="3.5849999999999995"/>
    <n v="14.339999999999998"/>
    <x v="0"/>
    <x v="1"/>
    <x v="1"/>
  </r>
  <r>
    <s v="REH-56504-397"/>
    <x v="193"/>
    <s v="90961-35603-RP"/>
    <s v="A-M-2.5"/>
    <n v="5"/>
    <s v="Anabelle Hutchens"/>
    <s v="ahutchens6a@amazonaws.com"/>
    <x v="0"/>
    <x v="153"/>
    <s v="Ara"/>
    <s v="M"/>
    <x v="2"/>
    <n v="25.874999999999996"/>
    <n v="129.37499999999997"/>
    <x v="2"/>
    <x v="0"/>
    <x v="1"/>
  </r>
  <r>
    <s v="ALA-62598-016"/>
    <x v="194"/>
    <s v="57145-03803-ZL"/>
    <s v="R-D-0.2"/>
    <n v="6"/>
    <s v="Noak Wyvill"/>
    <s v="nwyvill6b@naver.com"/>
    <x v="2"/>
    <x v="154"/>
    <s v="Rob"/>
    <s v="D"/>
    <x v="3"/>
    <n v="2.6849999999999996"/>
    <n v="16.11"/>
    <x v="0"/>
    <x v="2"/>
    <x v="0"/>
  </r>
  <r>
    <s v="EYE-70374-835"/>
    <x v="195"/>
    <s v="89115-11966-VF"/>
    <s v="R-L-0.2"/>
    <n v="5"/>
    <s v="Beltran Mathon"/>
    <s v="bmathon6c@barnesandnoble.com"/>
    <x v="0"/>
    <x v="155"/>
    <s v="Rob"/>
    <s v="L"/>
    <x v="3"/>
    <n v="3.5849999999999995"/>
    <n v="17.924999999999997"/>
    <x v="0"/>
    <x v="1"/>
    <x v="1"/>
  </r>
  <r>
    <s v="CCZ-19589-212"/>
    <x v="196"/>
    <s v="05754-41702-FG"/>
    <s v="L-M-0.2"/>
    <n v="2"/>
    <s v="Kristos Streight"/>
    <s v="kstreight6d@about.com"/>
    <x v="0"/>
    <x v="156"/>
    <s v="Lib"/>
    <s v="M"/>
    <x v="3"/>
    <n v="4.3650000000000002"/>
    <n v="8.73"/>
    <x v="3"/>
    <x v="0"/>
    <x v="1"/>
  </r>
  <r>
    <s v="BPT-83989-157"/>
    <x v="197"/>
    <s v="84269-49816-ML"/>
    <s v="A-M-2.5"/>
    <n v="2"/>
    <s v="Portie Cutchie"/>
    <s v="pcutchie6e@globo.com"/>
    <x v="0"/>
    <x v="116"/>
    <s v="Ara"/>
    <s v="M"/>
    <x v="2"/>
    <n v="25.874999999999996"/>
    <n v="51.749999999999993"/>
    <x v="2"/>
    <x v="0"/>
    <x v="1"/>
  </r>
  <r>
    <s v="YFH-87456-208"/>
    <x v="198"/>
    <s v="23600-98432-ME"/>
    <s v="L-M-0.2"/>
    <n v="2"/>
    <s v="Sinclare Edsell"/>
    <s v=""/>
    <x v="0"/>
    <x v="55"/>
    <s v="Lib"/>
    <s v="M"/>
    <x v="3"/>
    <n v="4.3650000000000002"/>
    <n v="8.73"/>
    <x v="3"/>
    <x v="0"/>
    <x v="0"/>
  </r>
  <r>
    <s v="JLN-14700-924"/>
    <x v="199"/>
    <s v="79058-02767-CP"/>
    <s v="L-L-0.2"/>
    <n v="5"/>
    <s v="Conny Gheraldi"/>
    <s v="cgheraldi6g@opera.com"/>
    <x v="2"/>
    <x v="44"/>
    <s v="Lib"/>
    <s v="L"/>
    <x v="3"/>
    <n v="4.7549999999999999"/>
    <n v="23.774999999999999"/>
    <x v="3"/>
    <x v="1"/>
    <x v="1"/>
  </r>
  <r>
    <s v="JVW-22582-137"/>
    <x v="200"/>
    <s v="89208-74646-UK"/>
    <s v="E-M-0.2"/>
    <n v="5"/>
    <s v="Beryle Kenwell"/>
    <s v="bkenwell6h@over-blog.com"/>
    <x v="0"/>
    <x v="103"/>
    <s v="Exc"/>
    <s v="M"/>
    <x v="3"/>
    <n v="4.125"/>
    <n v="20.625"/>
    <x v="1"/>
    <x v="0"/>
    <x v="1"/>
  </r>
  <r>
    <s v="LAA-41879-001"/>
    <x v="201"/>
    <s v="11408-81032-UR"/>
    <s v="L-L-2.5"/>
    <n v="1"/>
    <s v="Tomas Sutty"/>
    <s v="tsutty6i@google.es"/>
    <x v="0"/>
    <x v="15"/>
    <s v="Lib"/>
    <s v="L"/>
    <x v="2"/>
    <n v="36.454999999999998"/>
    <n v="36.454999999999998"/>
    <x v="3"/>
    <x v="1"/>
    <x v="1"/>
  </r>
  <r>
    <s v="BRV-64870-915"/>
    <x v="202"/>
    <s v="32070-55528-UG"/>
    <s v="L-L-2.5"/>
    <n v="5"/>
    <s v="Samuele Ales0"/>
    <s v=""/>
    <x v="1"/>
    <x v="157"/>
    <s v="Lib"/>
    <s v="L"/>
    <x v="2"/>
    <n v="36.454999999999998"/>
    <n v="182.27499999999998"/>
    <x v="3"/>
    <x v="1"/>
    <x v="1"/>
  </r>
  <r>
    <s v="RGJ-12544-083"/>
    <x v="203"/>
    <s v="48873-84433-PN"/>
    <s v="L-D-2.5"/>
    <n v="3"/>
    <s v="Carlie Harce"/>
    <s v="charce6k@cafepress.com"/>
    <x v="1"/>
    <x v="158"/>
    <s v="Lib"/>
    <s v="D"/>
    <x v="2"/>
    <n v="29.784999999999997"/>
    <n v="89.35499999999999"/>
    <x v="3"/>
    <x v="2"/>
    <x v="1"/>
  </r>
  <r>
    <s v="JJX-83339-346"/>
    <x v="204"/>
    <s v="32928-18158-OW"/>
    <s v="R-L-0.2"/>
    <n v="1"/>
    <s v="Craggy Bril"/>
    <s v=""/>
    <x v="0"/>
    <x v="159"/>
    <s v="Rob"/>
    <s v="L"/>
    <x v="3"/>
    <n v="3.5849999999999995"/>
    <n v="3.5849999999999995"/>
    <x v="0"/>
    <x v="1"/>
    <x v="0"/>
  </r>
  <r>
    <s v="BIU-21970-705"/>
    <x v="205"/>
    <s v="89711-56688-GG"/>
    <s v="R-M-2.5"/>
    <n v="2"/>
    <s v="Friederike Drysdale"/>
    <s v="fdrysdale6m@symantec.com"/>
    <x v="0"/>
    <x v="67"/>
    <s v="Rob"/>
    <s v="M"/>
    <x v="2"/>
    <n v="22.884999999999998"/>
    <n v="45.769999999999996"/>
    <x v="0"/>
    <x v="0"/>
    <x v="0"/>
  </r>
  <r>
    <s v="ELJ-87741-745"/>
    <x v="206"/>
    <s v="48389-71976-JB"/>
    <s v="E-L-1"/>
    <n v="4"/>
    <s v="Devon Magowan"/>
    <s v="dmagowan6n@fc2.com"/>
    <x v="0"/>
    <x v="160"/>
    <s v="Exc"/>
    <s v="L"/>
    <x v="0"/>
    <n v="14.85"/>
    <n v="59.4"/>
    <x v="1"/>
    <x v="1"/>
    <x v="1"/>
  </r>
  <r>
    <s v="SGI-48226-857"/>
    <x v="207"/>
    <s v="84033-80762-EQ"/>
    <s v="A-M-2.5"/>
    <n v="6"/>
    <s v="Codi Littrell"/>
    <s v=""/>
    <x v="0"/>
    <x v="161"/>
    <s v="Ara"/>
    <s v="M"/>
    <x v="2"/>
    <n v="25.874999999999996"/>
    <n v="155.24999999999997"/>
    <x v="2"/>
    <x v="0"/>
    <x v="0"/>
  </r>
  <r>
    <s v="AHV-66988-037"/>
    <x v="208"/>
    <s v="12743-00952-KO"/>
    <s v="R-M-2.5"/>
    <n v="2"/>
    <s v="Christel Speak"/>
    <s v=""/>
    <x v="0"/>
    <x v="162"/>
    <s v="Rob"/>
    <s v="M"/>
    <x v="2"/>
    <n v="22.884999999999998"/>
    <n v="45.769999999999996"/>
    <x v="0"/>
    <x v="0"/>
    <x v="1"/>
  </r>
  <r>
    <s v="ISK-42066-094"/>
    <x v="209"/>
    <s v="41505-42181-EF"/>
    <s v="E-D-1"/>
    <n v="3"/>
    <s v="Sibella Rushbrooke"/>
    <s v="srushbrooke6q@youku.com"/>
    <x v="0"/>
    <x v="155"/>
    <s v="Exc"/>
    <s v="D"/>
    <x v="0"/>
    <n v="12.15"/>
    <n v="36.450000000000003"/>
    <x v="1"/>
    <x v="2"/>
    <x v="0"/>
  </r>
  <r>
    <s v="FTC-35822-530"/>
    <x v="210"/>
    <s v="14307-87663-KB"/>
    <s v="E-D-0.5"/>
    <n v="4"/>
    <s v="Tammie Drynan"/>
    <s v="tdrynan6r@deviantart.com"/>
    <x v="0"/>
    <x v="47"/>
    <s v="Exc"/>
    <s v="D"/>
    <x v="1"/>
    <n v="7.29"/>
    <n v="29.16"/>
    <x v="1"/>
    <x v="2"/>
    <x v="0"/>
  </r>
  <r>
    <s v="VSS-56247-688"/>
    <x v="211"/>
    <s v="08360-19442-GB"/>
    <s v="L-M-2.5"/>
    <n v="4"/>
    <s v="Effie Yurkov"/>
    <s v="eyurkov6s@hud.gov"/>
    <x v="0"/>
    <x v="103"/>
    <s v="Lib"/>
    <s v="M"/>
    <x v="2"/>
    <n v="33.464999999999996"/>
    <n v="133.85999999999999"/>
    <x v="3"/>
    <x v="0"/>
    <x v="1"/>
  </r>
  <r>
    <s v="HVW-25584-144"/>
    <x v="212"/>
    <s v="93405-51204-UW"/>
    <s v="L-L-0.2"/>
    <n v="5"/>
    <s v="Lexie Mallan"/>
    <s v="lmallan6t@state.gov"/>
    <x v="0"/>
    <x v="163"/>
    <s v="Lib"/>
    <s v="L"/>
    <x v="3"/>
    <n v="4.7549999999999999"/>
    <n v="23.774999999999999"/>
    <x v="3"/>
    <x v="1"/>
    <x v="0"/>
  </r>
  <r>
    <s v="MUY-15309-209"/>
    <x v="213"/>
    <s v="97152-03355-IW"/>
    <s v="L-D-1"/>
    <n v="3"/>
    <s v="Georgena Bentjens"/>
    <s v="gbentjens6u@netlog.com"/>
    <x v="2"/>
    <x v="164"/>
    <s v="Lib"/>
    <s v="D"/>
    <x v="0"/>
    <n v="12.95"/>
    <n v="38.849999999999994"/>
    <x v="3"/>
    <x v="2"/>
    <x v="1"/>
  </r>
  <r>
    <s v="VAJ-44572-469"/>
    <x v="63"/>
    <s v="79216-73157-TE"/>
    <s v="R-L-0.2"/>
    <n v="6"/>
    <s v="Delmar Beasant"/>
    <s v=""/>
    <x v="1"/>
    <x v="165"/>
    <s v="Rob"/>
    <s v="L"/>
    <x v="3"/>
    <n v="3.5849999999999995"/>
    <n v="21.509999999999998"/>
    <x v="0"/>
    <x v="1"/>
    <x v="0"/>
  </r>
  <r>
    <s v="YJU-84377-606"/>
    <x v="214"/>
    <s v="20259-47723-AC"/>
    <s v="A-D-1"/>
    <n v="1"/>
    <s v="Lyn Entwistle"/>
    <s v="lentwistle6w@omniture.com"/>
    <x v="0"/>
    <x v="30"/>
    <s v="Ara"/>
    <s v="D"/>
    <x v="0"/>
    <n v="9.9499999999999993"/>
    <n v="9.9499999999999993"/>
    <x v="2"/>
    <x v="2"/>
    <x v="0"/>
  </r>
  <r>
    <s v="VNC-93921-469"/>
    <x v="215"/>
    <s v="04666-71569-RI"/>
    <s v="L-L-1"/>
    <n v="1"/>
    <s v="Zacharias Kiffe"/>
    <s v="zkiffe74@cyberchimps.com"/>
    <x v="0"/>
    <x v="166"/>
    <s v="Lib"/>
    <s v="L"/>
    <x v="0"/>
    <n v="15.85"/>
    <n v="15.85"/>
    <x v="3"/>
    <x v="1"/>
    <x v="0"/>
  </r>
  <r>
    <s v="OGB-91614-810"/>
    <x v="216"/>
    <s v="08909-77713-CG"/>
    <s v="R-M-0.2"/>
    <n v="1"/>
    <s v="Mercedes Acott"/>
    <s v="macott6y@pagesperso-orange.fr"/>
    <x v="0"/>
    <x v="63"/>
    <s v="Rob"/>
    <s v="M"/>
    <x v="3"/>
    <n v="2.9849999999999999"/>
    <n v="2.9849999999999999"/>
    <x v="0"/>
    <x v="0"/>
    <x v="0"/>
  </r>
  <r>
    <s v="BQI-61647-496"/>
    <x v="217"/>
    <s v="84340-73931-VV"/>
    <s v="E-M-1"/>
    <n v="5"/>
    <s v="Connor Heaviside"/>
    <s v="cheaviside6z@rediff.com"/>
    <x v="0"/>
    <x v="167"/>
    <s v="Exc"/>
    <s v="M"/>
    <x v="0"/>
    <n v="13.75"/>
    <n v="68.75"/>
    <x v="1"/>
    <x v="0"/>
    <x v="0"/>
  </r>
  <r>
    <s v="IOM-51636-823"/>
    <x v="218"/>
    <s v="04609-95151-XH"/>
    <s v="A-D-1"/>
    <n v="3"/>
    <s v="Devy Bulbrook"/>
    <s v=""/>
    <x v="0"/>
    <x v="168"/>
    <s v="Ara"/>
    <s v="D"/>
    <x v="0"/>
    <n v="9.9499999999999993"/>
    <n v="29.849999999999998"/>
    <x v="2"/>
    <x v="2"/>
    <x v="1"/>
  </r>
  <r>
    <s v="GGD-38107-641"/>
    <x v="219"/>
    <s v="99562-88650-YF"/>
    <s v="L-M-1"/>
    <n v="4"/>
    <s v="Leia Kernan"/>
    <s v="lkernan71@wsj.com"/>
    <x v="0"/>
    <x v="169"/>
    <s v="Lib"/>
    <s v="M"/>
    <x v="0"/>
    <n v="14.55"/>
    <n v="58.2"/>
    <x v="3"/>
    <x v="0"/>
    <x v="1"/>
  </r>
  <r>
    <s v="LTO-95975-728"/>
    <x v="220"/>
    <s v="46560-73885-PJ"/>
    <s v="R-L-0.5"/>
    <n v="4"/>
    <s v="Rosaline McLae"/>
    <s v="rmclae72@dailymotion.com"/>
    <x v="2"/>
    <x v="170"/>
    <s v="Rob"/>
    <s v="L"/>
    <x v="1"/>
    <n v="7.169999999999999"/>
    <n v="28.679999999999996"/>
    <x v="0"/>
    <x v="1"/>
    <x v="1"/>
  </r>
  <r>
    <s v="IGM-84664-265"/>
    <x v="114"/>
    <s v="80179-44620-WN"/>
    <s v="R-L-0.5"/>
    <n v="3"/>
    <s v="Cleve Blowfelde"/>
    <s v="cblowfelde73@ustream.tv"/>
    <x v="0"/>
    <x v="31"/>
    <s v="Rob"/>
    <s v="L"/>
    <x v="1"/>
    <n v="7.169999999999999"/>
    <n v="21.509999999999998"/>
    <x v="0"/>
    <x v="1"/>
    <x v="1"/>
  </r>
  <r>
    <s v="SKO-45740-621"/>
    <x v="221"/>
    <s v="04666-71569-RI"/>
    <s v="L-M-0.5"/>
    <n v="2"/>
    <s v="Zacharias Kiffe"/>
    <s v="zkiffe74@cyberchimps.com"/>
    <x v="0"/>
    <x v="166"/>
    <s v="Lib"/>
    <s v="M"/>
    <x v="1"/>
    <n v="8.73"/>
    <n v="17.46"/>
    <x v="3"/>
    <x v="0"/>
    <x v="0"/>
  </r>
  <r>
    <s v="FOJ-02234-063"/>
    <x v="222"/>
    <s v="59081-87231-VP"/>
    <s v="E-D-2.5"/>
    <n v="1"/>
    <s v="Denyse O'Calleran"/>
    <s v="docalleran75@ucla.edu"/>
    <x v="0"/>
    <x v="171"/>
    <s v="Exc"/>
    <s v="D"/>
    <x v="2"/>
    <n v="27.945"/>
    <n v="27.945"/>
    <x v="1"/>
    <x v="2"/>
    <x v="0"/>
  </r>
  <r>
    <s v="MSJ-11909-468"/>
    <x v="188"/>
    <s v="07878-45872-CC"/>
    <s v="E-D-2.5"/>
    <n v="5"/>
    <s v="Cobby Cromwell"/>
    <s v="ccromwell76@desdev.cn"/>
    <x v="0"/>
    <x v="127"/>
    <s v="Exc"/>
    <s v="D"/>
    <x v="2"/>
    <n v="27.945"/>
    <n v="139.72499999999999"/>
    <x v="1"/>
    <x v="2"/>
    <x v="1"/>
  </r>
  <r>
    <s v="DKB-78053-329"/>
    <x v="223"/>
    <s v="12444-05174-OO"/>
    <s v="R-M-0.2"/>
    <n v="2"/>
    <s v="Irv Hay"/>
    <s v="ihay77@lulu.com"/>
    <x v="2"/>
    <x v="172"/>
    <s v="Rob"/>
    <s v="M"/>
    <x v="3"/>
    <n v="2.9849999999999999"/>
    <n v="5.97"/>
    <x v="0"/>
    <x v="0"/>
    <x v="1"/>
  </r>
  <r>
    <s v="DFZ-45083-941"/>
    <x v="224"/>
    <s v="34665-62561-AU"/>
    <s v="R-L-2.5"/>
    <n v="1"/>
    <s v="Tani Taffarello"/>
    <s v="ttaffarello78@sciencedaily.com"/>
    <x v="0"/>
    <x v="10"/>
    <s v="Rob"/>
    <s v="L"/>
    <x v="2"/>
    <n v="27.484999999999996"/>
    <n v="27.484999999999996"/>
    <x v="0"/>
    <x v="1"/>
    <x v="0"/>
  </r>
  <r>
    <s v="OTA-40969-710"/>
    <x v="83"/>
    <s v="77877-11993-QH"/>
    <s v="R-L-1"/>
    <n v="5"/>
    <s v="Monique Canty"/>
    <s v="mcanty79@jigsy.com"/>
    <x v="0"/>
    <x v="173"/>
    <s v="Rob"/>
    <s v="L"/>
    <x v="0"/>
    <n v="11.95"/>
    <n v="59.75"/>
    <x v="0"/>
    <x v="1"/>
    <x v="0"/>
  </r>
  <r>
    <s v="GRH-45571-667"/>
    <x v="104"/>
    <s v="32291-18308-YZ"/>
    <s v="E-M-1"/>
    <n v="3"/>
    <s v="Javier Kopke"/>
    <s v="jkopke7a@auda.org.au"/>
    <x v="0"/>
    <x v="174"/>
    <s v="Exc"/>
    <s v="M"/>
    <x v="0"/>
    <n v="13.75"/>
    <n v="41.25"/>
    <x v="1"/>
    <x v="0"/>
    <x v="1"/>
  </r>
  <r>
    <s v="NXV-05302-067"/>
    <x v="225"/>
    <s v="25754-33191-ZI"/>
    <s v="L-M-2.5"/>
    <n v="4"/>
    <s v="Mar McIver"/>
    <s v=""/>
    <x v="0"/>
    <x v="8"/>
    <s v="Lib"/>
    <s v="M"/>
    <x v="2"/>
    <n v="33.464999999999996"/>
    <n v="133.85999999999999"/>
    <x v="3"/>
    <x v="0"/>
    <x v="1"/>
  </r>
  <r>
    <s v="VZH-86274-142"/>
    <x v="226"/>
    <s v="53120-45532-KL"/>
    <s v="R-L-1"/>
    <n v="5"/>
    <s v="Arabella Fransewich"/>
    <s v=""/>
    <x v="1"/>
    <x v="175"/>
    <s v="Rob"/>
    <s v="L"/>
    <x v="0"/>
    <n v="11.95"/>
    <n v="59.75"/>
    <x v="0"/>
    <x v="1"/>
    <x v="0"/>
  </r>
  <r>
    <s v="KIX-93248-135"/>
    <x v="227"/>
    <s v="36605-83052-WB"/>
    <s v="A-D-0.5"/>
    <n v="1"/>
    <s v="Violette Hellmore"/>
    <s v="vhellmore7d@bbc.co.uk"/>
    <x v="0"/>
    <x v="28"/>
    <s v="Ara"/>
    <s v="D"/>
    <x v="1"/>
    <n v="5.97"/>
    <n v="5.97"/>
    <x v="2"/>
    <x v="2"/>
    <x v="0"/>
  </r>
  <r>
    <s v="AXR-10962-010"/>
    <x v="180"/>
    <s v="53683-35977-KI"/>
    <s v="E-D-1"/>
    <n v="2"/>
    <s v="Myles Seawright"/>
    <s v="mseawright7e@nbcnews.com"/>
    <x v="2"/>
    <x v="176"/>
    <s v="Exc"/>
    <s v="D"/>
    <x v="0"/>
    <n v="12.15"/>
    <n v="24.3"/>
    <x v="1"/>
    <x v="2"/>
    <x v="1"/>
  </r>
  <r>
    <s v="IHS-71573-008"/>
    <x v="228"/>
    <s v="07972-83134-NM"/>
    <s v="E-D-0.2"/>
    <n v="6"/>
    <s v="Silvana Northeast"/>
    <s v="snortheast7f@mashable.com"/>
    <x v="0"/>
    <x v="125"/>
    <s v="Exc"/>
    <s v="D"/>
    <x v="3"/>
    <n v="3.645"/>
    <n v="21.87"/>
    <x v="1"/>
    <x v="2"/>
    <x v="0"/>
  </r>
  <r>
    <s v="QTR-19001-114"/>
    <x v="229"/>
    <s v="01035-70465-UO"/>
    <s v="A-D-1"/>
    <n v="2"/>
    <s v="Anselma Attwater"/>
    <s v="aattwater5u@wikia.com"/>
    <x v="0"/>
    <x v="131"/>
    <s v="Ara"/>
    <s v="D"/>
    <x v="0"/>
    <n v="9.9499999999999993"/>
    <n v="19.899999999999999"/>
    <x v="2"/>
    <x v="2"/>
    <x v="0"/>
  </r>
  <r>
    <s v="WBK-62297-910"/>
    <x v="230"/>
    <s v="25514-23938-IQ"/>
    <s v="A-D-0.2"/>
    <n v="2"/>
    <s v="Monica Fearon"/>
    <s v="mfearon7h@reverbnation.com"/>
    <x v="0"/>
    <x v="177"/>
    <s v="Ara"/>
    <s v="D"/>
    <x v="3"/>
    <n v="2.9849999999999999"/>
    <n v="5.97"/>
    <x v="2"/>
    <x v="2"/>
    <x v="1"/>
  </r>
  <r>
    <s v="OGY-19377-175"/>
    <x v="231"/>
    <s v="49084-44492-OJ"/>
    <s v="E-D-0.5"/>
    <n v="1"/>
    <s v="Barney Chisnell"/>
    <s v=""/>
    <x v="1"/>
    <x v="178"/>
    <s v="Exc"/>
    <s v="D"/>
    <x v="1"/>
    <n v="7.29"/>
    <n v="7.29"/>
    <x v="1"/>
    <x v="2"/>
    <x v="0"/>
  </r>
  <r>
    <s v="ESR-66651-814"/>
    <x v="80"/>
    <s v="76624-72205-CK"/>
    <s v="A-D-0.2"/>
    <n v="4"/>
    <s v="Jasper Sisneros"/>
    <s v="jsisneros7j@a8.net"/>
    <x v="0"/>
    <x v="179"/>
    <s v="Ara"/>
    <s v="D"/>
    <x v="3"/>
    <n v="2.9849999999999999"/>
    <n v="11.94"/>
    <x v="2"/>
    <x v="2"/>
    <x v="0"/>
  </r>
  <r>
    <s v="CPX-46916-770"/>
    <x v="232"/>
    <s v="12729-50170-JE"/>
    <s v="R-L-1"/>
    <n v="6"/>
    <s v="Zachariah Carlson"/>
    <s v="zcarlson7k@bigcartel.com"/>
    <x v="1"/>
    <x v="180"/>
    <s v="Rob"/>
    <s v="L"/>
    <x v="0"/>
    <n v="11.95"/>
    <n v="71.699999999999989"/>
    <x v="0"/>
    <x v="1"/>
    <x v="0"/>
  </r>
  <r>
    <s v="MDC-03318-645"/>
    <x v="233"/>
    <s v="43974-44760-QI"/>
    <s v="A-L-0.2"/>
    <n v="2"/>
    <s v="Warner Maddox"/>
    <s v="wmaddox7l@timesonline.co.uk"/>
    <x v="0"/>
    <x v="15"/>
    <s v="Ara"/>
    <s v="L"/>
    <x v="3"/>
    <n v="3.8849999999999998"/>
    <n v="7.77"/>
    <x v="2"/>
    <x v="1"/>
    <x v="1"/>
  </r>
  <r>
    <s v="SFF-86059-407"/>
    <x v="234"/>
    <s v="30585-48726-BK"/>
    <s v="A-M-2.5"/>
    <n v="1"/>
    <s v="Donnie Hedlestone"/>
    <s v="dhedlestone7m@craigslist.org"/>
    <x v="0"/>
    <x v="94"/>
    <s v="Ara"/>
    <s v="M"/>
    <x v="2"/>
    <n v="25.874999999999996"/>
    <n v="25.874999999999996"/>
    <x v="2"/>
    <x v="0"/>
    <x v="1"/>
  </r>
  <r>
    <s v="SCL-94540-788"/>
    <x v="235"/>
    <s v="16123-07017-TY"/>
    <s v="E-L-2.5"/>
    <n v="6"/>
    <s v="Teddi Crowthe"/>
    <s v="tcrowthe7n@europa.eu"/>
    <x v="0"/>
    <x v="45"/>
    <s v="Exc"/>
    <s v="L"/>
    <x v="2"/>
    <n v="34.154999999999994"/>
    <n v="204.92999999999995"/>
    <x v="1"/>
    <x v="1"/>
    <x v="1"/>
  </r>
  <r>
    <s v="HVU-21634-076"/>
    <x v="236"/>
    <s v="27723-45097-MH"/>
    <s v="R-L-2.5"/>
    <n v="4"/>
    <s v="Dorelia Bury"/>
    <s v="dbury7o@tinyurl.com"/>
    <x v="1"/>
    <x v="181"/>
    <s v="Rob"/>
    <s v="L"/>
    <x v="2"/>
    <n v="27.484999999999996"/>
    <n v="109.93999999999998"/>
    <x v="0"/>
    <x v="1"/>
    <x v="0"/>
  </r>
  <r>
    <s v="XUS-73326-418"/>
    <x v="237"/>
    <s v="37078-56703-AF"/>
    <s v="E-L-1"/>
    <n v="6"/>
    <s v="Gussy Broadbear"/>
    <s v="gbroadbear7p@omniture.com"/>
    <x v="0"/>
    <x v="182"/>
    <s v="Exc"/>
    <s v="L"/>
    <x v="0"/>
    <n v="14.85"/>
    <n v="89.1"/>
    <x v="1"/>
    <x v="1"/>
    <x v="1"/>
  </r>
  <r>
    <s v="XWD-18933-006"/>
    <x v="238"/>
    <s v="79420-11075-MY"/>
    <s v="A-L-0.2"/>
    <n v="2"/>
    <s v="Emlynne Palfrey"/>
    <s v="epalfrey7q@devhub.com"/>
    <x v="0"/>
    <x v="51"/>
    <s v="Ara"/>
    <s v="L"/>
    <x v="3"/>
    <n v="3.8849999999999998"/>
    <n v="7.77"/>
    <x v="2"/>
    <x v="1"/>
    <x v="0"/>
  </r>
  <r>
    <s v="HPD-65272-772"/>
    <x v="52"/>
    <s v="57504-13456-UO"/>
    <s v="L-M-2.5"/>
    <n v="1"/>
    <s v="Parsifal Metrick"/>
    <s v="pmetrick7r@rakuten.co.jp"/>
    <x v="0"/>
    <x v="10"/>
    <s v="Lib"/>
    <s v="M"/>
    <x v="2"/>
    <n v="33.464999999999996"/>
    <n v="33.464999999999996"/>
    <x v="3"/>
    <x v="0"/>
    <x v="0"/>
  </r>
  <r>
    <s v="JEG-93140-224"/>
    <x v="146"/>
    <s v="53751-57560-CN"/>
    <s v="E-M-0.5"/>
    <n v="5"/>
    <s v="Christopher Grieveson"/>
    <s v=""/>
    <x v="0"/>
    <x v="12"/>
    <s v="Exc"/>
    <s v="M"/>
    <x v="1"/>
    <n v="8.25"/>
    <n v="41.25"/>
    <x v="1"/>
    <x v="0"/>
    <x v="0"/>
  </r>
  <r>
    <s v="NNH-62058-950"/>
    <x v="239"/>
    <s v="96112-42558-EA"/>
    <s v="E-L-1"/>
    <n v="4"/>
    <s v="Karlan Karby"/>
    <s v="kkarby7t@sbwire.com"/>
    <x v="0"/>
    <x v="183"/>
    <s v="Exc"/>
    <s v="L"/>
    <x v="0"/>
    <n v="14.85"/>
    <n v="59.4"/>
    <x v="1"/>
    <x v="1"/>
    <x v="0"/>
  </r>
  <r>
    <s v="LTD-71429-845"/>
    <x v="240"/>
    <s v="03157-23165-UB"/>
    <s v="A-L-0.5"/>
    <n v="1"/>
    <s v="Flory Crumpe"/>
    <s v="fcrumpe7u@ftc.gov"/>
    <x v="2"/>
    <x v="184"/>
    <s v="Ara"/>
    <s v="L"/>
    <x v="1"/>
    <n v="7.77"/>
    <n v="7.77"/>
    <x v="2"/>
    <x v="1"/>
    <x v="1"/>
  </r>
  <r>
    <s v="MPV-26985-215"/>
    <x v="241"/>
    <s v="51466-52850-AG"/>
    <s v="R-D-0.5"/>
    <n v="1"/>
    <s v="Amity Chatto"/>
    <s v="achatto7v@sakura.ne.jp"/>
    <x v="2"/>
    <x v="172"/>
    <s v="Rob"/>
    <s v="D"/>
    <x v="1"/>
    <n v="5.3699999999999992"/>
    <n v="5.3699999999999992"/>
    <x v="0"/>
    <x v="2"/>
    <x v="0"/>
  </r>
  <r>
    <s v="IYO-10245-081"/>
    <x v="242"/>
    <s v="57145-31023-FK"/>
    <s v="E-M-2.5"/>
    <n v="3"/>
    <s v="Nanine McCarthy"/>
    <s v=""/>
    <x v="0"/>
    <x v="185"/>
    <s v="Exc"/>
    <s v="M"/>
    <x v="2"/>
    <n v="31.624999999999996"/>
    <n v="94.874999999999986"/>
    <x v="1"/>
    <x v="0"/>
    <x v="1"/>
  </r>
  <r>
    <s v="BYZ-39669-954"/>
    <x v="243"/>
    <s v="66408-53777-VE"/>
    <s v="L-L-2.5"/>
    <n v="1"/>
    <s v="Lyndsey Megany"/>
    <s v=""/>
    <x v="0"/>
    <x v="73"/>
    <s v="Lib"/>
    <s v="L"/>
    <x v="2"/>
    <n v="36.454999999999998"/>
    <n v="36.454999999999998"/>
    <x v="3"/>
    <x v="1"/>
    <x v="1"/>
  </r>
  <r>
    <s v="EFB-72860-209"/>
    <x v="244"/>
    <s v="53035-99701-WG"/>
    <s v="A-M-0.2"/>
    <n v="4"/>
    <s v="Byram Mergue"/>
    <s v="bmergue7y@umn.edu"/>
    <x v="0"/>
    <x v="186"/>
    <s v="Ara"/>
    <s v="M"/>
    <x v="3"/>
    <n v="3.375"/>
    <n v="13.5"/>
    <x v="2"/>
    <x v="0"/>
    <x v="0"/>
  </r>
  <r>
    <s v="GMM-72397-378"/>
    <x v="245"/>
    <s v="45899-92796-EI"/>
    <s v="R-L-0.2"/>
    <n v="4"/>
    <s v="Kerr Patise"/>
    <s v="kpatise7z@jigsy.com"/>
    <x v="0"/>
    <x v="35"/>
    <s v="Rob"/>
    <s v="L"/>
    <x v="3"/>
    <n v="3.5849999999999995"/>
    <n v="14.339999999999998"/>
    <x v="0"/>
    <x v="1"/>
    <x v="1"/>
  </r>
  <r>
    <s v="LYP-52345-883"/>
    <x v="246"/>
    <s v="17649-28133-PY"/>
    <s v="E-M-0.5"/>
    <n v="1"/>
    <s v="Mathew Goulter"/>
    <s v=""/>
    <x v="1"/>
    <x v="187"/>
    <s v="Exc"/>
    <s v="M"/>
    <x v="1"/>
    <n v="8.25"/>
    <n v="8.25"/>
    <x v="1"/>
    <x v="0"/>
    <x v="0"/>
  </r>
  <r>
    <s v="DFK-35846-692"/>
    <x v="247"/>
    <s v="49612-33852-CN"/>
    <s v="R-D-0.2"/>
    <n v="5"/>
    <s v="Marris Grcic"/>
    <s v=""/>
    <x v="0"/>
    <x v="188"/>
    <s v="Rob"/>
    <s v="D"/>
    <x v="3"/>
    <n v="2.6849999999999996"/>
    <n v="13.424999999999997"/>
    <x v="0"/>
    <x v="2"/>
    <x v="0"/>
  </r>
  <r>
    <s v="XAH-93337-609"/>
    <x v="248"/>
    <s v="66976-43829-YG"/>
    <s v="A-D-1"/>
    <n v="5"/>
    <s v="Domeniga Duke"/>
    <s v="dduke82@vkontakte.ru"/>
    <x v="0"/>
    <x v="6"/>
    <s v="Ara"/>
    <s v="D"/>
    <x v="0"/>
    <n v="9.9499999999999993"/>
    <n v="49.75"/>
    <x v="2"/>
    <x v="2"/>
    <x v="1"/>
  </r>
  <r>
    <s v="QKA-72582-644"/>
    <x v="249"/>
    <s v="64852-04619-XZ"/>
    <s v="E-M-0.5"/>
    <n v="2"/>
    <s v="Violante Skouling"/>
    <s v=""/>
    <x v="1"/>
    <x v="96"/>
    <s v="Exc"/>
    <s v="M"/>
    <x v="1"/>
    <n v="8.25"/>
    <n v="16.5"/>
    <x v="1"/>
    <x v="0"/>
    <x v="1"/>
  </r>
  <r>
    <s v="ZDK-84567-102"/>
    <x v="250"/>
    <s v="58690-31815-VY"/>
    <s v="A-D-0.5"/>
    <n v="3"/>
    <s v="Isidore Hussey"/>
    <s v="ihussey84@mapy.cz"/>
    <x v="0"/>
    <x v="38"/>
    <s v="Ara"/>
    <s v="D"/>
    <x v="1"/>
    <n v="5.97"/>
    <n v="17.91"/>
    <x v="2"/>
    <x v="2"/>
    <x v="1"/>
  </r>
  <r>
    <s v="WAV-38301-984"/>
    <x v="251"/>
    <s v="62863-81239-DT"/>
    <s v="A-D-0.5"/>
    <n v="5"/>
    <s v="Cassie Pinkerton"/>
    <s v="cpinkerton85@upenn.edu"/>
    <x v="0"/>
    <x v="117"/>
    <s v="Ara"/>
    <s v="D"/>
    <x v="1"/>
    <n v="5.97"/>
    <n v="29.849999999999998"/>
    <x v="2"/>
    <x v="2"/>
    <x v="1"/>
  </r>
  <r>
    <s v="KZR-33023-209"/>
    <x v="177"/>
    <s v="21177-40725-CF"/>
    <s v="E-L-1"/>
    <n v="3"/>
    <s v="Micki Fero"/>
    <s v=""/>
    <x v="0"/>
    <x v="189"/>
    <s v="Exc"/>
    <s v="L"/>
    <x v="0"/>
    <n v="14.85"/>
    <n v="44.55"/>
    <x v="1"/>
    <x v="1"/>
    <x v="1"/>
  </r>
  <r>
    <s v="ULM-49433-003"/>
    <x v="252"/>
    <s v="99421-80253-UI"/>
    <s v="E-M-1"/>
    <n v="2"/>
    <s v="Cybill Graddell"/>
    <s v=""/>
    <x v="0"/>
    <x v="140"/>
    <s v="Exc"/>
    <s v="M"/>
    <x v="0"/>
    <n v="13.75"/>
    <n v="27.5"/>
    <x v="1"/>
    <x v="0"/>
    <x v="1"/>
  </r>
  <r>
    <s v="SIB-83254-136"/>
    <x v="253"/>
    <s v="45315-50206-DK"/>
    <s v="R-M-0.5"/>
    <n v="6"/>
    <s v="Dorian Vizor"/>
    <s v="dvizor88@furl.net"/>
    <x v="0"/>
    <x v="53"/>
    <s v="Rob"/>
    <s v="M"/>
    <x v="1"/>
    <n v="5.97"/>
    <n v="35.82"/>
    <x v="0"/>
    <x v="0"/>
    <x v="0"/>
  </r>
  <r>
    <s v="NOK-50349-551"/>
    <x v="254"/>
    <s v="09595-95726-OV"/>
    <s v="R-D-0.5"/>
    <n v="3"/>
    <s v="Eddi Sedgebeer"/>
    <s v="esedgebeer89@oaic.gov.au"/>
    <x v="0"/>
    <x v="190"/>
    <s v="Rob"/>
    <s v="D"/>
    <x v="1"/>
    <n v="5.3699999999999992"/>
    <n v="16.11"/>
    <x v="0"/>
    <x v="2"/>
    <x v="0"/>
  </r>
  <r>
    <s v="YIS-96268-844"/>
    <x v="227"/>
    <s v="60221-67036-TD"/>
    <s v="E-L-0.2"/>
    <n v="6"/>
    <s v="Ken Lestrange"/>
    <s v="klestrange8a@lulu.com"/>
    <x v="0"/>
    <x v="161"/>
    <s v="Exc"/>
    <s v="L"/>
    <x v="3"/>
    <n v="4.4550000000000001"/>
    <n v="26.73"/>
    <x v="1"/>
    <x v="1"/>
    <x v="0"/>
  </r>
  <r>
    <s v="CXI-04933-855"/>
    <x v="110"/>
    <s v="62923-29397-KX"/>
    <s v="E-L-2.5"/>
    <n v="6"/>
    <s v="Lacee Tanti"/>
    <s v="ltanti8b@techcrunch.com"/>
    <x v="0"/>
    <x v="191"/>
    <s v="Exc"/>
    <s v="L"/>
    <x v="2"/>
    <n v="34.154999999999994"/>
    <n v="204.92999999999995"/>
    <x v="1"/>
    <x v="1"/>
    <x v="0"/>
  </r>
  <r>
    <s v="IZU-90429-382"/>
    <x v="182"/>
    <s v="33011-52383-BA"/>
    <s v="A-L-1"/>
    <n v="3"/>
    <s v="Arel De Lasci"/>
    <s v="ade8c@1und1.de"/>
    <x v="0"/>
    <x v="103"/>
    <s v="Ara"/>
    <s v="L"/>
    <x v="0"/>
    <n v="12.95"/>
    <n v="38.849999999999994"/>
    <x v="2"/>
    <x v="1"/>
    <x v="0"/>
  </r>
  <r>
    <s v="WIT-40912-783"/>
    <x v="255"/>
    <s v="86768-91598-FA"/>
    <s v="L-D-0.2"/>
    <n v="4"/>
    <s v="Trescha Jedrachowicz"/>
    <s v="tjedrachowicz8d@acquirethisname.com"/>
    <x v="0"/>
    <x v="79"/>
    <s v="Lib"/>
    <s v="D"/>
    <x v="3"/>
    <n v="3.8849999999999998"/>
    <n v="15.54"/>
    <x v="3"/>
    <x v="2"/>
    <x v="0"/>
  </r>
  <r>
    <s v="PSD-57291-590"/>
    <x v="256"/>
    <s v="37191-12203-MX"/>
    <s v="A-M-0.5"/>
    <n v="1"/>
    <s v="Perkin Stonner"/>
    <s v="pstonner8e@moonfruit.com"/>
    <x v="0"/>
    <x v="192"/>
    <s v="Ara"/>
    <s v="M"/>
    <x v="1"/>
    <n v="6.75"/>
    <n v="6.75"/>
    <x v="2"/>
    <x v="0"/>
    <x v="1"/>
  </r>
  <r>
    <s v="GOI-41472-677"/>
    <x v="3"/>
    <s v="16545-76328-JY"/>
    <s v="E-D-2.5"/>
    <n v="4"/>
    <s v="Darrin Tingly"/>
    <s v="dtingly8f@goo.ne.jp"/>
    <x v="0"/>
    <x v="193"/>
    <s v="Exc"/>
    <s v="D"/>
    <x v="2"/>
    <n v="27.945"/>
    <n v="111.78"/>
    <x v="1"/>
    <x v="2"/>
    <x v="0"/>
  </r>
  <r>
    <s v="KTX-17944-494"/>
    <x v="257"/>
    <s v="74330-29286-RO"/>
    <s v="A-L-0.2"/>
    <n v="1"/>
    <s v="Claudetta Rushe"/>
    <s v="crushe8n@about.me"/>
    <x v="0"/>
    <x v="63"/>
    <s v="Ara"/>
    <s v="L"/>
    <x v="3"/>
    <n v="3.8849999999999998"/>
    <n v="3.8849999999999998"/>
    <x v="2"/>
    <x v="1"/>
    <x v="0"/>
  </r>
  <r>
    <s v="RDM-99811-230"/>
    <x v="258"/>
    <s v="22349-47389-GY"/>
    <s v="L-M-0.2"/>
    <n v="5"/>
    <s v="Benn Checci"/>
    <s v="bchecci8h@usa.gov"/>
    <x v="2"/>
    <x v="194"/>
    <s v="Lib"/>
    <s v="M"/>
    <x v="3"/>
    <n v="4.3650000000000002"/>
    <n v="21.825000000000003"/>
    <x v="3"/>
    <x v="0"/>
    <x v="1"/>
  </r>
  <r>
    <s v="JTU-55897-581"/>
    <x v="259"/>
    <s v="70290-38099-GB"/>
    <s v="R-M-0.2"/>
    <n v="5"/>
    <s v="Janifer Bagot"/>
    <s v="jbagot8i@mac.com"/>
    <x v="0"/>
    <x v="195"/>
    <s v="Rob"/>
    <s v="M"/>
    <x v="3"/>
    <n v="2.9849999999999999"/>
    <n v="14.924999999999999"/>
    <x v="0"/>
    <x v="0"/>
    <x v="1"/>
  </r>
  <r>
    <s v="CRK-07584-240"/>
    <x v="260"/>
    <s v="18741-72071-PP"/>
    <s v="A-M-1"/>
    <n v="3"/>
    <s v="Ermin Beeble"/>
    <s v="ebeeble8j@soundcloud.com"/>
    <x v="0"/>
    <x v="159"/>
    <s v="Ara"/>
    <s v="M"/>
    <x v="0"/>
    <n v="11.25"/>
    <n v="33.75"/>
    <x v="2"/>
    <x v="0"/>
    <x v="0"/>
  </r>
  <r>
    <s v="MKE-75518-399"/>
    <x v="261"/>
    <s v="62588-82624-II"/>
    <s v="A-M-1"/>
    <n v="3"/>
    <s v="Cos Fluin"/>
    <s v="cfluin8k@flickr.com"/>
    <x v="2"/>
    <x v="172"/>
    <s v="Ara"/>
    <s v="M"/>
    <x v="0"/>
    <n v="11.25"/>
    <n v="33.75"/>
    <x v="2"/>
    <x v="0"/>
    <x v="1"/>
  </r>
  <r>
    <s v="AEL-51169-725"/>
    <x v="262"/>
    <s v="37430-29579-HD"/>
    <s v="L-M-0.2"/>
    <n v="6"/>
    <s v="Eveleen Bletsor"/>
    <s v="ebletsor8l@vinaora.com"/>
    <x v="0"/>
    <x v="196"/>
    <s v="Lib"/>
    <s v="M"/>
    <x v="3"/>
    <n v="4.3650000000000002"/>
    <n v="26.19"/>
    <x v="3"/>
    <x v="0"/>
    <x v="0"/>
  </r>
  <r>
    <s v="ZGM-83108-823"/>
    <x v="263"/>
    <s v="84132-22322-QT"/>
    <s v="E-L-1"/>
    <n v="1"/>
    <s v="Paola Brydell"/>
    <s v="pbrydell8m@bloglovin.com"/>
    <x v="1"/>
    <x v="65"/>
    <s v="Exc"/>
    <s v="L"/>
    <x v="0"/>
    <n v="14.85"/>
    <n v="14.85"/>
    <x v="1"/>
    <x v="1"/>
    <x v="1"/>
  </r>
  <r>
    <s v="JBP-78754-392"/>
    <x v="212"/>
    <s v="74330-29286-RO"/>
    <s v="E-M-2.5"/>
    <n v="6"/>
    <s v="Claudetta Rushe"/>
    <s v="crushe8n@about.me"/>
    <x v="0"/>
    <x v="63"/>
    <s v="Exc"/>
    <s v="M"/>
    <x v="2"/>
    <n v="31.624999999999996"/>
    <n v="189.74999999999997"/>
    <x v="1"/>
    <x v="0"/>
    <x v="0"/>
  </r>
  <r>
    <s v="RNH-54912-747"/>
    <x v="187"/>
    <s v="37445-17791-NQ"/>
    <s v="R-M-0.5"/>
    <n v="1"/>
    <s v="Natka Leethem"/>
    <s v="nleethem8o@mac.com"/>
    <x v="0"/>
    <x v="117"/>
    <s v="Rob"/>
    <s v="M"/>
    <x v="1"/>
    <n v="5.97"/>
    <n v="5.97"/>
    <x v="0"/>
    <x v="0"/>
    <x v="0"/>
  </r>
  <r>
    <s v="JDS-33440-914"/>
    <x v="248"/>
    <s v="58511-10548-ZU"/>
    <s v="R-M-1"/>
    <n v="3"/>
    <s v="Ailene Nesfield"/>
    <s v="anesfield8p@people.com.cn"/>
    <x v="2"/>
    <x v="197"/>
    <s v="Rob"/>
    <s v="M"/>
    <x v="0"/>
    <n v="9.9499999999999993"/>
    <n v="29.849999999999998"/>
    <x v="0"/>
    <x v="0"/>
    <x v="0"/>
  </r>
  <r>
    <s v="SYX-48878-182"/>
    <x v="264"/>
    <s v="47725-34771-FJ"/>
    <s v="R-D-1"/>
    <n v="5"/>
    <s v="Stacy Pickworth"/>
    <s v=""/>
    <x v="0"/>
    <x v="198"/>
    <s v="Rob"/>
    <s v="D"/>
    <x v="0"/>
    <n v="8.9499999999999993"/>
    <n v="44.75"/>
    <x v="0"/>
    <x v="2"/>
    <x v="1"/>
  </r>
  <r>
    <s v="ZGD-94763-868"/>
    <x v="265"/>
    <s v="53086-67334-KT"/>
    <s v="E-L-2.5"/>
    <n v="1"/>
    <s v="Melli Brockway"/>
    <s v="mbrockway8r@ibm.com"/>
    <x v="0"/>
    <x v="111"/>
    <s v="Exc"/>
    <s v="L"/>
    <x v="2"/>
    <n v="34.154999999999994"/>
    <n v="34.154999999999994"/>
    <x v="1"/>
    <x v="1"/>
    <x v="0"/>
  </r>
  <r>
    <s v="CZY-70361-485"/>
    <x v="266"/>
    <s v="83308-82257-UN"/>
    <s v="E-L-2.5"/>
    <n v="6"/>
    <s v="Nanny Lush"/>
    <s v="nlush8s@dedecms.com"/>
    <x v="1"/>
    <x v="104"/>
    <s v="Exc"/>
    <s v="L"/>
    <x v="2"/>
    <n v="34.154999999999994"/>
    <n v="204.92999999999995"/>
    <x v="1"/>
    <x v="1"/>
    <x v="1"/>
  </r>
  <r>
    <s v="RJR-12175-899"/>
    <x v="267"/>
    <s v="37274-08534-FM"/>
    <s v="E-D-0.5"/>
    <n v="3"/>
    <s v="Selma McMillian"/>
    <s v="smcmillian8t@csmonitor.com"/>
    <x v="0"/>
    <x v="199"/>
    <s v="Exc"/>
    <s v="D"/>
    <x v="1"/>
    <n v="7.29"/>
    <n v="21.87"/>
    <x v="1"/>
    <x v="2"/>
    <x v="1"/>
  </r>
  <r>
    <s v="ELB-07929-407"/>
    <x v="204"/>
    <s v="54004-04664-AA"/>
    <s v="A-M-2.5"/>
    <n v="2"/>
    <s v="Tess Bennison"/>
    <s v="tbennison8u@google.cn"/>
    <x v="0"/>
    <x v="200"/>
    <s v="Ara"/>
    <s v="M"/>
    <x v="2"/>
    <n v="25.874999999999996"/>
    <n v="51.749999999999993"/>
    <x v="2"/>
    <x v="0"/>
    <x v="0"/>
  </r>
  <r>
    <s v="UJQ-54441-340"/>
    <x v="268"/>
    <s v="26822-19510-SD"/>
    <s v="E-M-0.2"/>
    <n v="2"/>
    <s v="Gabie Tweed"/>
    <s v="gtweed8v@yolasite.com"/>
    <x v="0"/>
    <x v="74"/>
    <s v="Exc"/>
    <s v="M"/>
    <x v="3"/>
    <n v="4.125"/>
    <n v="8.25"/>
    <x v="1"/>
    <x v="0"/>
    <x v="0"/>
  </r>
  <r>
    <s v="UJQ-54441-340"/>
    <x v="268"/>
    <s v="26822-19510-SD"/>
    <s v="A-L-0.2"/>
    <n v="5"/>
    <s v="Gabie Tweed"/>
    <s v="gtweed8v@yolasite.com"/>
    <x v="0"/>
    <x v="74"/>
    <s v="Ara"/>
    <s v="L"/>
    <x v="3"/>
    <n v="3.8849999999999998"/>
    <n v="19.424999999999997"/>
    <x v="2"/>
    <x v="1"/>
    <x v="0"/>
  </r>
  <r>
    <s v="OWY-43108-475"/>
    <x v="269"/>
    <s v="06432-73165-ML"/>
    <s v="A-M-0.2"/>
    <n v="6"/>
    <s v="Gaile Goggin"/>
    <s v="ggoggin8x@wix.com"/>
    <x v="1"/>
    <x v="201"/>
    <s v="Ara"/>
    <s v="M"/>
    <x v="3"/>
    <n v="3.375"/>
    <n v="20.25"/>
    <x v="2"/>
    <x v="0"/>
    <x v="0"/>
  </r>
  <r>
    <s v="GNO-91911-159"/>
    <x v="145"/>
    <s v="96503-31833-CW"/>
    <s v="L-D-0.5"/>
    <n v="3"/>
    <s v="Skylar Jeyness"/>
    <s v="sjeyness8y@biglobe.ne.jp"/>
    <x v="1"/>
    <x v="202"/>
    <s v="Lib"/>
    <s v="D"/>
    <x v="1"/>
    <n v="7.77"/>
    <n v="23.31"/>
    <x v="3"/>
    <x v="2"/>
    <x v="1"/>
  </r>
  <r>
    <s v="CNY-06284-066"/>
    <x v="270"/>
    <s v="63985-64148-MG"/>
    <s v="E-D-0.2"/>
    <n v="5"/>
    <s v="Donica Bonhome"/>
    <s v="dbonhome8z@shinystat.com"/>
    <x v="0"/>
    <x v="203"/>
    <s v="Exc"/>
    <s v="D"/>
    <x v="3"/>
    <n v="3.645"/>
    <n v="18.225000000000001"/>
    <x v="1"/>
    <x v="2"/>
    <x v="0"/>
  </r>
  <r>
    <s v="OQS-46321-904"/>
    <x v="271"/>
    <s v="19597-91185-CM"/>
    <s v="E-M-1"/>
    <n v="1"/>
    <s v="Diena Peetermann"/>
    <s v=""/>
    <x v="0"/>
    <x v="153"/>
    <s v="Exc"/>
    <s v="M"/>
    <x v="0"/>
    <n v="13.75"/>
    <n v="13.75"/>
    <x v="1"/>
    <x v="0"/>
    <x v="1"/>
  </r>
  <r>
    <s v="IBW-87442-480"/>
    <x v="272"/>
    <s v="79814-23626-JR"/>
    <s v="A-L-2.5"/>
    <n v="1"/>
    <s v="Trina Le Sarr"/>
    <s v="tle91@epa.gov"/>
    <x v="0"/>
    <x v="204"/>
    <s v="Ara"/>
    <s v="L"/>
    <x v="2"/>
    <n v="29.784999999999997"/>
    <n v="29.784999999999997"/>
    <x v="2"/>
    <x v="1"/>
    <x v="0"/>
  </r>
  <r>
    <s v="DGZ-82537-477"/>
    <x v="252"/>
    <s v="43439-94003-DW"/>
    <s v="R-D-1"/>
    <n v="5"/>
    <s v="Flynn Antony"/>
    <s v=""/>
    <x v="0"/>
    <x v="38"/>
    <s v="Rob"/>
    <s v="D"/>
    <x v="0"/>
    <n v="8.9499999999999993"/>
    <n v="44.75"/>
    <x v="0"/>
    <x v="2"/>
    <x v="1"/>
  </r>
  <r>
    <s v="LPS-39089-432"/>
    <x v="273"/>
    <s v="97655-45555-LI"/>
    <s v="R-D-1"/>
    <n v="5"/>
    <s v="Baudoin Alldridge"/>
    <s v="balldridge93@yandex.ru"/>
    <x v="0"/>
    <x v="130"/>
    <s v="Rob"/>
    <s v="D"/>
    <x v="0"/>
    <n v="8.9499999999999993"/>
    <n v="44.75"/>
    <x v="0"/>
    <x v="2"/>
    <x v="0"/>
  </r>
  <r>
    <s v="MQU-86100-929"/>
    <x v="274"/>
    <s v="64418-01720-VW"/>
    <s v="L-L-0.5"/>
    <n v="4"/>
    <s v="Homer Dulany"/>
    <s v=""/>
    <x v="0"/>
    <x v="87"/>
    <s v="Lib"/>
    <s v="L"/>
    <x v="1"/>
    <n v="9.51"/>
    <n v="38.04"/>
    <x v="3"/>
    <x v="1"/>
    <x v="0"/>
  </r>
  <r>
    <s v="XUR-14132-391"/>
    <x v="275"/>
    <s v="96836-09258-RI"/>
    <s v="R-D-0.5"/>
    <n v="4"/>
    <s v="Lisa Goodger"/>
    <s v="lgoodger95@guardian.co.uk"/>
    <x v="0"/>
    <x v="155"/>
    <s v="Rob"/>
    <s v="D"/>
    <x v="1"/>
    <n v="5.3699999999999992"/>
    <n v="21.479999999999997"/>
    <x v="0"/>
    <x v="2"/>
    <x v="0"/>
  </r>
  <r>
    <s v="OVI-27064-381"/>
    <x v="276"/>
    <s v="37274-08534-FM"/>
    <s v="R-D-0.5"/>
    <n v="3"/>
    <s v="Selma McMillian"/>
    <s v="smcmillian8t@csmonitor.com"/>
    <x v="0"/>
    <x v="199"/>
    <s v="Rob"/>
    <s v="D"/>
    <x v="1"/>
    <n v="5.3699999999999992"/>
    <n v="16.11"/>
    <x v="0"/>
    <x v="2"/>
    <x v="1"/>
  </r>
  <r>
    <s v="SHP-17012-870"/>
    <x v="277"/>
    <s v="69529-07533-CV"/>
    <s v="R-M-2.5"/>
    <n v="1"/>
    <s v="Corine Drewett"/>
    <s v="cdrewett97@wikipedia.org"/>
    <x v="0"/>
    <x v="205"/>
    <s v="Rob"/>
    <s v="M"/>
    <x v="2"/>
    <n v="22.884999999999998"/>
    <n v="22.884999999999998"/>
    <x v="0"/>
    <x v="0"/>
    <x v="0"/>
  </r>
  <r>
    <s v="FDY-03414-903"/>
    <x v="278"/>
    <s v="94840-49457-UD"/>
    <s v="A-D-0.5"/>
    <n v="3"/>
    <s v="Quinn Parsons"/>
    <s v="qparsons98@blogtalkradio.com"/>
    <x v="0"/>
    <x v="6"/>
    <s v="Ara"/>
    <s v="D"/>
    <x v="1"/>
    <n v="5.97"/>
    <n v="17.91"/>
    <x v="2"/>
    <x v="2"/>
    <x v="0"/>
  </r>
  <r>
    <s v="WXT-85291-143"/>
    <x v="279"/>
    <s v="81414-81273-DK"/>
    <s v="R-M-0.5"/>
    <n v="4"/>
    <s v="Vivyan Ceely"/>
    <s v="vceely99@auda.org.au"/>
    <x v="0"/>
    <x v="192"/>
    <s v="Rob"/>
    <s v="M"/>
    <x v="1"/>
    <n v="5.97"/>
    <n v="23.88"/>
    <x v="0"/>
    <x v="0"/>
    <x v="0"/>
  </r>
  <r>
    <s v="QNP-18893-547"/>
    <x v="280"/>
    <s v="76930-61689-CH"/>
    <s v="R-L-1"/>
    <n v="5"/>
    <s v="Elonore Goodings"/>
    <s v=""/>
    <x v="0"/>
    <x v="147"/>
    <s v="Rob"/>
    <s v="L"/>
    <x v="0"/>
    <n v="11.95"/>
    <n v="59.75"/>
    <x v="0"/>
    <x v="1"/>
    <x v="1"/>
  </r>
  <r>
    <s v="DOH-92927-530"/>
    <x v="281"/>
    <s v="12839-56537-TQ"/>
    <s v="L-L-0.2"/>
    <n v="6"/>
    <s v="Clement Vasiliev"/>
    <s v="cvasiliev9b@discuz.net"/>
    <x v="0"/>
    <x v="132"/>
    <s v="Lib"/>
    <s v="L"/>
    <x v="3"/>
    <n v="4.7549999999999999"/>
    <n v="28.53"/>
    <x v="3"/>
    <x v="1"/>
    <x v="0"/>
  </r>
  <r>
    <s v="HGJ-82768-173"/>
    <x v="282"/>
    <s v="62741-01322-HU"/>
    <s v="A-M-1"/>
    <n v="4"/>
    <s v="Terencio O'Moylan"/>
    <s v="tomoylan9c@liveinternet.ru"/>
    <x v="2"/>
    <x v="206"/>
    <s v="Ara"/>
    <s v="M"/>
    <x v="0"/>
    <n v="11.25"/>
    <n v="45"/>
    <x v="2"/>
    <x v="0"/>
    <x v="1"/>
  </r>
  <r>
    <s v="YPT-95383-088"/>
    <x v="283"/>
    <s v="43439-94003-DW"/>
    <s v="E-D-2.5"/>
    <n v="2"/>
    <s v="Flynn Antony"/>
    <s v=""/>
    <x v="0"/>
    <x v="38"/>
    <s v="Exc"/>
    <s v="D"/>
    <x v="2"/>
    <n v="27.945"/>
    <n v="55.89"/>
    <x v="1"/>
    <x v="2"/>
    <x v="1"/>
  </r>
  <r>
    <s v="OYH-16533-767"/>
    <x v="284"/>
    <s v="44932-34838-RM"/>
    <s v="E-L-1"/>
    <n v="4"/>
    <s v="Wyatan Fetherston"/>
    <s v="wfetherston9e@constantcontact.com"/>
    <x v="0"/>
    <x v="15"/>
    <s v="Exc"/>
    <s v="L"/>
    <x v="0"/>
    <n v="14.85"/>
    <n v="59.4"/>
    <x v="1"/>
    <x v="1"/>
    <x v="1"/>
  </r>
  <r>
    <s v="DWW-28642-549"/>
    <x v="285"/>
    <s v="91181-19412-RQ"/>
    <s v="E-D-0.2"/>
    <n v="2"/>
    <s v="Emmaline Rasmus"/>
    <s v="erasmus9f@techcrunch.com"/>
    <x v="0"/>
    <x v="35"/>
    <s v="Exc"/>
    <s v="D"/>
    <x v="3"/>
    <n v="3.645"/>
    <n v="7.29"/>
    <x v="1"/>
    <x v="2"/>
    <x v="0"/>
  </r>
  <r>
    <s v="CGO-79583-871"/>
    <x v="286"/>
    <s v="37182-54930-XC"/>
    <s v="E-D-0.5"/>
    <n v="1"/>
    <s v="Wesley Giorgioni"/>
    <s v="wgiorgioni9g@wikipedia.org"/>
    <x v="0"/>
    <x v="204"/>
    <s v="Exc"/>
    <s v="D"/>
    <x v="1"/>
    <n v="7.29"/>
    <n v="7.29"/>
    <x v="1"/>
    <x v="2"/>
    <x v="0"/>
  </r>
  <r>
    <s v="TFY-52090-386"/>
    <x v="287"/>
    <s v="08613-17327-XT"/>
    <s v="E-L-0.5"/>
    <n v="2"/>
    <s v="Lucienne Scargle"/>
    <s v="lscargle9h@myspace.com"/>
    <x v="0"/>
    <x v="207"/>
    <s v="Exc"/>
    <s v="L"/>
    <x v="1"/>
    <n v="8.91"/>
    <n v="17.82"/>
    <x v="1"/>
    <x v="1"/>
    <x v="1"/>
  </r>
  <r>
    <s v="TFY-52090-386"/>
    <x v="287"/>
    <s v="08613-17327-XT"/>
    <s v="L-D-0.5"/>
    <n v="5"/>
    <s v="Lucienne Scargle"/>
    <s v="lscargle9h@myspace.com"/>
    <x v="0"/>
    <x v="207"/>
    <s v="Lib"/>
    <s v="D"/>
    <x v="1"/>
    <n v="7.77"/>
    <n v="38.849999999999994"/>
    <x v="3"/>
    <x v="2"/>
    <x v="1"/>
  </r>
  <r>
    <s v="NYY-73968-094"/>
    <x v="288"/>
    <s v="70451-38048-AH"/>
    <s v="R-D-0.5"/>
    <n v="6"/>
    <s v="Noam Climance"/>
    <s v="nclimance9j@europa.eu"/>
    <x v="0"/>
    <x v="208"/>
    <s v="Rob"/>
    <s v="D"/>
    <x v="1"/>
    <n v="5.3699999999999992"/>
    <n v="32.22"/>
    <x v="0"/>
    <x v="2"/>
    <x v="1"/>
  </r>
  <r>
    <s v="QEY-71761-460"/>
    <x v="250"/>
    <s v="35442-75769-PL"/>
    <s v="R-M-1"/>
    <n v="2"/>
    <s v="Catarina Donn"/>
    <s v=""/>
    <x v="1"/>
    <x v="209"/>
    <s v="Rob"/>
    <s v="M"/>
    <x v="0"/>
    <n v="9.9499999999999993"/>
    <n v="19.899999999999999"/>
    <x v="0"/>
    <x v="0"/>
    <x v="0"/>
  </r>
  <r>
    <s v="GKQ-82603-910"/>
    <x v="289"/>
    <s v="83737-56117-JE"/>
    <s v="R-L-1"/>
    <n v="5"/>
    <s v="Ameline Snazle"/>
    <s v="asnazle9l@oracle.com"/>
    <x v="0"/>
    <x v="124"/>
    <s v="Rob"/>
    <s v="L"/>
    <x v="0"/>
    <n v="11.95"/>
    <n v="59.75"/>
    <x v="0"/>
    <x v="1"/>
    <x v="1"/>
  </r>
  <r>
    <s v="IOB-32673-745"/>
    <x v="290"/>
    <s v="07095-81281-NJ"/>
    <s v="A-L-0.5"/>
    <n v="3"/>
    <s v="Rebeka Worg"/>
    <s v="rworg9m@arstechnica.com"/>
    <x v="0"/>
    <x v="68"/>
    <s v="Ara"/>
    <s v="L"/>
    <x v="1"/>
    <n v="7.77"/>
    <n v="23.31"/>
    <x v="2"/>
    <x v="1"/>
    <x v="0"/>
  </r>
  <r>
    <s v="YAU-98893-150"/>
    <x v="291"/>
    <s v="77043-48851-HG"/>
    <s v="L-M-1"/>
    <n v="3"/>
    <s v="Lewes Danes"/>
    <s v="ldanes9n@umn.edu"/>
    <x v="0"/>
    <x v="210"/>
    <s v="Lib"/>
    <s v="M"/>
    <x v="0"/>
    <n v="14.55"/>
    <n v="43.650000000000006"/>
    <x v="3"/>
    <x v="0"/>
    <x v="1"/>
  </r>
  <r>
    <s v="XNM-14163-951"/>
    <x v="292"/>
    <s v="78224-60622-KH"/>
    <s v="E-L-2.5"/>
    <n v="6"/>
    <s v="Shelli Keynd"/>
    <s v="skeynd9o@narod.ru"/>
    <x v="0"/>
    <x v="211"/>
    <s v="Exc"/>
    <s v="L"/>
    <x v="2"/>
    <n v="34.154999999999994"/>
    <n v="204.92999999999995"/>
    <x v="1"/>
    <x v="1"/>
    <x v="1"/>
  </r>
  <r>
    <s v="JPB-45297-000"/>
    <x v="293"/>
    <s v="83105-86631-IU"/>
    <s v="R-L-0.2"/>
    <n v="4"/>
    <s v="Dell Daveridge"/>
    <s v="ddaveridge9p@arstechnica.com"/>
    <x v="0"/>
    <x v="6"/>
    <s v="Rob"/>
    <s v="L"/>
    <x v="3"/>
    <n v="3.5849999999999995"/>
    <n v="14.339999999999998"/>
    <x v="0"/>
    <x v="1"/>
    <x v="1"/>
  </r>
  <r>
    <s v="MOU-74341-266"/>
    <x v="294"/>
    <s v="99358-65399-TC"/>
    <s v="A-D-0.5"/>
    <n v="4"/>
    <s v="Joshuah Awdry"/>
    <s v="jawdry9q@utexas.edu"/>
    <x v="0"/>
    <x v="212"/>
    <s v="Ara"/>
    <s v="D"/>
    <x v="1"/>
    <n v="5.97"/>
    <n v="23.88"/>
    <x v="2"/>
    <x v="2"/>
    <x v="1"/>
  </r>
  <r>
    <s v="DHJ-87461-571"/>
    <x v="295"/>
    <s v="94525-76037-JP"/>
    <s v="A-M-1"/>
    <n v="2"/>
    <s v="Ethel Ryles"/>
    <s v="eryles9r@fastcompany.com"/>
    <x v="0"/>
    <x v="213"/>
    <s v="Ara"/>
    <s v="M"/>
    <x v="0"/>
    <n v="11.25"/>
    <n v="22.5"/>
    <x v="2"/>
    <x v="0"/>
    <x v="1"/>
  </r>
  <r>
    <s v="DKM-97676-850"/>
    <x v="296"/>
    <s v="43439-94003-DW"/>
    <s v="E-D-0.5"/>
    <n v="5"/>
    <s v="Flynn Antony"/>
    <s v=""/>
    <x v="0"/>
    <x v="38"/>
    <s v="Exc"/>
    <s v="D"/>
    <x v="1"/>
    <n v="7.29"/>
    <n v="36.450000000000003"/>
    <x v="1"/>
    <x v="2"/>
    <x v="1"/>
  </r>
  <r>
    <s v="UEB-09112-118"/>
    <x v="297"/>
    <s v="82718-93677-XO"/>
    <s v="A-M-0.5"/>
    <n v="4"/>
    <s v="Maitilde Boxill"/>
    <s v=""/>
    <x v="0"/>
    <x v="124"/>
    <s v="Ara"/>
    <s v="M"/>
    <x v="1"/>
    <n v="6.75"/>
    <n v="27"/>
    <x v="2"/>
    <x v="0"/>
    <x v="0"/>
  </r>
  <r>
    <s v="ORZ-67699-748"/>
    <x v="298"/>
    <s v="44708-78241-DF"/>
    <s v="A-M-2.5"/>
    <n v="6"/>
    <s v="Jodee Caldicott"/>
    <s v="jcaldicott9u@usda.gov"/>
    <x v="0"/>
    <x v="214"/>
    <s v="Ara"/>
    <s v="M"/>
    <x v="2"/>
    <n v="25.874999999999996"/>
    <n v="155.24999999999997"/>
    <x v="2"/>
    <x v="0"/>
    <x v="1"/>
  </r>
  <r>
    <s v="JXP-28398-485"/>
    <x v="299"/>
    <s v="23039-93032-FN"/>
    <s v="A-D-2.5"/>
    <n v="5"/>
    <s v="Marianna Vedmore"/>
    <s v="mvedmore9v@a8.net"/>
    <x v="0"/>
    <x v="116"/>
    <s v="Ara"/>
    <s v="D"/>
    <x v="2"/>
    <n v="22.884999999999998"/>
    <n v="114.42499999999998"/>
    <x v="2"/>
    <x v="2"/>
    <x v="0"/>
  </r>
  <r>
    <s v="WWH-92259-198"/>
    <x v="300"/>
    <s v="35256-12529-FT"/>
    <s v="L-D-1"/>
    <n v="4"/>
    <s v="Willey Romao"/>
    <s v="wromao9w@chronoengine.com"/>
    <x v="0"/>
    <x v="155"/>
    <s v="Lib"/>
    <s v="D"/>
    <x v="0"/>
    <n v="12.95"/>
    <n v="51.8"/>
    <x v="3"/>
    <x v="2"/>
    <x v="0"/>
  </r>
  <r>
    <s v="FLR-82914-153"/>
    <x v="301"/>
    <s v="86100-33488-WP"/>
    <s v="A-M-2.5"/>
    <n v="6"/>
    <s v="Enriqueta Ixor"/>
    <s v=""/>
    <x v="0"/>
    <x v="215"/>
    <s v="Ara"/>
    <s v="M"/>
    <x v="2"/>
    <n v="25.874999999999996"/>
    <n v="155.24999999999997"/>
    <x v="2"/>
    <x v="0"/>
    <x v="1"/>
  </r>
  <r>
    <s v="AMB-93600-000"/>
    <x v="302"/>
    <s v="64435-53100-WM"/>
    <s v="A-L-2.5"/>
    <n v="1"/>
    <s v="Tomasina Cotmore"/>
    <s v="tcotmore9y@amazonaws.com"/>
    <x v="0"/>
    <x v="216"/>
    <s v="Ara"/>
    <s v="L"/>
    <x v="2"/>
    <n v="29.784999999999997"/>
    <n v="29.784999999999997"/>
    <x v="2"/>
    <x v="1"/>
    <x v="1"/>
  </r>
  <r>
    <s v="FEP-36895-658"/>
    <x v="303"/>
    <s v="44699-43836-UH"/>
    <s v="R-L-0.2"/>
    <n v="6"/>
    <s v="Yuma Skipsey"/>
    <s v="yskipsey9z@spotify.com"/>
    <x v="2"/>
    <x v="217"/>
    <s v="Rob"/>
    <s v="L"/>
    <x v="3"/>
    <n v="3.5849999999999995"/>
    <n v="21.509999999999998"/>
    <x v="0"/>
    <x v="1"/>
    <x v="1"/>
  </r>
  <r>
    <s v="RXW-91413-276"/>
    <x v="304"/>
    <s v="29588-35679-RG"/>
    <s v="R-D-2.5"/>
    <n v="2"/>
    <s v="Nicko Corps"/>
    <s v="ncorpsa0@gmpg.org"/>
    <x v="0"/>
    <x v="182"/>
    <s v="Rob"/>
    <s v="D"/>
    <x v="2"/>
    <n v="20.584999999999997"/>
    <n v="41.169999999999995"/>
    <x v="0"/>
    <x v="2"/>
    <x v="1"/>
  </r>
  <r>
    <s v="RXW-91413-276"/>
    <x v="304"/>
    <s v="29588-35679-RG"/>
    <s v="R-M-0.5"/>
    <n v="1"/>
    <s v="Nicko Corps"/>
    <s v="ncorpsa0@gmpg.org"/>
    <x v="0"/>
    <x v="182"/>
    <s v="Rob"/>
    <s v="M"/>
    <x v="1"/>
    <n v="5.97"/>
    <n v="5.97"/>
    <x v="0"/>
    <x v="0"/>
    <x v="1"/>
  </r>
  <r>
    <s v="SDB-77492-188"/>
    <x v="305"/>
    <s v="64815-54078-HH"/>
    <s v="E-L-1"/>
    <n v="5"/>
    <s v="Feliks Babber"/>
    <s v="fbabbera2@stanford.edu"/>
    <x v="0"/>
    <x v="167"/>
    <s v="Exc"/>
    <s v="L"/>
    <x v="0"/>
    <n v="14.85"/>
    <n v="74.25"/>
    <x v="1"/>
    <x v="1"/>
    <x v="0"/>
  </r>
  <r>
    <s v="RZN-65182-395"/>
    <x v="196"/>
    <s v="59572-41990-XY"/>
    <s v="L-M-1"/>
    <n v="6"/>
    <s v="Kaja Loxton"/>
    <s v="kloxtona3@opensource.org"/>
    <x v="0"/>
    <x v="218"/>
    <s v="Lib"/>
    <s v="M"/>
    <x v="0"/>
    <n v="14.55"/>
    <n v="87.300000000000011"/>
    <x v="3"/>
    <x v="0"/>
    <x v="1"/>
  </r>
  <r>
    <s v="HDQ-86094-507"/>
    <x v="110"/>
    <s v="32481-61533-ZJ"/>
    <s v="E-D-1"/>
    <n v="6"/>
    <s v="Parker Tofful"/>
    <s v="ptoffula4@posterous.com"/>
    <x v="0"/>
    <x v="74"/>
    <s v="Exc"/>
    <s v="D"/>
    <x v="0"/>
    <n v="12.15"/>
    <n v="72.900000000000006"/>
    <x v="1"/>
    <x v="2"/>
    <x v="0"/>
  </r>
  <r>
    <s v="YXO-79631-417"/>
    <x v="24"/>
    <s v="31587-92570-HL"/>
    <s v="L-D-0.5"/>
    <n v="1"/>
    <s v="Casi Gwinnett"/>
    <s v="cgwinnetta5@behance.net"/>
    <x v="0"/>
    <x v="219"/>
    <s v="Lib"/>
    <s v="D"/>
    <x v="1"/>
    <n v="7.77"/>
    <n v="7.77"/>
    <x v="3"/>
    <x v="2"/>
    <x v="1"/>
  </r>
  <r>
    <s v="SNF-57032-096"/>
    <x v="306"/>
    <s v="93832-04799-ID"/>
    <s v="E-D-0.5"/>
    <n v="6"/>
    <s v="Saree Ellesworth"/>
    <s v=""/>
    <x v="0"/>
    <x v="95"/>
    <s v="Exc"/>
    <s v="D"/>
    <x v="1"/>
    <n v="7.29"/>
    <n v="43.74"/>
    <x v="1"/>
    <x v="2"/>
    <x v="1"/>
  </r>
  <r>
    <s v="DGL-29648-995"/>
    <x v="307"/>
    <s v="59367-30821-ZQ"/>
    <s v="L-M-0.2"/>
    <n v="2"/>
    <s v="Silvio Iorizzi"/>
    <s v=""/>
    <x v="0"/>
    <x v="141"/>
    <s v="Lib"/>
    <s v="M"/>
    <x v="3"/>
    <n v="4.3650000000000002"/>
    <n v="8.73"/>
    <x v="3"/>
    <x v="0"/>
    <x v="0"/>
  </r>
  <r>
    <s v="GPU-65651-504"/>
    <x v="308"/>
    <s v="83947-45528-ET"/>
    <s v="E-M-2.5"/>
    <n v="2"/>
    <s v="Leesa Flaonier"/>
    <s v="lflaoniera8@wordpress.org"/>
    <x v="0"/>
    <x v="142"/>
    <s v="Exc"/>
    <s v="M"/>
    <x v="2"/>
    <n v="31.624999999999996"/>
    <n v="63.249999999999993"/>
    <x v="1"/>
    <x v="0"/>
    <x v="1"/>
  </r>
  <r>
    <s v="OJU-34452-896"/>
    <x v="309"/>
    <s v="60799-92593-CX"/>
    <s v="E-L-0.5"/>
    <n v="1"/>
    <s v="Abba Pummell"/>
    <s v=""/>
    <x v="0"/>
    <x v="198"/>
    <s v="Exc"/>
    <s v="L"/>
    <x v="1"/>
    <n v="8.91"/>
    <n v="8.91"/>
    <x v="1"/>
    <x v="1"/>
    <x v="0"/>
  </r>
  <r>
    <s v="GZS-50547-887"/>
    <x v="310"/>
    <s v="61600-55136-UM"/>
    <s v="E-D-1"/>
    <n v="2"/>
    <s v="Corinna Catcheside"/>
    <s v="ccatchesideaa@macromedia.com"/>
    <x v="0"/>
    <x v="147"/>
    <s v="Exc"/>
    <s v="D"/>
    <x v="0"/>
    <n v="12.15"/>
    <n v="24.3"/>
    <x v="1"/>
    <x v="2"/>
    <x v="0"/>
  </r>
  <r>
    <s v="ESR-54041-053"/>
    <x v="311"/>
    <s v="59771-90302-OF"/>
    <s v="A-L-0.5"/>
    <n v="6"/>
    <s v="Cortney Gibbonson"/>
    <s v="cgibbonsonab@accuweather.com"/>
    <x v="0"/>
    <x v="208"/>
    <s v="Ara"/>
    <s v="L"/>
    <x v="1"/>
    <n v="7.77"/>
    <n v="46.62"/>
    <x v="2"/>
    <x v="1"/>
    <x v="0"/>
  </r>
  <r>
    <s v="OGD-10781-526"/>
    <x v="132"/>
    <s v="16880-78077-FB"/>
    <s v="R-L-0.5"/>
    <n v="6"/>
    <s v="Terri Farra"/>
    <s v="tfarraac@behance.net"/>
    <x v="0"/>
    <x v="220"/>
    <s v="Rob"/>
    <s v="L"/>
    <x v="1"/>
    <n v="7.169999999999999"/>
    <n v="43.019999999999996"/>
    <x v="0"/>
    <x v="1"/>
    <x v="1"/>
  </r>
  <r>
    <s v="FVH-29271-315"/>
    <x v="312"/>
    <s v="74415-50873-FC"/>
    <s v="A-D-0.5"/>
    <n v="3"/>
    <s v="Corney Curme"/>
    <s v=""/>
    <x v="1"/>
    <x v="221"/>
    <s v="Ara"/>
    <s v="D"/>
    <x v="1"/>
    <n v="5.97"/>
    <n v="17.91"/>
    <x v="2"/>
    <x v="2"/>
    <x v="0"/>
  </r>
  <r>
    <s v="BNZ-20544-633"/>
    <x v="313"/>
    <s v="31798-95707-NR"/>
    <s v="L-L-0.5"/>
    <n v="4"/>
    <s v="Gothart Bamfield"/>
    <s v="gbamfieldae@yellowpages.com"/>
    <x v="0"/>
    <x v="222"/>
    <s v="Lib"/>
    <s v="L"/>
    <x v="1"/>
    <n v="9.51"/>
    <n v="38.04"/>
    <x v="3"/>
    <x v="1"/>
    <x v="0"/>
  </r>
  <r>
    <s v="FUX-85791-078"/>
    <x v="156"/>
    <s v="59122-08794-WT"/>
    <s v="A-M-0.2"/>
    <n v="2"/>
    <s v="Waylin Hollingdale"/>
    <s v="whollingdaleaf@about.me"/>
    <x v="0"/>
    <x v="4"/>
    <s v="Ara"/>
    <s v="M"/>
    <x v="3"/>
    <n v="3.375"/>
    <n v="6.75"/>
    <x v="2"/>
    <x v="0"/>
    <x v="0"/>
  </r>
  <r>
    <s v="YXP-20078-116"/>
    <x v="314"/>
    <s v="37238-52421-JJ"/>
    <s v="R-M-0.5"/>
    <n v="1"/>
    <s v="Judd De Leek"/>
    <s v="jdeag@xrea.com"/>
    <x v="0"/>
    <x v="16"/>
    <s v="Rob"/>
    <s v="M"/>
    <x v="1"/>
    <n v="5.97"/>
    <n v="5.97"/>
    <x v="0"/>
    <x v="0"/>
    <x v="0"/>
  </r>
  <r>
    <s v="VQV-59984-866"/>
    <x v="315"/>
    <s v="48854-01899-FN"/>
    <s v="R-D-0.2"/>
    <n v="3"/>
    <s v="Vanya Skullet"/>
    <s v="vskulletah@tinyurl.com"/>
    <x v="1"/>
    <x v="146"/>
    <s v="Rob"/>
    <s v="D"/>
    <x v="3"/>
    <n v="2.6849999999999996"/>
    <n v="8.0549999999999997"/>
    <x v="0"/>
    <x v="2"/>
    <x v="1"/>
  </r>
  <r>
    <s v="JEH-37276-048"/>
    <x v="316"/>
    <s v="80896-38819-DW"/>
    <s v="A-L-0.5"/>
    <n v="3"/>
    <s v="Jany Rudeforth"/>
    <s v="jrudeforthai@wunderground.com"/>
    <x v="1"/>
    <x v="223"/>
    <s v="Ara"/>
    <s v="L"/>
    <x v="1"/>
    <n v="7.77"/>
    <n v="23.31"/>
    <x v="2"/>
    <x v="1"/>
    <x v="0"/>
  </r>
  <r>
    <s v="VYD-28555-589"/>
    <x v="317"/>
    <s v="29814-01459-RC"/>
    <s v="R-L-0.5"/>
    <n v="6"/>
    <s v="Ashbey Tomaszewski"/>
    <s v="atomaszewskiaj@answers.com"/>
    <x v="2"/>
    <x v="224"/>
    <s v="Rob"/>
    <s v="L"/>
    <x v="1"/>
    <n v="7.169999999999999"/>
    <n v="43.019999999999996"/>
    <x v="0"/>
    <x v="1"/>
    <x v="0"/>
  </r>
  <r>
    <s v="WUG-76466-650"/>
    <x v="318"/>
    <s v="43439-94003-DW"/>
    <s v="L-D-0.5"/>
    <n v="3"/>
    <s v="Flynn Antony"/>
    <s v=""/>
    <x v="0"/>
    <x v="38"/>
    <s v="Lib"/>
    <s v="D"/>
    <x v="1"/>
    <n v="7.77"/>
    <n v="23.31"/>
    <x v="3"/>
    <x v="2"/>
    <x v="1"/>
  </r>
  <r>
    <s v="RJV-08261-583"/>
    <x v="182"/>
    <s v="48497-29281-FE"/>
    <s v="A-D-0.2"/>
    <n v="5"/>
    <s v="Pren Bess"/>
    <s v="pbessal@qq.com"/>
    <x v="0"/>
    <x v="6"/>
    <s v="Ara"/>
    <s v="D"/>
    <x v="3"/>
    <n v="2.9849999999999999"/>
    <n v="14.924999999999999"/>
    <x v="2"/>
    <x v="2"/>
    <x v="0"/>
  </r>
  <r>
    <s v="PMR-56062-609"/>
    <x v="319"/>
    <s v="43605-12616-YH"/>
    <s v="E-D-0.5"/>
    <n v="3"/>
    <s v="Elka Windress"/>
    <s v="ewindressam@marketwatch.com"/>
    <x v="0"/>
    <x v="192"/>
    <s v="Exc"/>
    <s v="D"/>
    <x v="1"/>
    <n v="7.29"/>
    <n v="21.87"/>
    <x v="1"/>
    <x v="2"/>
    <x v="1"/>
  </r>
  <r>
    <s v="XLD-12920-505"/>
    <x v="320"/>
    <s v="21907-75962-VB"/>
    <s v="E-L-0.5"/>
    <n v="6"/>
    <s v="Marty Kidstoun"/>
    <s v=""/>
    <x v="0"/>
    <x v="225"/>
    <s v="Exc"/>
    <s v="L"/>
    <x v="1"/>
    <n v="8.91"/>
    <n v="53.46"/>
    <x v="1"/>
    <x v="1"/>
    <x v="0"/>
  </r>
  <r>
    <s v="UBW-50312-037"/>
    <x v="321"/>
    <s v="69503-12127-YD"/>
    <s v="A-L-2.5"/>
    <n v="4"/>
    <s v="Nickey Dimbleby"/>
    <s v=""/>
    <x v="0"/>
    <x v="68"/>
    <s v="Ara"/>
    <s v="L"/>
    <x v="2"/>
    <n v="29.784999999999997"/>
    <n v="119.13999999999999"/>
    <x v="2"/>
    <x v="1"/>
    <x v="1"/>
  </r>
  <r>
    <s v="QAW-05889-019"/>
    <x v="322"/>
    <s v="68810-07329-EU"/>
    <s v="L-M-0.5"/>
    <n v="5"/>
    <s v="Virgil Baumadier"/>
    <s v="vbaumadierap@google.cn"/>
    <x v="0"/>
    <x v="77"/>
    <s v="Lib"/>
    <s v="M"/>
    <x v="1"/>
    <n v="8.73"/>
    <n v="43.650000000000006"/>
    <x v="3"/>
    <x v="0"/>
    <x v="0"/>
  </r>
  <r>
    <s v="EPT-12715-397"/>
    <x v="128"/>
    <s v="08478-75251-OG"/>
    <s v="A-D-0.2"/>
    <n v="6"/>
    <s v="Lenore Messenbird"/>
    <s v=""/>
    <x v="0"/>
    <x v="64"/>
    <s v="Ara"/>
    <s v="D"/>
    <x v="3"/>
    <n v="2.9849999999999999"/>
    <n v="17.91"/>
    <x v="2"/>
    <x v="2"/>
    <x v="0"/>
  </r>
  <r>
    <s v="DHT-93810-053"/>
    <x v="323"/>
    <s v="17005-82030-EA"/>
    <s v="E-L-1"/>
    <n v="5"/>
    <s v="Shirleen Welds"/>
    <s v="sweldsar@wired.com"/>
    <x v="0"/>
    <x v="226"/>
    <s v="Exc"/>
    <s v="L"/>
    <x v="0"/>
    <n v="14.85"/>
    <n v="74.25"/>
    <x v="1"/>
    <x v="1"/>
    <x v="0"/>
  </r>
  <r>
    <s v="DMY-96037-963"/>
    <x v="324"/>
    <s v="42179-95059-DO"/>
    <s v="L-D-0.2"/>
    <n v="3"/>
    <s v="Maisie Sarvar"/>
    <s v="msarvaras@artisteer.com"/>
    <x v="0"/>
    <x v="227"/>
    <s v="Lib"/>
    <s v="D"/>
    <x v="3"/>
    <n v="3.8849999999999998"/>
    <n v="11.654999999999999"/>
    <x v="3"/>
    <x v="2"/>
    <x v="0"/>
  </r>
  <r>
    <s v="MBM-55936-917"/>
    <x v="325"/>
    <s v="55989-39849-WO"/>
    <s v="L-D-0.5"/>
    <n v="3"/>
    <s v="Andrej Havick"/>
    <s v="ahavickat@nsw.gov.au"/>
    <x v="0"/>
    <x v="228"/>
    <s v="Lib"/>
    <s v="D"/>
    <x v="1"/>
    <n v="7.77"/>
    <n v="23.31"/>
    <x v="3"/>
    <x v="2"/>
    <x v="0"/>
  </r>
  <r>
    <s v="TPA-93614-840"/>
    <x v="326"/>
    <s v="28932-49296-TM"/>
    <s v="E-D-0.5"/>
    <n v="2"/>
    <s v="Sloan Diviny"/>
    <s v="sdivinyau@ask.com"/>
    <x v="0"/>
    <x v="50"/>
    <s v="Exc"/>
    <s v="D"/>
    <x v="1"/>
    <n v="7.29"/>
    <n v="14.58"/>
    <x v="1"/>
    <x v="2"/>
    <x v="0"/>
  </r>
  <r>
    <s v="WDM-77521-710"/>
    <x v="327"/>
    <s v="86144-10144-CB"/>
    <s v="A-M-0.5"/>
    <n v="2"/>
    <s v="Itch Norquoy"/>
    <s v="inorquoyav@businessweek.com"/>
    <x v="0"/>
    <x v="30"/>
    <s v="Ara"/>
    <s v="M"/>
    <x v="1"/>
    <n v="6.75"/>
    <n v="13.5"/>
    <x v="2"/>
    <x v="0"/>
    <x v="1"/>
  </r>
  <r>
    <s v="EIP-19142-462"/>
    <x v="328"/>
    <s v="60973-72562-DQ"/>
    <s v="E-L-1"/>
    <n v="6"/>
    <s v="Anson Iddison"/>
    <s v="aiddisonaw@usa.gov"/>
    <x v="0"/>
    <x v="100"/>
    <s v="Exc"/>
    <s v="L"/>
    <x v="0"/>
    <n v="14.85"/>
    <n v="89.1"/>
    <x v="1"/>
    <x v="1"/>
    <x v="1"/>
  </r>
  <r>
    <s v="EIP-19142-462"/>
    <x v="328"/>
    <s v="60973-72562-DQ"/>
    <s v="A-L-0.2"/>
    <n v="1"/>
    <s v="Anson Iddison"/>
    <s v="aiddisonaw@usa.gov"/>
    <x v="0"/>
    <x v="100"/>
    <s v="Ara"/>
    <s v="L"/>
    <x v="3"/>
    <n v="3.8849999999999998"/>
    <n v="3.8849999999999998"/>
    <x v="2"/>
    <x v="1"/>
    <x v="1"/>
  </r>
  <r>
    <s v="ZZL-76364-387"/>
    <x v="128"/>
    <s v="11263-86515-VU"/>
    <s v="R-L-2.5"/>
    <n v="4"/>
    <s v="Randal Longfield"/>
    <s v="rlongfielday@bluehost.com"/>
    <x v="0"/>
    <x v="30"/>
    <s v="Rob"/>
    <s v="L"/>
    <x v="2"/>
    <n v="27.484999999999996"/>
    <n v="109.93999999999998"/>
    <x v="0"/>
    <x v="1"/>
    <x v="1"/>
  </r>
  <r>
    <s v="GMF-18638-786"/>
    <x v="329"/>
    <s v="60004-62976-NI"/>
    <s v="L-D-0.5"/>
    <n v="6"/>
    <s v="Gregorius Kislingbury"/>
    <s v="gkislingburyaz@samsung.com"/>
    <x v="0"/>
    <x v="41"/>
    <s v="Lib"/>
    <s v="D"/>
    <x v="1"/>
    <n v="7.77"/>
    <n v="46.62"/>
    <x v="3"/>
    <x v="2"/>
    <x v="0"/>
  </r>
  <r>
    <s v="TDJ-20844-787"/>
    <x v="330"/>
    <s v="77876-28498-HI"/>
    <s v="A-L-0.5"/>
    <n v="5"/>
    <s v="Xenos Gibbons"/>
    <s v="xgibbonsb0@artisteer.com"/>
    <x v="0"/>
    <x v="39"/>
    <s v="Ara"/>
    <s v="L"/>
    <x v="1"/>
    <n v="7.77"/>
    <n v="38.849999999999994"/>
    <x v="2"/>
    <x v="1"/>
    <x v="1"/>
  </r>
  <r>
    <s v="BWK-39400-446"/>
    <x v="331"/>
    <s v="61302-06948-EH"/>
    <s v="L-D-0.5"/>
    <n v="4"/>
    <s v="Fleur Parres"/>
    <s v="fparresb1@imageshack.us"/>
    <x v="0"/>
    <x v="36"/>
    <s v="Lib"/>
    <s v="D"/>
    <x v="1"/>
    <n v="7.77"/>
    <n v="31.08"/>
    <x v="3"/>
    <x v="2"/>
    <x v="0"/>
  </r>
  <r>
    <s v="LCB-02099-995"/>
    <x v="332"/>
    <s v="06757-96251-UH"/>
    <s v="A-D-0.2"/>
    <n v="6"/>
    <s v="Gran Sibray"/>
    <s v="gsibrayb2@wsj.com"/>
    <x v="0"/>
    <x v="18"/>
    <s v="Ara"/>
    <s v="D"/>
    <x v="3"/>
    <n v="2.9849999999999999"/>
    <n v="17.91"/>
    <x v="2"/>
    <x v="2"/>
    <x v="0"/>
  </r>
  <r>
    <s v="UBA-43678-174"/>
    <x v="333"/>
    <s v="44530-75983-OD"/>
    <s v="E-D-2.5"/>
    <n v="6"/>
    <s v="Ingelbert Hotchkin"/>
    <s v="ihotchkinb3@mit.edu"/>
    <x v="2"/>
    <x v="229"/>
    <s v="Exc"/>
    <s v="D"/>
    <x v="2"/>
    <n v="27.945"/>
    <n v="167.67000000000002"/>
    <x v="1"/>
    <x v="2"/>
    <x v="1"/>
  </r>
  <r>
    <s v="UDH-24280-432"/>
    <x v="334"/>
    <s v="44865-58249-RY"/>
    <s v="L-L-1"/>
    <n v="4"/>
    <s v="Neely Broadberrie"/>
    <s v="nbroadberrieb4@gnu.org"/>
    <x v="0"/>
    <x v="41"/>
    <s v="Lib"/>
    <s v="L"/>
    <x v="0"/>
    <n v="15.85"/>
    <n v="63.4"/>
    <x v="3"/>
    <x v="1"/>
    <x v="1"/>
  </r>
  <r>
    <s v="IDQ-20193-502"/>
    <x v="335"/>
    <s v="36021-61205-DF"/>
    <s v="L-M-0.2"/>
    <n v="2"/>
    <s v="Rutger Pithcock"/>
    <s v="rpithcockb5@yellowbook.com"/>
    <x v="0"/>
    <x v="203"/>
    <s v="Lib"/>
    <s v="M"/>
    <x v="3"/>
    <n v="4.3650000000000002"/>
    <n v="8.73"/>
    <x v="3"/>
    <x v="0"/>
    <x v="0"/>
  </r>
  <r>
    <s v="DJG-14442-608"/>
    <x v="336"/>
    <s v="75716-12782-SS"/>
    <s v="R-D-1"/>
    <n v="3"/>
    <s v="Gale Croysdale"/>
    <s v="gcroysdaleb6@nih.gov"/>
    <x v="0"/>
    <x v="27"/>
    <s v="Rob"/>
    <s v="D"/>
    <x v="0"/>
    <n v="8.9499999999999993"/>
    <n v="26.849999999999998"/>
    <x v="0"/>
    <x v="2"/>
    <x v="0"/>
  </r>
  <r>
    <s v="DWB-61381-370"/>
    <x v="337"/>
    <s v="11812-00461-KH"/>
    <s v="L-L-0.2"/>
    <n v="2"/>
    <s v="Benedetto Gozzett"/>
    <s v="bgozzettb7@github.com"/>
    <x v="0"/>
    <x v="68"/>
    <s v="Lib"/>
    <s v="L"/>
    <x v="3"/>
    <n v="4.7549999999999999"/>
    <n v="9.51"/>
    <x v="3"/>
    <x v="1"/>
    <x v="1"/>
  </r>
  <r>
    <s v="FRD-17347-990"/>
    <x v="80"/>
    <s v="46681-78850-ZW"/>
    <s v="A-D-1"/>
    <n v="4"/>
    <s v="Tania Craggs"/>
    <s v="tcraggsb8@house.gov"/>
    <x v="1"/>
    <x v="230"/>
    <s v="Ara"/>
    <s v="D"/>
    <x v="0"/>
    <n v="9.9499999999999993"/>
    <n v="39.799999999999997"/>
    <x v="2"/>
    <x v="2"/>
    <x v="1"/>
  </r>
  <r>
    <s v="YPP-27450-525"/>
    <x v="338"/>
    <s v="01932-87052-KO"/>
    <s v="E-M-0.5"/>
    <n v="3"/>
    <s v="Leonie Cullrford"/>
    <s v="lcullrfordb9@xing.com"/>
    <x v="0"/>
    <x v="231"/>
    <s v="Exc"/>
    <s v="M"/>
    <x v="1"/>
    <n v="8.25"/>
    <n v="24.75"/>
    <x v="1"/>
    <x v="0"/>
    <x v="0"/>
  </r>
  <r>
    <s v="EFC-39577-424"/>
    <x v="339"/>
    <s v="16046-34805-ZF"/>
    <s v="E-M-1"/>
    <n v="5"/>
    <s v="Auguste Rizon"/>
    <s v="arizonba@xing.com"/>
    <x v="0"/>
    <x v="28"/>
    <s v="Exc"/>
    <s v="M"/>
    <x v="0"/>
    <n v="13.75"/>
    <n v="68.75"/>
    <x v="1"/>
    <x v="0"/>
    <x v="0"/>
  </r>
  <r>
    <s v="LAW-80062-016"/>
    <x v="340"/>
    <s v="34546-70516-LR"/>
    <s v="E-M-0.5"/>
    <n v="6"/>
    <s v="Lorin Guerrazzi"/>
    <s v=""/>
    <x v="1"/>
    <x v="232"/>
    <s v="Exc"/>
    <s v="M"/>
    <x v="1"/>
    <n v="8.25"/>
    <n v="49.5"/>
    <x v="1"/>
    <x v="0"/>
    <x v="1"/>
  </r>
  <r>
    <s v="WKL-27981-758"/>
    <x v="177"/>
    <s v="73699-93557-FZ"/>
    <s v="A-M-2.5"/>
    <n v="2"/>
    <s v="Felice Miell"/>
    <s v="fmiellbc@spiegel.de"/>
    <x v="0"/>
    <x v="233"/>
    <s v="Ara"/>
    <s v="M"/>
    <x v="2"/>
    <n v="25.874999999999996"/>
    <n v="51.749999999999993"/>
    <x v="2"/>
    <x v="0"/>
    <x v="0"/>
  </r>
  <r>
    <s v="VRT-39834-265"/>
    <x v="341"/>
    <s v="86686-37462-CK"/>
    <s v="L-L-1"/>
    <n v="3"/>
    <s v="Hamish Skeech"/>
    <s v=""/>
    <x v="1"/>
    <x v="234"/>
    <s v="Lib"/>
    <s v="L"/>
    <x v="0"/>
    <n v="15.85"/>
    <n v="47.55"/>
    <x v="3"/>
    <x v="1"/>
    <x v="0"/>
  </r>
  <r>
    <s v="QTC-71005-730"/>
    <x v="342"/>
    <s v="14298-02150-KH"/>
    <s v="A-L-0.2"/>
    <n v="4"/>
    <s v="Giordano Lorenzin"/>
    <s v=""/>
    <x v="0"/>
    <x v="204"/>
    <s v="Ara"/>
    <s v="L"/>
    <x v="3"/>
    <n v="3.8849999999999998"/>
    <n v="15.54"/>
    <x v="2"/>
    <x v="1"/>
    <x v="1"/>
  </r>
  <r>
    <s v="TNX-09857-717"/>
    <x v="343"/>
    <s v="48675-07824-HJ"/>
    <s v="L-M-1"/>
    <n v="6"/>
    <s v="Harwilll Bishell"/>
    <s v=""/>
    <x v="0"/>
    <x v="235"/>
    <s v="Lib"/>
    <s v="M"/>
    <x v="0"/>
    <n v="14.55"/>
    <n v="87.300000000000011"/>
    <x v="3"/>
    <x v="0"/>
    <x v="0"/>
  </r>
  <r>
    <s v="JZV-43874-185"/>
    <x v="344"/>
    <s v="18551-80943-YQ"/>
    <s v="A-M-1"/>
    <n v="5"/>
    <s v="Freeland Missenden"/>
    <s v=""/>
    <x v="0"/>
    <x v="236"/>
    <s v="Ara"/>
    <s v="M"/>
    <x v="0"/>
    <n v="11.25"/>
    <n v="56.25"/>
    <x v="2"/>
    <x v="0"/>
    <x v="0"/>
  </r>
  <r>
    <s v="ICF-17486-106"/>
    <x v="47"/>
    <s v="19196-09748-DB"/>
    <s v="L-L-2.5"/>
    <n v="1"/>
    <s v="Waylan Springall"/>
    <s v="wspringallbh@jugem.jp"/>
    <x v="0"/>
    <x v="237"/>
    <s v="Lib"/>
    <s v="L"/>
    <x v="2"/>
    <n v="36.454999999999998"/>
    <n v="36.454999999999998"/>
    <x v="3"/>
    <x v="1"/>
    <x v="0"/>
  </r>
  <r>
    <s v="BMK-49520-383"/>
    <x v="345"/>
    <s v="72233-08665-IP"/>
    <s v="R-L-0.2"/>
    <n v="3"/>
    <s v="Kiri Avramow"/>
    <s v=""/>
    <x v="0"/>
    <x v="211"/>
    <s v="Rob"/>
    <s v="L"/>
    <x v="3"/>
    <n v="3.5849999999999995"/>
    <n v="10.754999999999999"/>
    <x v="0"/>
    <x v="1"/>
    <x v="0"/>
  </r>
  <r>
    <s v="HTS-15020-632"/>
    <x v="169"/>
    <s v="53817-13148-RK"/>
    <s v="R-M-0.2"/>
    <n v="3"/>
    <s v="Gregg Hawkyens"/>
    <s v="ghawkyensbj@census.gov"/>
    <x v="0"/>
    <x v="235"/>
    <s v="Rob"/>
    <s v="M"/>
    <x v="3"/>
    <n v="2.9849999999999999"/>
    <n v="8.9550000000000001"/>
    <x v="0"/>
    <x v="0"/>
    <x v="1"/>
  </r>
  <r>
    <s v="YLE-18247-749"/>
    <x v="346"/>
    <s v="92227-49331-QR"/>
    <s v="A-L-0.5"/>
    <n v="3"/>
    <s v="Reggis Pracy"/>
    <s v=""/>
    <x v="0"/>
    <x v="4"/>
    <s v="Ara"/>
    <s v="L"/>
    <x v="1"/>
    <n v="7.77"/>
    <n v="23.31"/>
    <x v="2"/>
    <x v="1"/>
    <x v="0"/>
  </r>
  <r>
    <s v="KJJ-12573-591"/>
    <x v="347"/>
    <s v="12997-41076-FQ"/>
    <s v="A-L-2.5"/>
    <n v="1"/>
    <s v="Paula Denis"/>
    <s v=""/>
    <x v="0"/>
    <x v="167"/>
    <s v="Ara"/>
    <s v="L"/>
    <x v="2"/>
    <n v="29.784999999999997"/>
    <n v="29.784999999999997"/>
    <x v="2"/>
    <x v="1"/>
    <x v="0"/>
  </r>
  <r>
    <s v="RGU-43561-950"/>
    <x v="348"/>
    <s v="44220-00348-MB"/>
    <s v="A-L-2.5"/>
    <n v="5"/>
    <s v="Broderick McGilvra"/>
    <s v="bmcgilvrabm@so-net.ne.jp"/>
    <x v="0"/>
    <x v="155"/>
    <s v="Ara"/>
    <s v="L"/>
    <x v="2"/>
    <n v="29.784999999999997"/>
    <n v="148.92499999999998"/>
    <x v="2"/>
    <x v="1"/>
    <x v="0"/>
  </r>
  <r>
    <s v="JSN-73975-443"/>
    <x v="349"/>
    <s v="93047-98331-DD"/>
    <s v="L-M-0.5"/>
    <n v="1"/>
    <s v="Annabella Danzey"/>
    <s v="adanzeybn@github.com"/>
    <x v="0"/>
    <x v="195"/>
    <s v="Lib"/>
    <s v="M"/>
    <x v="1"/>
    <n v="8.73"/>
    <n v="8.73"/>
    <x v="3"/>
    <x v="0"/>
    <x v="0"/>
  </r>
  <r>
    <s v="WNR-71736-993"/>
    <x v="350"/>
    <s v="16880-78077-FB"/>
    <s v="L-D-0.5"/>
    <n v="4"/>
    <s v="Terri Farra"/>
    <s v="tfarraac@behance.net"/>
    <x v="0"/>
    <x v="220"/>
    <s v="Lib"/>
    <s v="D"/>
    <x v="1"/>
    <n v="7.77"/>
    <n v="31.08"/>
    <x v="3"/>
    <x v="2"/>
    <x v="1"/>
  </r>
  <r>
    <s v="WNR-71736-993"/>
    <x v="350"/>
    <s v="16880-78077-FB"/>
    <s v="A-D-2.5"/>
    <n v="6"/>
    <s v="Terri Farra"/>
    <s v="tfarraac@behance.net"/>
    <x v="0"/>
    <x v="220"/>
    <s v="Ara"/>
    <s v="D"/>
    <x v="2"/>
    <n v="22.884999999999998"/>
    <n v="137.31"/>
    <x v="2"/>
    <x v="2"/>
    <x v="1"/>
  </r>
  <r>
    <s v="HNI-91338-546"/>
    <x v="54"/>
    <s v="67285-75317-XI"/>
    <s v="A-D-0.5"/>
    <n v="5"/>
    <s v="Nevins Glowacz"/>
    <s v=""/>
    <x v="0"/>
    <x v="238"/>
    <s v="Ara"/>
    <s v="D"/>
    <x v="1"/>
    <n v="5.97"/>
    <n v="29.849999999999998"/>
    <x v="2"/>
    <x v="2"/>
    <x v="1"/>
  </r>
  <r>
    <s v="CYH-53243-218"/>
    <x v="237"/>
    <s v="88167-57964-PH"/>
    <s v="R-M-0.5"/>
    <n v="3"/>
    <s v="Adelice Isabell"/>
    <s v=""/>
    <x v="0"/>
    <x v="27"/>
    <s v="Rob"/>
    <s v="M"/>
    <x v="1"/>
    <n v="5.97"/>
    <n v="17.91"/>
    <x v="0"/>
    <x v="0"/>
    <x v="1"/>
  </r>
  <r>
    <s v="SVD-75407-177"/>
    <x v="351"/>
    <s v="16106-36039-QS"/>
    <s v="E-L-0.5"/>
    <n v="3"/>
    <s v="Yulma Dombrell"/>
    <s v="ydombrellbs@dedecms.com"/>
    <x v="0"/>
    <x v="28"/>
    <s v="Exc"/>
    <s v="L"/>
    <x v="1"/>
    <n v="8.91"/>
    <n v="26.73"/>
    <x v="1"/>
    <x v="1"/>
    <x v="0"/>
  </r>
  <r>
    <s v="NVN-66443-451"/>
    <x v="352"/>
    <s v="98921-82417-GN"/>
    <s v="R-D-1"/>
    <n v="2"/>
    <s v="Alric Darth"/>
    <s v="adarthbt@t.co"/>
    <x v="0"/>
    <x v="92"/>
    <s v="Rob"/>
    <s v="D"/>
    <x v="0"/>
    <n v="8.9499999999999993"/>
    <n v="17.899999999999999"/>
    <x v="0"/>
    <x v="2"/>
    <x v="1"/>
  </r>
  <r>
    <s v="JUA-13580-095"/>
    <x v="102"/>
    <s v="55265-75151-AK"/>
    <s v="R-L-0.2"/>
    <n v="4"/>
    <s v="Manuel Darrigoe"/>
    <s v="mdarrigoebu@hud.gov"/>
    <x v="1"/>
    <x v="239"/>
    <s v="Rob"/>
    <s v="L"/>
    <x v="3"/>
    <n v="3.5849999999999995"/>
    <n v="14.339999999999998"/>
    <x v="0"/>
    <x v="1"/>
    <x v="0"/>
  </r>
  <r>
    <s v="ACY-56225-839"/>
    <x v="353"/>
    <s v="47386-50743-FG"/>
    <s v="A-M-2.5"/>
    <n v="3"/>
    <s v="Kynthia Berick"/>
    <s v=""/>
    <x v="0"/>
    <x v="204"/>
    <s v="Ara"/>
    <s v="M"/>
    <x v="2"/>
    <n v="25.874999999999996"/>
    <n v="77.624999999999986"/>
    <x v="2"/>
    <x v="0"/>
    <x v="0"/>
  </r>
  <r>
    <s v="QBB-07903-622"/>
    <x v="354"/>
    <s v="32622-54551-UC"/>
    <s v="R-L-1"/>
    <n v="5"/>
    <s v="Minetta Ackrill"/>
    <s v="mackrillbw@bandcamp.com"/>
    <x v="0"/>
    <x v="138"/>
    <s v="Rob"/>
    <s v="L"/>
    <x v="0"/>
    <n v="11.95"/>
    <n v="59.75"/>
    <x v="0"/>
    <x v="1"/>
    <x v="1"/>
  </r>
  <r>
    <s v="JLJ-81802-619"/>
    <x v="135"/>
    <s v="16880-78077-FB"/>
    <s v="A-L-1"/>
    <n v="6"/>
    <s v="Terri Farra"/>
    <s v="tfarraac@behance.net"/>
    <x v="0"/>
    <x v="220"/>
    <s v="Ara"/>
    <s v="L"/>
    <x v="0"/>
    <n v="12.95"/>
    <n v="77.699999999999989"/>
    <x v="2"/>
    <x v="1"/>
    <x v="1"/>
  </r>
  <r>
    <s v="HFT-77191-168"/>
    <x v="343"/>
    <s v="48419-02347-XP"/>
    <s v="R-D-0.2"/>
    <n v="2"/>
    <s v="Melosa Kippen"/>
    <s v="mkippenby@dion.ne.jp"/>
    <x v="0"/>
    <x v="240"/>
    <s v="Rob"/>
    <s v="D"/>
    <x v="3"/>
    <n v="2.6849999999999996"/>
    <n v="5.3699999999999992"/>
    <x v="0"/>
    <x v="2"/>
    <x v="0"/>
  </r>
  <r>
    <s v="SZR-35951-530"/>
    <x v="89"/>
    <s v="14121-20527-OJ"/>
    <s v="E-D-2.5"/>
    <n v="3"/>
    <s v="Witty Ranson"/>
    <s v="wransonbz@ted.com"/>
    <x v="1"/>
    <x v="241"/>
    <s v="Exc"/>
    <s v="D"/>
    <x v="2"/>
    <n v="27.945"/>
    <n v="83.835000000000008"/>
    <x v="1"/>
    <x v="2"/>
    <x v="0"/>
  </r>
  <r>
    <s v="IKL-95976-565"/>
    <x v="355"/>
    <s v="53486-73919-BQ"/>
    <s v="A-M-1"/>
    <n v="2"/>
    <s v="Rod Gowdie"/>
    <s v=""/>
    <x v="0"/>
    <x v="166"/>
    <s v="Ara"/>
    <s v="M"/>
    <x v="0"/>
    <n v="11.25"/>
    <n v="22.5"/>
    <x v="2"/>
    <x v="0"/>
    <x v="1"/>
  </r>
  <r>
    <s v="XEY-48929-474"/>
    <x v="204"/>
    <s v="21889-94615-WT"/>
    <s v="L-M-2.5"/>
    <n v="6"/>
    <s v="Lemuel Rignold"/>
    <s v="lrignoldc1@miibeian.gov.cn"/>
    <x v="0"/>
    <x v="155"/>
    <s v="Lib"/>
    <s v="M"/>
    <x v="2"/>
    <n v="33.464999999999996"/>
    <n v="200.78999999999996"/>
    <x v="3"/>
    <x v="0"/>
    <x v="0"/>
  </r>
  <r>
    <s v="SQT-07286-736"/>
    <x v="356"/>
    <s v="87726-16941-QW"/>
    <s v="A-M-1"/>
    <n v="6"/>
    <s v="Nevsa Fields"/>
    <s v=""/>
    <x v="0"/>
    <x v="35"/>
    <s v="Ara"/>
    <s v="M"/>
    <x v="0"/>
    <n v="11.25"/>
    <n v="67.5"/>
    <x v="2"/>
    <x v="0"/>
    <x v="1"/>
  </r>
  <r>
    <s v="QDU-45390-361"/>
    <x v="357"/>
    <s v="03677-09134-BC"/>
    <s v="E-M-0.5"/>
    <n v="1"/>
    <s v="Chance Rowthorn"/>
    <s v="crowthornc3@msn.com"/>
    <x v="0"/>
    <x v="210"/>
    <s v="Exc"/>
    <s v="M"/>
    <x v="1"/>
    <n v="8.25"/>
    <n v="8.25"/>
    <x v="1"/>
    <x v="0"/>
    <x v="1"/>
  </r>
  <r>
    <s v="RUJ-30649-712"/>
    <x v="300"/>
    <s v="93224-71517-WV"/>
    <s v="L-L-0.2"/>
    <n v="2"/>
    <s v="Orly Ryland"/>
    <s v="orylandc4@deviantart.com"/>
    <x v="0"/>
    <x v="97"/>
    <s v="Lib"/>
    <s v="L"/>
    <x v="3"/>
    <n v="4.7549999999999999"/>
    <n v="9.51"/>
    <x v="3"/>
    <x v="1"/>
    <x v="0"/>
  </r>
  <r>
    <s v="WSV-49732-075"/>
    <x v="358"/>
    <s v="76263-95145-GJ"/>
    <s v="L-D-2.5"/>
    <n v="1"/>
    <s v="Willabella Abramski"/>
    <s v=""/>
    <x v="0"/>
    <x v="13"/>
    <s v="Lib"/>
    <s v="D"/>
    <x v="2"/>
    <n v="29.784999999999997"/>
    <n v="29.784999999999997"/>
    <x v="3"/>
    <x v="2"/>
    <x v="1"/>
  </r>
  <r>
    <s v="VJF-46305-323"/>
    <x v="161"/>
    <s v="68555-89840-GZ"/>
    <s v="L-D-0.5"/>
    <n v="2"/>
    <s v="Morgen Seson"/>
    <s v="msesonck@census.gov"/>
    <x v="0"/>
    <x v="208"/>
    <s v="Lib"/>
    <s v="D"/>
    <x v="1"/>
    <n v="7.77"/>
    <n v="15.54"/>
    <x v="3"/>
    <x v="2"/>
    <x v="1"/>
  </r>
  <r>
    <s v="CXD-74176-600"/>
    <x v="129"/>
    <s v="70624-19112-AO"/>
    <s v="E-L-0.5"/>
    <n v="4"/>
    <s v="Chickie Ragless"/>
    <s v="craglessc7@webmd.com"/>
    <x v="1"/>
    <x v="14"/>
    <s v="Exc"/>
    <s v="L"/>
    <x v="1"/>
    <n v="8.91"/>
    <n v="35.64"/>
    <x v="1"/>
    <x v="1"/>
    <x v="1"/>
  </r>
  <r>
    <s v="ADX-50674-975"/>
    <x v="359"/>
    <s v="58916-61837-QH"/>
    <s v="A-M-2.5"/>
    <n v="4"/>
    <s v="Freda Hollows"/>
    <s v="fhollowsc8@blogtalkradio.com"/>
    <x v="0"/>
    <x v="73"/>
    <s v="Ara"/>
    <s v="M"/>
    <x v="2"/>
    <n v="25.874999999999996"/>
    <n v="103.49999999999999"/>
    <x v="2"/>
    <x v="0"/>
    <x v="0"/>
  </r>
  <r>
    <s v="RRP-51647-420"/>
    <x v="360"/>
    <s v="89292-52335-YZ"/>
    <s v="E-D-1"/>
    <n v="3"/>
    <s v="Livy Lathleiff"/>
    <s v="llathleiffc9@nationalgeographic.com"/>
    <x v="1"/>
    <x v="180"/>
    <s v="Exc"/>
    <s v="D"/>
    <x v="0"/>
    <n v="12.15"/>
    <n v="36.450000000000003"/>
    <x v="1"/>
    <x v="2"/>
    <x v="0"/>
  </r>
  <r>
    <s v="PKJ-99134-523"/>
    <x v="361"/>
    <s v="77284-34297-YY"/>
    <s v="R-L-0.5"/>
    <n v="5"/>
    <s v="Koralle Heads"/>
    <s v="kheadsca@jalbum.net"/>
    <x v="0"/>
    <x v="242"/>
    <s v="Rob"/>
    <s v="L"/>
    <x v="1"/>
    <n v="7.169999999999999"/>
    <n v="35.849999999999994"/>
    <x v="0"/>
    <x v="1"/>
    <x v="1"/>
  </r>
  <r>
    <s v="FZQ-29439-457"/>
    <x v="362"/>
    <s v="50449-80974-BZ"/>
    <s v="E-L-0.2"/>
    <n v="5"/>
    <s v="Theo Bowne"/>
    <s v="tbownecb@unicef.org"/>
    <x v="1"/>
    <x v="243"/>
    <s v="Exc"/>
    <s v="L"/>
    <x v="3"/>
    <n v="4.4550000000000001"/>
    <n v="22.274999999999999"/>
    <x v="1"/>
    <x v="1"/>
    <x v="0"/>
  </r>
  <r>
    <s v="USN-68115-161"/>
    <x v="363"/>
    <s v="08120-16183-AW"/>
    <s v="E-M-0.2"/>
    <n v="6"/>
    <s v="Rasia Jacquemard"/>
    <s v="rjacquemardcc@acquirethisname.com"/>
    <x v="1"/>
    <x v="244"/>
    <s v="Exc"/>
    <s v="M"/>
    <x v="3"/>
    <n v="4.125"/>
    <n v="24.75"/>
    <x v="1"/>
    <x v="0"/>
    <x v="1"/>
  </r>
  <r>
    <s v="IXU-20263-532"/>
    <x v="364"/>
    <s v="68044-89277-ML"/>
    <s v="L-M-2.5"/>
    <n v="2"/>
    <s v="Kizzie Warman"/>
    <s v="kwarmancd@printfriendly.com"/>
    <x v="1"/>
    <x v="201"/>
    <s v="Lib"/>
    <s v="M"/>
    <x v="2"/>
    <n v="33.464999999999996"/>
    <n v="66.929999999999993"/>
    <x v="3"/>
    <x v="0"/>
    <x v="0"/>
  </r>
  <r>
    <s v="CBT-15092-420"/>
    <x v="85"/>
    <s v="71364-35210-HS"/>
    <s v="L-M-0.5"/>
    <n v="1"/>
    <s v="Wain Cholomin"/>
    <s v="wcholomince@about.com"/>
    <x v="2"/>
    <x v="38"/>
    <s v="Lib"/>
    <s v="M"/>
    <x v="1"/>
    <n v="8.73"/>
    <n v="8.73"/>
    <x v="3"/>
    <x v="0"/>
    <x v="0"/>
  </r>
  <r>
    <s v="PKQ-46841-696"/>
    <x v="365"/>
    <s v="37177-68797-ON"/>
    <s v="R-M-0.5"/>
    <n v="3"/>
    <s v="Arleen Braidman"/>
    <s v="abraidmancf@census.gov"/>
    <x v="0"/>
    <x v="167"/>
    <s v="Rob"/>
    <s v="M"/>
    <x v="1"/>
    <n v="5.97"/>
    <n v="17.91"/>
    <x v="0"/>
    <x v="0"/>
    <x v="1"/>
  </r>
  <r>
    <s v="XDU-05471-219"/>
    <x v="366"/>
    <s v="60308-06944-GS"/>
    <s v="R-L-0.5"/>
    <n v="1"/>
    <s v="Pru Durban"/>
    <s v="pdurbancg@symantec.com"/>
    <x v="1"/>
    <x v="245"/>
    <s v="Rob"/>
    <s v="L"/>
    <x v="1"/>
    <n v="7.169999999999999"/>
    <n v="7.169999999999999"/>
    <x v="0"/>
    <x v="1"/>
    <x v="1"/>
  </r>
  <r>
    <s v="NID-20149-329"/>
    <x v="367"/>
    <s v="49888-39458-PF"/>
    <s v="R-D-0.2"/>
    <n v="2"/>
    <s v="Antone Harrold"/>
    <s v="aharroldch@miibeian.gov.cn"/>
    <x v="0"/>
    <x v="45"/>
    <s v="Rob"/>
    <s v="D"/>
    <x v="3"/>
    <n v="2.6849999999999996"/>
    <n v="5.3699999999999992"/>
    <x v="0"/>
    <x v="2"/>
    <x v="1"/>
  </r>
  <r>
    <s v="SVU-27222-213"/>
    <x v="142"/>
    <s v="60748-46813-DZ"/>
    <s v="L-L-0.2"/>
    <n v="5"/>
    <s v="Sim Pamphilon"/>
    <s v="spamphilonci@mlb.com"/>
    <x v="1"/>
    <x v="246"/>
    <s v="Lib"/>
    <s v="L"/>
    <x v="3"/>
    <n v="4.7549999999999999"/>
    <n v="23.774999999999999"/>
    <x v="3"/>
    <x v="1"/>
    <x v="1"/>
  </r>
  <r>
    <s v="RWI-84131-848"/>
    <x v="368"/>
    <s v="16385-11286-NX"/>
    <s v="R-D-2.5"/>
    <n v="2"/>
    <s v="Mohandis Spurden"/>
    <s v="mspurdencj@exblog.jp"/>
    <x v="0"/>
    <x v="63"/>
    <s v="Rob"/>
    <s v="D"/>
    <x v="2"/>
    <n v="20.584999999999997"/>
    <n v="41.169999999999995"/>
    <x v="0"/>
    <x v="2"/>
    <x v="0"/>
  </r>
  <r>
    <s v="GUU-40666-525"/>
    <x v="31"/>
    <s v="68555-89840-GZ"/>
    <s v="A-L-0.2"/>
    <n v="3"/>
    <s v="Morgen Seson"/>
    <s v="msesonck@census.gov"/>
    <x v="0"/>
    <x v="208"/>
    <s v="Ara"/>
    <s v="L"/>
    <x v="3"/>
    <n v="3.8849999999999998"/>
    <n v="11.654999999999999"/>
    <x v="2"/>
    <x v="1"/>
    <x v="1"/>
  </r>
  <r>
    <s v="SCN-51395-066"/>
    <x v="369"/>
    <s v="72164-90254-EJ"/>
    <s v="L-L-0.5"/>
    <n v="4"/>
    <s v="Nalani Pirrone"/>
    <s v="npirronecl@weibo.com"/>
    <x v="0"/>
    <x v="156"/>
    <s v="Lib"/>
    <s v="L"/>
    <x v="1"/>
    <n v="9.51"/>
    <n v="38.04"/>
    <x v="3"/>
    <x v="1"/>
    <x v="1"/>
  </r>
  <r>
    <s v="ULA-24644-321"/>
    <x v="370"/>
    <s v="67010-92988-CT"/>
    <s v="R-D-2.5"/>
    <n v="4"/>
    <s v="Reube Cawley"/>
    <s v="rcawleycm@yellowbook.com"/>
    <x v="1"/>
    <x v="247"/>
    <s v="Rob"/>
    <s v="D"/>
    <x v="2"/>
    <n v="20.584999999999997"/>
    <n v="82.339999999999989"/>
    <x v="0"/>
    <x v="2"/>
    <x v="0"/>
  </r>
  <r>
    <s v="EOL-92666-762"/>
    <x v="371"/>
    <s v="15776-91507-GT"/>
    <s v="L-L-0.2"/>
    <n v="2"/>
    <s v="Stan Barribal"/>
    <s v="sbarribalcn@microsoft.com"/>
    <x v="1"/>
    <x v="248"/>
    <s v="Lib"/>
    <s v="L"/>
    <x v="3"/>
    <n v="4.7549999999999999"/>
    <n v="9.51"/>
    <x v="3"/>
    <x v="1"/>
    <x v="0"/>
  </r>
  <r>
    <s v="AJV-18231-334"/>
    <x v="372"/>
    <s v="23473-41001-CD"/>
    <s v="R-D-2.5"/>
    <n v="2"/>
    <s v="Agnes Adamides"/>
    <s v="aadamidesco@bizjournals.com"/>
    <x v="2"/>
    <x v="60"/>
    <s v="Rob"/>
    <s v="D"/>
    <x v="2"/>
    <n v="20.584999999999997"/>
    <n v="41.169999999999995"/>
    <x v="0"/>
    <x v="2"/>
    <x v="1"/>
  </r>
  <r>
    <s v="ZQI-47236-301"/>
    <x v="373"/>
    <s v="23446-47798-ID"/>
    <s v="L-L-0.5"/>
    <n v="5"/>
    <s v="Carmelita Thowes"/>
    <s v="cthowescp@craigslist.org"/>
    <x v="0"/>
    <x v="36"/>
    <s v="Lib"/>
    <s v="L"/>
    <x v="1"/>
    <n v="9.51"/>
    <n v="47.55"/>
    <x v="3"/>
    <x v="1"/>
    <x v="1"/>
  </r>
  <r>
    <s v="ZCR-15721-658"/>
    <x v="374"/>
    <s v="28327-84469-ND"/>
    <s v="A-M-1"/>
    <n v="4"/>
    <s v="Rodolfo Willoway"/>
    <s v="rwillowaycq@admin.ch"/>
    <x v="0"/>
    <x v="31"/>
    <s v="Ara"/>
    <s v="M"/>
    <x v="0"/>
    <n v="11.25"/>
    <n v="45"/>
    <x v="2"/>
    <x v="0"/>
    <x v="1"/>
  </r>
  <r>
    <s v="QEW-47945-682"/>
    <x v="319"/>
    <s v="42466-87067-DT"/>
    <s v="L-L-0.2"/>
    <n v="5"/>
    <s v="Alvis Elwin"/>
    <s v="aelwincr@privacy.gov.au"/>
    <x v="0"/>
    <x v="30"/>
    <s v="Lib"/>
    <s v="L"/>
    <x v="3"/>
    <n v="4.7549999999999999"/>
    <n v="23.774999999999999"/>
    <x v="3"/>
    <x v="1"/>
    <x v="1"/>
  </r>
  <r>
    <s v="PSY-45485-542"/>
    <x v="375"/>
    <s v="62246-99443-HF"/>
    <s v="R-D-0.5"/>
    <n v="3"/>
    <s v="Araldo Bilbrook"/>
    <s v="abilbrookcs@booking.com"/>
    <x v="1"/>
    <x v="249"/>
    <s v="Rob"/>
    <s v="D"/>
    <x v="1"/>
    <n v="5.3699999999999992"/>
    <n v="16.11"/>
    <x v="0"/>
    <x v="2"/>
    <x v="0"/>
  </r>
  <r>
    <s v="BAQ-74241-156"/>
    <x v="376"/>
    <s v="99869-55718-UU"/>
    <s v="R-D-0.2"/>
    <n v="4"/>
    <s v="Ransell McKall"/>
    <s v="rmckallct@sakura.ne.jp"/>
    <x v="2"/>
    <x v="250"/>
    <s v="Rob"/>
    <s v="D"/>
    <x v="3"/>
    <n v="2.6849999999999996"/>
    <n v="10.739999999999998"/>
    <x v="0"/>
    <x v="2"/>
    <x v="0"/>
  </r>
  <r>
    <s v="BVU-77367-451"/>
    <x v="377"/>
    <s v="77421-46059-RY"/>
    <s v="A-D-1"/>
    <n v="5"/>
    <s v="Borg Daile"/>
    <s v="bdailecu@vistaprint.com"/>
    <x v="0"/>
    <x v="161"/>
    <s v="Ara"/>
    <s v="D"/>
    <x v="0"/>
    <n v="9.9499999999999993"/>
    <n v="49.75"/>
    <x v="2"/>
    <x v="2"/>
    <x v="0"/>
  </r>
  <r>
    <s v="TJE-91516-344"/>
    <x v="378"/>
    <s v="49894-06550-OQ"/>
    <s v="E-M-1"/>
    <n v="2"/>
    <s v="Adolphe Treherne"/>
    <s v="atrehernecv@state.tx.us"/>
    <x v="1"/>
    <x v="251"/>
    <s v="Exc"/>
    <s v="M"/>
    <x v="0"/>
    <n v="13.75"/>
    <n v="27.5"/>
    <x v="1"/>
    <x v="0"/>
    <x v="1"/>
  </r>
  <r>
    <s v="LIS-96202-702"/>
    <x v="277"/>
    <s v="72028-63343-SU"/>
    <s v="L-D-2.5"/>
    <n v="4"/>
    <s v="Annetta Brentnall"/>
    <s v="abrentnallcw@biglobe.ne.jp"/>
    <x v="2"/>
    <x v="252"/>
    <s v="Lib"/>
    <s v="D"/>
    <x v="2"/>
    <n v="29.784999999999997"/>
    <n v="119.13999999999999"/>
    <x v="3"/>
    <x v="2"/>
    <x v="1"/>
  </r>
  <r>
    <s v="VIO-27668-766"/>
    <x v="379"/>
    <s v="10074-20104-NN"/>
    <s v="R-D-2.5"/>
    <n v="1"/>
    <s v="Dick Drinkall"/>
    <s v="ddrinkallcx@psu.edu"/>
    <x v="0"/>
    <x v="203"/>
    <s v="Rob"/>
    <s v="D"/>
    <x v="2"/>
    <n v="20.584999999999997"/>
    <n v="20.584999999999997"/>
    <x v="0"/>
    <x v="2"/>
    <x v="0"/>
  </r>
  <r>
    <s v="ZVG-20473-043"/>
    <x v="86"/>
    <s v="71769-10219-IM"/>
    <s v="A-D-0.2"/>
    <n v="3"/>
    <s v="Dagny Kornel"/>
    <s v="dkornelcy@cyberchimps.com"/>
    <x v="0"/>
    <x v="253"/>
    <s v="Ara"/>
    <s v="D"/>
    <x v="3"/>
    <n v="2.9849999999999999"/>
    <n v="8.9550000000000001"/>
    <x v="2"/>
    <x v="2"/>
    <x v="0"/>
  </r>
  <r>
    <s v="KGZ-56395-231"/>
    <x v="380"/>
    <s v="22221-71106-JD"/>
    <s v="A-D-0.5"/>
    <n v="1"/>
    <s v="Rhona Lequeux"/>
    <s v="rlequeuxcz@newyorker.com"/>
    <x v="0"/>
    <x v="254"/>
    <s v="Ara"/>
    <s v="D"/>
    <x v="1"/>
    <n v="5.97"/>
    <n v="5.97"/>
    <x v="2"/>
    <x v="2"/>
    <x v="1"/>
  </r>
  <r>
    <s v="CUU-92244-729"/>
    <x v="381"/>
    <s v="99735-44927-OL"/>
    <s v="E-M-1"/>
    <n v="3"/>
    <s v="Julius Mccaull"/>
    <s v="jmccaulld0@parallels.com"/>
    <x v="0"/>
    <x v="255"/>
    <s v="Exc"/>
    <s v="M"/>
    <x v="0"/>
    <n v="13.75"/>
    <n v="41.25"/>
    <x v="1"/>
    <x v="0"/>
    <x v="0"/>
  </r>
  <r>
    <s v="EHE-94714-312"/>
    <x v="382"/>
    <s v="27132-68907-RC"/>
    <s v="E-L-0.2"/>
    <n v="5"/>
    <s v="Ailey Brash"/>
    <s v="abrashda@plala.or.jp"/>
    <x v="0"/>
    <x v="256"/>
    <s v="Exc"/>
    <s v="L"/>
    <x v="3"/>
    <n v="4.4550000000000001"/>
    <n v="22.274999999999999"/>
    <x v="1"/>
    <x v="1"/>
    <x v="0"/>
  </r>
  <r>
    <s v="RTL-16205-161"/>
    <x v="11"/>
    <s v="90440-62727-HI"/>
    <s v="A-M-0.5"/>
    <n v="1"/>
    <s v="Alberto Hutchinson"/>
    <s v="ahutchinsond2@imgur.com"/>
    <x v="0"/>
    <x v="227"/>
    <s v="Ara"/>
    <s v="M"/>
    <x v="1"/>
    <n v="6.75"/>
    <n v="6.75"/>
    <x v="2"/>
    <x v="0"/>
    <x v="0"/>
  </r>
  <r>
    <s v="GTS-22482-014"/>
    <x v="167"/>
    <s v="36769-16558-SX"/>
    <s v="L-M-2.5"/>
    <n v="4"/>
    <s v="Lamond Gheeraert"/>
    <s v=""/>
    <x v="0"/>
    <x v="210"/>
    <s v="Lib"/>
    <s v="M"/>
    <x v="2"/>
    <n v="33.464999999999996"/>
    <n v="133.85999999999999"/>
    <x v="3"/>
    <x v="0"/>
    <x v="0"/>
  </r>
  <r>
    <s v="DYG-25473-881"/>
    <x v="383"/>
    <s v="10138-31681-SD"/>
    <s v="A-D-0.2"/>
    <n v="2"/>
    <s v="Roxine Drivers"/>
    <s v="rdriversd4@hexun.com"/>
    <x v="0"/>
    <x v="153"/>
    <s v="Ara"/>
    <s v="D"/>
    <x v="3"/>
    <n v="2.9849999999999999"/>
    <n v="5.97"/>
    <x v="2"/>
    <x v="2"/>
    <x v="1"/>
  </r>
  <r>
    <s v="HTR-21838-286"/>
    <x v="18"/>
    <s v="24669-76297-SF"/>
    <s v="A-L-1"/>
    <n v="2"/>
    <s v="Heloise Zeal"/>
    <s v="hzeald5@google.de"/>
    <x v="0"/>
    <x v="208"/>
    <s v="Ara"/>
    <s v="L"/>
    <x v="0"/>
    <n v="12.95"/>
    <n v="25.9"/>
    <x v="2"/>
    <x v="1"/>
    <x v="1"/>
  </r>
  <r>
    <s v="KYG-28296-920"/>
    <x v="84"/>
    <s v="78050-20355-DI"/>
    <s v="E-M-2.5"/>
    <n v="1"/>
    <s v="Granger Smallcombe"/>
    <s v="gsmallcombed6@ucla.edu"/>
    <x v="1"/>
    <x v="165"/>
    <s v="Exc"/>
    <s v="M"/>
    <x v="2"/>
    <n v="31.624999999999996"/>
    <n v="31.624999999999996"/>
    <x v="1"/>
    <x v="0"/>
    <x v="0"/>
  </r>
  <r>
    <s v="NNB-20459-430"/>
    <x v="384"/>
    <s v="79825-17822-UH"/>
    <s v="L-M-0.2"/>
    <n v="2"/>
    <s v="Daryn Dibley"/>
    <s v="ddibleyd7@feedburner.com"/>
    <x v="0"/>
    <x v="257"/>
    <s v="Lib"/>
    <s v="M"/>
    <x v="3"/>
    <n v="4.3650000000000002"/>
    <n v="8.73"/>
    <x v="3"/>
    <x v="0"/>
    <x v="1"/>
  </r>
  <r>
    <s v="FEK-14025-351"/>
    <x v="385"/>
    <s v="03990-21586-MQ"/>
    <s v="E-L-0.2"/>
    <n v="6"/>
    <s v="Gardy Dimitriou"/>
    <s v="gdimitrioud8@chronoengine.com"/>
    <x v="0"/>
    <x v="36"/>
    <s v="Exc"/>
    <s v="L"/>
    <x v="3"/>
    <n v="4.4550000000000001"/>
    <n v="26.73"/>
    <x v="1"/>
    <x v="1"/>
    <x v="0"/>
  </r>
  <r>
    <s v="AWH-16980-469"/>
    <x v="386"/>
    <s v="27493-46921-TZ"/>
    <s v="L-M-0.2"/>
    <n v="6"/>
    <s v="Fanny Flanagan"/>
    <s v="fflanagand9@woothemes.com"/>
    <x v="0"/>
    <x v="211"/>
    <s v="Lib"/>
    <s v="M"/>
    <x v="3"/>
    <n v="4.3650000000000002"/>
    <n v="26.19"/>
    <x v="3"/>
    <x v="0"/>
    <x v="1"/>
  </r>
  <r>
    <s v="ZPW-31329-741"/>
    <x v="387"/>
    <s v="27132-68907-RC"/>
    <s v="R-D-1"/>
    <n v="6"/>
    <s v="Ailey Brash"/>
    <s v="abrashda@plala.or.jp"/>
    <x v="0"/>
    <x v="256"/>
    <s v="Rob"/>
    <s v="D"/>
    <x v="0"/>
    <n v="8.9499999999999993"/>
    <n v="53.699999999999996"/>
    <x v="0"/>
    <x v="2"/>
    <x v="0"/>
  </r>
  <r>
    <s v="ZPW-31329-741"/>
    <x v="387"/>
    <s v="27132-68907-RC"/>
    <s v="E-M-2.5"/>
    <n v="4"/>
    <s v="Ailey Brash"/>
    <s v="abrashda@plala.or.jp"/>
    <x v="0"/>
    <x v="256"/>
    <s v="Exc"/>
    <s v="M"/>
    <x v="2"/>
    <n v="31.624999999999996"/>
    <n v="126.49999999999999"/>
    <x v="1"/>
    <x v="0"/>
    <x v="0"/>
  </r>
  <r>
    <s v="ZPW-31329-741"/>
    <x v="387"/>
    <s v="27132-68907-RC"/>
    <s v="E-M-0.2"/>
    <n v="1"/>
    <s v="Ailey Brash"/>
    <s v="abrashda@plala.or.jp"/>
    <x v="0"/>
    <x v="256"/>
    <s v="Exc"/>
    <s v="M"/>
    <x v="3"/>
    <n v="4.125"/>
    <n v="4.125"/>
    <x v="1"/>
    <x v="0"/>
    <x v="0"/>
  </r>
  <r>
    <s v="UBI-83843-396"/>
    <x v="388"/>
    <s v="58816-74064-TF"/>
    <s v="R-L-1"/>
    <n v="2"/>
    <s v="Nanny Izhakov"/>
    <s v="nizhakovdd@aol.com"/>
    <x v="2"/>
    <x v="258"/>
    <s v="Rob"/>
    <s v="L"/>
    <x v="0"/>
    <n v="11.95"/>
    <n v="23.9"/>
    <x v="0"/>
    <x v="1"/>
    <x v="1"/>
  </r>
  <r>
    <s v="VID-40587-569"/>
    <x v="389"/>
    <s v="09818-59895-EH"/>
    <s v="E-D-2.5"/>
    <n v="5"/>
    <s v="Stanly Keets"/>
    <s v="skeetsde@answers.com"/>
    <x v="0"/>
    <x v="117"/>
    <s v="Exc"/>
    <s v="D"/>
    <x v="2"/>
    <n v="27.945"/>
    <n v="139.72499999999999"/>
    <x v="1"/>
    <x v="2"/>
    <x v="0"/>
  </r>
  <r>
    <s v="KBB-52530-416"/>
    <x v="229"/>
    <s v="06488-46303-IZ"/>
    <s v="L-D-2.5"/>
    <n v="2"/>
    <s v="Orion Dyott"/>
    <s v=""/>
    <x v="0"/>
    <x v="147"/>
    <s v="Lib"/>
    <s v="D"/>
    <x v="2"/>
    <n v="29.784999999999997"/>
    <n v="59.569999999999993"/>
    <x v="3"/>
    <x v="2"/>
    <x v="0"/>
  </r>
  <r>
    <s v="ISJ-48676-420"/>
    <x v="390"/>
    <s v="93046-67561-AY"/>
    <s v="L-L-0.5"/>
    <n v="6"/>
    <s v="Keefer Cake"/>
    <s v="kcakedg@huffingtonpost.com"/>
    <x v="0"/>
    <x v="7"/>
    <s v="Lib"/>
    <s v="L"/>
    <x v="1"/>
    <n v="9.51"/>
    <n v="57.06"/>
    <x v="3"/>
    <x v="1"/>
    <x v="1"/>
  </r>
  <r>
    <s v="MIF-17920-768"/>
    <x v="391"/>
    <s v="68946-40750-LK"/>
    <s v="R-L-0.2"/>
    <n v="6"/>
    <s v="Morna Hansed"/>
    <s v="mhanseddh@instagram.com"/>
    <x v="1"/>
    <x v="259"/>
    <s v="Rob"/>
    <s v="L"/>
    <x v="3"/>
    <n v="3.5849999999999995"/>
    <n v="21.509999999999998"/>
    <x v="0"/>
    <x v="1"/>
    <x v="0"/>
  </r>
  <r>
    <s v="CPX-19312-088"/>
    <x v="117"/>
    <s v="38387-64959-WW"/>
    <s v="L-M-0.5"/>
    <n v="6"/>
    <s v="Franny Kienlein"/>
    <s v="fkienleindi@trellian.com"/>
    <x v="1"/>
    <x v="260"/>
    <s v="Lib"/>
    <s v="M"/>
    <x v="1"/>
    <n v="8.73"/>
    <n v="52.38"/>
    <x v="3"/>
    <x v="0"/>
    <x v="0"/>
  </r>
  <r>
    <s v="RXI-67978-260"/>
    <x v="392"/>
    <s v="48418-60841-CC"/>
    <s v="E-D-1"/>
    <n v="6"/>
    <s v="Klarika Egglestone"/>
    <s v="kegglestonedj@sphinn.com"/>
    <x v="1"/>
    <x v="260"/>
    <s v="Exc"/>
    <s v="D"/>
    <x v="0"/>
    <n v="12.15"/>
    <n v="72.900000000000006"/>
    <x v="1"/>
    <x v="2"/>
    <x v="1"/>
  </r>
  <r>
    <s v="LKE-14821-285"/>
    <x v="393"/>
    <s v="13736-92418-JS"/>
    <s v="R-M-0.2"/>
    <n v="5"/>
    <s v="Becky Semkins"/>
    <s v="bsemkinsdk@unc.edu"/>
    <x v="1"/>
    <x v="261"/>
    <s v="Rob"/>
    <s v="M"/>
    <x v="3"/>
    <n v="2.9849999999999999"/>
    <n v="14.924999999999999"/>
    <x v="0"/>
    <x v="0"/>
    <x v="0"/>
  </r>
  <r>
    <s v="LRK-97117-150"/>
    <x v="394"/>
    <s v="33000-22405-LO"/>
    <s v="L-L-1"/>
    <n v="6"/>
    <s v="Sean Lorenzetti"/>
    <s v="slorenzettidl@is.gd"/>
    <x v="0"/>
    <x v="87"/>
    <s v="Lib"/>
    <s v="L"/>
    <x v="0"/>
    <n v="15.85"/>
    <n v="95.1"/>
    <x v="3"/>
    <x v="1"/>
    <x v="1"/>
  </r>
  <r>
    <s v="IGK-51227-573"/>
    <x v="137"/>
    <s v="46959-60474-LT"/>
    <s v="L-D-0.5"/>
    <n v="2"/>
    <s v="Bob Giannazzi"/>
    <s v="bgiannazzidm@apple.com"/>
    <x v="0"/>
    <x v="42"/>
    <s v="Lib"/>
    <s v="D"/>
    <x v="1"/>
    <n v="7.77"/>
    <n v="15.54"/>
    <x v="3"/>
    <x v="2"/>
    <x v="1"/>
  </r>
  <r>
    <s v="ZAY-43009-775"/>
    <x v="395"/>
    <s v="73431-39823-UP"/>
    <s v="L-D-0.2"/>
    <n v="6"/>
    <s v="Kendra Backshell"/>
    <s v=""/>
    <x v="0"/>
    <x v="207"/>
    <s v="Lib"/>
    <s v="D"/>
    <x v="3"/>
    <n v="3.8849999999999998"/>
    <n v="23.31"/>
    <x v="3"/>
    <x v="2"/>
    <x v="1"/>
  </r>
  <r>
    <s v="EMA-63190-618"/>
    <x v="396"/>
    <s v="90993-98984-JK"/>
    <s v="E-M-0.2"/>
    <n v="1"/>
    <s v="Uriah Lethbrig"/>
    <s v="ulethbrigdo@hc360.com"/>
    <x v="0"/>
    <x v="166"/>
    <s v="Exc"/>
    <s v="M"/>
    <x v="3"/>
    <n v="4.125"/>
    <n v="4.125"/>
    <x v="1"/>
    <x v="0"/>
    <x v="0"/>
  </r>
  <r>
    <s v="FBI-35855-418"/>
    <x v="189"/>
    <s v="06552-04430-AG"/>
    <s v="R-M-0.5"/>
    <n v="6"/>
    <s v="Sky Farnish"/>
    <s v="sfarnishdp@dmoz.org"/>
    <x v="2"/>
    <x v="194"/>
    <s v="Rob"/>
    <s v="M"/>
    <x v="1"/>
    <n v="5.97"/>
    <n v="35.82"/>
    <x v="0"/>
    <x v="0"/>
    <x v="1"/>
  </r>
  <r>
    <s v="TXB-80533-417"/>
    <x v="8"/>
    <s v="54597-57004-QM"/>
    <s v="L-L-1"/>
    <n v="2"/>
    <s v="Felicia Jecock"/>
    <s v="fjecockdq@unicef.org"/>
    <x v="0"/>
    <x v="163"/>
    <s v="Lib"/>
    <s v="L"/>
    <x v="0"/>
    <n v="15.85"/>
    <n v="31.7"/>
    <x v="3"/>
    <x v="1"/>
    <x v="1"/>
  </r>
  <r>
    <s v="MBM-00112-248"/>
    <x v="397"/>
    <s v="50238-24377-ZS"/>
    <s v="L-L-1"/>
    <n v="5"/>
    <s v="Currey MacAllister"/>
    <s v=""/>
    <x v="0"/>
    <x v="189"/>
    <s v="Lib"/>
    <s v="L"/>
    <x v="0"/>
    <n v="15.85"/>
    <n v="79.25"/>
    <x v="3"/>
    <x v="1"/>
    <x v="0"/>
  </r>
  <r>
    <s v="EUO-69145-988"/>
    <x v="398"/>
    <s v="60370-41934-IF"/>
    <s v="E-D-0.2"/>
    <n v="3"/>
    <s v="Hamlen Pallister"/>
    <s v="hpallisterds@ning.com"/>
    <x v="0"/>
    <x v="48"/>
    <s v="Exc"/>
    <s v="D"/>
    <x v="3"/>
    <n v="3.645"/>
    <n v="10.935"/>
    <x v="1"/>
    <x v="2"/>
    <x v="1"/>
  </r>
  <r>
    <s v="GYA-80327-368"/>
    <x v="399"/>
    <s v="06899-54551-EH"/>
    <s v="A-D-1"/>
    <n v="4"/>
    <s v="Chantal Mersh"/>
    <s v="cmershdt@drupal.org"/>
    <x v="1"/>
    <x v="262"/>
    <s v="Ara"/>
    <s v="D"/>
    <x v="0"/>
    <n v="9.9499999999999993"/>
    <n v="39.799999999999997"/>
    <x v="2"/>
    <x v="2"/>
    <x v="1"/>
  </r>
  <r>
    <s v="TNW-41601-420"/>
    <x v="400"/>
    <s v="66458-91190-YC"/>
    <s v="R-M-1"/>
    <n v="5"/>
    <s v="Marja Urion"/>
    <s v="murione5@alexa.com"/>
    <x v="1"/>
    <x v="263"/>
    <s v="Rob"/>
    <s v="M"/>
    <x v="0"/>
    <n v="9.9499999999999993"/>
    <n v="49.75"/>
    <x v="0"/>
    <x v="0"/>
    <x v="0"/>
  </r>
  <r>
    <s v="ALR-62963-723"/>
    <x v="401"/>
    <s v="80463-43913-WZ"/>
    <s v="R-D-0.2"/>
    <n v="3"/>
    <s v="Malynda Purbrick"/>
    <s v=""/>
    <x v="1"/>
    <x v="146"/>
    <s v="Rob"/>
    <s v="D"/>
    <x v="3"/>
    <n v="2.6849999999999996"/>
    <n v="8.0549999999999997"/>
    <x v="0"/>
    <x v="2"/>
    <x v="0"/>
  </r>
  <r>
    <s v="JIG-27636-870"/>
    <x v="402"/>
    <s v="67204-04870-LG"/>
    <s v="R-L-1"/>
    <n v="4"/>
    <s v="Alf Housaman"/>
    <s v=""/>
    <x v="0"/>
    <x v="16"/>
    <s v="Rob"/>
    <s v="L"/>
    <x v="0"/>
    <n v="11.95"/>
    <n v="47.8"/>
    <x v="0"/>
    <x v="1"/>
    <x v="1"/>
  </r>
  <r>
    <s v="CTE-31437-326"/>
    <x v="6"/>
    <s v="22721-63196-UJ"/>
    <s v="R-M-0.2"/>
    <n v="4"/>
    <s v="Gladi Ducker"/>
    <s v="gduckerdx@patch.com"/>
    <x v="2"/>
    <x v="197"/>
    <s v="Rob"/>
    <s v="M"/>
    <x v="3"/>
    <n v="2.9849999999999999"/>
    <n v="11.94"/>
    <x v="0"/>
    <x v="0"/>
    <x v="1"/>
  </r>
  <r>
    <s v="CTE-31437-326"/>
    <x v="6"/>
    <s v="22721-63196-UJ"/>
    <s v="E-M-0.2"/>
    <n v="4"/>
    <s v="Gladi Ducker"/>
    <s v="gduckerdx@patch.com"/>
    <x v="2"/>
    <x v="197"/>
    <s v="Exc"/>
    <s v="M"/>
    <x v="3"/>
    <n v="4.125"/>
    <n v="16.5"/>
    <x v="1"/>
    <x v="0"/>
    <x v="1"/>
  </r>
  <r>
    <s v="CTE-31437-326"/>
    <x v="6"/>
    <s v="22721-63196-UJ"/>
    <s v="L-D-1"/>
    <n v="4"/>
    <s v="Gladi Ducker"/>
    <s v="gduckerdx@patch.com"/>
    <x v="2"/>
    <x v="197"/>
    <s v="Lib"/>
    <s v="D"/>
    <x v="0"/>
    <n v="12.95"/>
    <n v="51.8"/>
    <x v="3"/>
    <x v="2"/>
    <x v="1"/>
  </r>
  <r>
    <s v="CTE-31437-326"/>
    <x v="6"/>
    <s v="22721-63196-UJ"/>
    <s v="L-L-0.2"/>
    <n v="3"/>
    <s v="Gladi Ducker"/>
    <s v="gduckerdx@patch.com"/>
    <x v="2"/>
    <x v="197"/>
    <s v="Lib"/>
    <s v="L"/>
    <x v="3"/>
    <n v="4.7549999999999999"/>
    <n v="14.265000000000001"/>
    <x v="3"/>
    <x v="1"/>
    <x v="1"/>
  </r>
  <r>
    <s v="SLD-63003-334"/>
    <x v="403"/>
    <s v="55515-37571-RS"/>
    <s v="L-M-0.2"/>
    <n v="6"/>
    <s v="Wain Stearley"/>
    <s v="wstearleye1@census.gov"/>
    <x v="0"/>
    <x v="264"/>
    <s v="Lib"/>
    <s v="M"/>
    <x v="3"/>
    <n v="4.3650000000000002"/>
    <n v="26.19"/>
    <x v="3"/>
    <x v="0"/>
    <x v="1"/>
  </r>
  <r>
    <s v="BXN-64230-789"/>
    <x v="404"/>
    <s v="25598-77476-CB"/>
    <s v="A-L-1"/>
    <n v="2"/>
    <s v="Diane-marie Wincer"/>
    <s v="dwincere2@marriott.com"/>
    <x v="0"/>
    <x v="87"/>
    <s v="Ara"/>
    <s v="L"/>
    <x v="0"/>
    <n v="12.95"/>
    <n v="25.9"/>
    <x v="2"/>
    <x v="1"/>
    <x v="0"/>
  </r>
  <r>
    <s v="XEE-37895-169"/>
    <x v="21"/>
    <s v="14888-85625-TM"/>
    <s v="A-L-2.5"/>
    <n v="3"/>
    <s v="Perry Lyfield"/>
    <s v="plyfielde3@baidu.com"/>
    <x v="0"/>
    <x v="265"/>
    <s v="Ara"/>
    <s v="L"/>
    <x v="2"/>
    <n v="29.784999999999997"/>
    <n v="89.35499999999999"/>
    <x v="2"/>
    <x v="1"/>
    <x v="0"/>
  </r>
  <r>
    <s v="ZTX-80764-911"/>
    <x v="239"/>
    <s v="92793-68332-NR"/>
    <s v="L-D-0.5"/>
    <n v="6"/>
    <s v="Heall Perris"/>
    <s v="hperrise4@studiopress.com"/>
    <x v="1"/>
    <x v="266"/>
    <s v="Lib"/>
    <s v="D"/>
    <x v="1"/>
    <n v="7.77"/>
    <n v="46.62"/>
    <x v="3"/>
    <x v="2"/>
    <x v="1"/>
  </r>
  <r>
    <s v="WVT-88135-549"/>
    <x v="405"/>
    <s v="66458-91190-YC"/>
    <s v="A-D-1"/>
    <n v="3"/>
    <s v="Marja Urion"/>
    <s v="murione5@alexa.com"/>
    <x v="1"/>
    <x v="263"/>
    <s v="Ara"/>
    <s v="D"/>
    <x v="0"/>
    <n v="9.9499999999999993"/>
    <n v="29.849999999999998"/>
    <x v="2"/>
    <x v="2"/>
    <x v="0"/>
  </r>
  <r>
    <s v="IPA-94170-889"/>
    <x v="292"/>
    <s v="64439-27325-LG"/>
    <s v="R-L-0.2"/>
    <n v="3"/>
    <s v="Camellia Kid"/>
    <s v="ckide6@narod.ru"/>
    <x v="1"/>
    <x v="230"/>
    <s v="Rob"/>
    <s v="L"/>
    <x v="3"/>
    <n v="3.5849999999999995"/>
    <n v="10.754999999999999"/>
    <x v="0"/>
    <x v="1"/>
    <x v="0"/>
  </r>
  <r>
    <s v="YQL-63755-365"/>
    <x v="117"/>
    <s v="78570-76770-LB"/>
    <s v="A-M-0.2"/>
    <n v="4"/>
    <s v="Carolann Beine"/>
    <s v="cbeinee7@xinhuanet.com"/>
    <x v="0"/>
    <x v="38"/>
    <s v="Ara"/>
    <s v="M"/>
    <x v="3"/>
    <n v="3.375"/>
    <n v="13.5"/>
    <x v="2"/>
    <x v="0"/>
    <x v="0"/>
  </r>
  <r>
    <s v="RKW-81145-984"/>
    <x v="406"/>
    <s v="98661-69719-VI"/>
    <s v="L-L-1"/>
    <n v="3"/>
    <s v="Celia Bakeup"/>
    <s v="cbakeupe8@globo.com"/>
    <x v="0"/>
    <x v="267"/>
    <s v="Lib"/>
    <s v="L"/>
    <x v="0"/>
    <n v="15.85"/>
    <n v="47.55"/>
    <x v="3"/>
    <x v="1"/>
    <x v="1"/>
  </r>
  <r>
    <s v="MBT-23379-866"/>
    <x v="407"/>
    <s v="82990-92703-IX"/>
    <s v="L-L-1"/>
    <n v="5"/>
    <s v="Nataniel Helkin"/>
    <s v="nhelkine9@example.com"/>
    <x v="0"/>
    <x v="11"/>
    <s v="Lib"/>
    <s v="L"/>
    <x v="0"/>
    <n v="15.85"/>
    <n v="79.25"/>
    <x v="3"/>
    <x v="1"/>
    <x v="1"/>
  </r>
  <r>
    <s v="GEJ-39834-935"/>
    <x v="408"/>
    <s v="49412-86877-VY"/>
    <s v="L-M-0.2"/>
    <n v="6"/>
    <s v="Pippo Witherington"/>
    <s v="pwitheringtonea@networkadvertising.org"/>
    <x v="0"/>
    <x v="135"/>
    <s v="Lib"/>
    <s v="M"/>
    <x v="3"/>
    <n v="4.3650000000000002"/>
    <n v="26.19"/>
    <x v="3"/>
    <x v="0"/>
    <x v="0"/>
  </r>
  <r>
    <s v="KRW-91640-596"/>
    <x v="409"/>
    <s v="70879-00984-FJ"/>
    <s v="R-L-0.5"/>
    <n v="3"/>
    <s v="Tildie Tilzey"/>
    <s v="ttilzeyeb@hostgator.com"/>
    <x v="0"/>
    <x v="10"/>
    <s v="Rob"/>
    <s v="L"/>
    <x v="1"/>
    <n v="7.169999999999999"/>
    <n v="21.509999999999998"/>
    <x v="0"/>
    <x v="1"/>
    <x v="1"/>
  </r>
  <r>
    <s v="AOT-70449-651"/>
    <x v="410"/>
    <s v="53414-73391-CR"/>
    <s v="R-D-2.5"/>
    <n v="5"/>
    <s v="Cindra Burling"/>
    <s v=""/>
    <x v="0"/>
    <x v="268"/>
    <s v="Rob"/>
    <s v="D"/>
    <x v="2"/>
    <n v="20.584999999999997"/>
    <n v="102.92499999999998"/>
    <x v="0"/>
    <x v="2"/>
    <x v="0"/>
  </r>
  <r>
    <s v="DGC-21813-731"/>
    <x v="127"/>
    <s v="43606-83072-OA"/>
    <s v="L-D-0.2"/>
    <n v="2"/>
    <s v="Channa Belamy"/>
    <s v=""/>
    <x v="0"/>
    <x v="269"/>
    <s v="Lib"/>
    <s v="D"/>
    <x v="3"/>
    <n v="3.8849999999999998"/>
    <n v="7.77"/>
    <x v="3"/>
    <x v="2"/>
    <x v="1"/>
  </r>
  <r>
    <s v="JBE-92943-643"/>
    <x v="411"/>
    <s v="84466-22864-CE"/>
    <s v="E-D-2.5"/>
    <n v="5"/>
    <s v="Karl Imorts"/>
    <s v="kimortsee@alexa.com"/>
    <x v="0"/>
    <x v="270"/>
    <s v="Exc"/>
    <s v="D"/>
    <x v="2"/>
    <n v="27.945"/>
    <n v="139.72499999999999"/>
    <x v="1"/>
    <x v="2"/>
    <x v="1"/>
  </r>
  <r>
    <s v="ZIL-34948-499"/>
    <x v="112"/>
    <s v="66458-91190-YC"/>
    <s v="A-D-0.5"/>
    <n v="2"/>
    <s v="Marja Urion"/>
    <s v="murione5@alexa.com"/>
    <x v="1"/>
    <x v="263"/>
    <s v="Ara"/>
    <s v="D"/>
    <x v="1"/>
    <n v="5.97"/>
    <n v="11.94"/>
    <x v="2"/>
    <x v="2"/>
    <x v="0"/>
  </r>
  <r>
    <s v="JSU-23781-256"/>
    <x v="412"/>
    <s v="76499-89100-JQ"/>
    <s v="L-D-0.2"/>
    <n v="1"/>
    <s v="Mag Armistead"/>
    <s v="marmisteadeg@blogtalkradio.com"/>
    <x v="0"/>
    <x v="32"/>
    <s v="Lib"/>
    <s v="D"/>
    <x v="3"/>
    <n v="3.8849999999999998"/>
    <n v="3.8849999999999998"/>
    <x v="3"/>
    <x v="2"/>
    <x v="1"/>
  </r>
  <r>
    <s v="JSU-23781-256"/>
    <x v="412"/>
    <s v="76499-89100-JQ"/>
    <s v="R-M-1"/>
    <n v="4"/>
    <s v="Mag Armistead"/>
    <s v="marmisteadeg@blogtalkradio.com"/>
    <x v="0"/>
    <x v="32"/>
    <s v="Rob"/>
    <s v="M"/>
    <x v="0"/>
    <n v="9.9499999999999993"/>
    <n v="39.799999999999997"/>
    <x v="0"/>
    <x v="0"/>
    <x v="1"/>
  </r>
  <r>
    <s v="VPX-44956-367"/>
    <x v="413"/>
    <s v="39582-35773-ZJ"/>
    <s v="R-M-0.5"/>
    <n v="5"/>
    <s v="Vasili Upstone"/>
    <s v="vupstoneei@google.pl"/>
    <x v="0"/>
    <x v="210"/>
    <s v="Rob"/>
    <s v="M"/>
    <x v="1"/>
    <n v="5.97"/>
    <n v="29.849999999999998"/>
    <x v="0"/>
    <x v="0"/>
    <x v="1"/>
  </r>
  <r>
    <s v="VTB-46451-959"/>
    <x v="414"/>
    <s v="66240-46962-IO"/>
    <s v="L-D-2.5"/>
    <n v="1"/>
    <s v="Berty Beelby"/>
    <s v="bbeelbyej@rediff.com"/>
    <x v="1"/>
    <x v="271"/>
    <s v="Lib"/>
    <s v="D"/>
    <x v="2"/>
    <n v="29.784999999999997"/>
    <n v="29.784999999999997"/>
    <x v="3"/>
    <x v="2"/>
    <x v="1"/>
  </r>
  <r>
    <s v="DNZ-11665-950"/>
    <x v="415"/>
    <s v="10637-45522-ID"/>
    <s v="L-L-2.5"/>
    <n v="2"/>
    <s v="Erny Stenyng"/>
    <s v=""/>
    <x v="0"/>
    <x v="64"/>
    <s v="Lib"/>
    <s v="L"/>
    <x v="2"/>
    <n v="36.454999999999998"/>
    <n v="72.91"/>
    <x v="3"/>
    <x v="1"/>
    <x v="1"/>
  </r>
  <r>
    <s v="ITR-54735-364"/>
    <x v="416"/>
    <s v="92599-58687-CS"/>
    <s v="R-D-0.2"/>
    <n v="5"/>
    <s v="Edin Yantsurev"/>
    <s v=""/>
    <x v="0"/>
    <x v="272"/>
    <s v="Rob"/>
    <s v="D"/>
    <x v="3"/>
    <n v="2.6849999999999996"/>
    <n v="13.424999999999997"/>
    <x v="0"/>
    <x v="2"/>
    <x v="0"/>
  </r>
  <r>
    <s v="YDS-02797-307"/>
    <x v="417"/>
    <s v="06058-48844-PI"/>
    <s v="E-M-2.5"/>
    <n v="4"/>
    <s v="Webb Speechly"/>
    <s v="wspeechlyem@amazon.com"/>
    <x v="0"/>
    <x v="208"/>
    <s v="Exc"/>
    <s v="M"/>
    <x v="2"/>
    <n v="31.624999999999996"/>
    <n v="126.49999999999999"/>
    <x v="1"/>
    <x v="0"/>
    <x v="0"/>
  </r>
  <r>
    <s v="BPG-68988-842"/>
    <x v="418"/>
    <s v="53631-24432-SY"/>
    <s v="E-M-0.5"/>
    <n v="5"/>
    <s v="Irvine Phillpot"/>
    <s v="iphillpoten@buzzfeed.com"/>
    <x v="2"/>
    <x v="52"/>
    <s v="Exc"/>
    <s v="M"/>
    <x v="1"/>
    <n v="8.25"/>
    <n v="41.25"/>
    <x v="1"/>
    <x v="0"/>
    <x v="1"/>
  </r>
  <r>
    <s v="XZG-51938-658"/>
    <x v="419"/>
    <s v="18275-73980-KL"/>
    <s v="E-L-0.5"/>
    <n v="6"/>
    <s v="Lem Pennacci"/>
    <s v="lpennaccieo@statcounter.com"/>
    <x v="0"/>
    <x v="273"/>
    <s v="Exc"/>
    <s v="L"/>
    <x v="1"/>
    <n v="8.91"/>
    <n v="53.46"/>
    <x v="1"/>
    <x v="1"/>
    <x v="1"/>
  </r>
  <r>
    <s v="KAR-24978-271"/>
    <x v="420"/>
    <s v="23187-65750-HZ"/>
    <s v="R-M-1"/>
    <n v="6"/>
    <s v="Starr Arpin"/>
    <s v="sarpinep@moonfruit.com"/>
    <x v="0"/>
    <x v="8"/>
    <s v="Rob"/>
    <s v="M"/>
    <x v="0"/>
    <n v="9.9499999999999993"/>
    <n v="59.699999999999996"/>
    <x v="0"/>
    <x v="0"/>
    <x v="1"/>
  </r>
  <r>
    <s v="FQK-28730-361"/>
    <x v="421"/>
    <s v="22725-79522-GP"/>
    <s v="R-M-1"/>
    <n v="6"/>
    <s v="Donny Fries"/>
    <s v="dfrieseq@cargocollective.com"/>
    <x v="0"/>
    <x v="45"/>
    <s v="Rob"/>
    <s v="M"/>
    <x v="0"/>
    <n v="9.9499999999999993"/>
    <n v="59.699999999999996"/>
    <x v="0"/>
    <x v="0"/>
    <x v="1"/>
  </r>
  <r>
    <s v="BGB-67996-089"/>
    <x v="422"/>
    <s v="06279-72603-JE"/>
    <s v="R-D-1"/>
    <n v="5"/>
    <s v="Rana Sharer"/>
    <s v="rsharerer@flavors.me"/>
    <x v="0"/>
    <x v="90"/>
    <s v="Rob"/>
    <s v="D"/>
    <x v="0"/>
    <n v="8.9499999999999993"/>
    <n v="44.75"/>
    <x v="0"/>
    <x v="2"/>
    <x v="1"/>
  </r>
  <r>
    <s v="XMC-20620-809"/>
    <x v="423"/>
    <s v="83543-79246-ON"/>
    <s v="E-M-0.5"/>
    <n v="2"/>
    <s v="Nannie Naseby"/>
    <s v="nnasebyes@umich.edu"/>
    <x v="0"/>
    <x v="274"/>
    <s v="Exc"/>
    <s v="M"/>
    <x v="1"/>
    <n v="8.25"/>
    <n v="16.5"/>
    <x v="1"/>
    <x v="0"/>
    <x v="0"/>
  </r>
  <r>
    <s v="ZSO-58292-191"/>
    <x v="109"/>
    <s v="66794-66795-VW"/>
    <s v="R-D-0.5"/>
    <n v="4"/>
    <s v="Rea Offell"/>
    <s v=""/>
    <x v="0"/>
    <x v="68"/>
    <s v="Rob"/>
    <s v="D"/>
    <x v="1"/>
    <n v="5.3699999999999992"/>
    <n v="21.479999999999997"/>
    <x v="0"/>
    <x v="2"/>
    <x v="1"/>
  </r>
  <r>
    <s v="LWJ-06793-303"/>
    <x v="204"/>
    <s v="95424-67020-AP"/>
    <s v="R-M-2.5"/>
    <n v="2"/>
    <s v="Kris O'Cullen"/>
    <s v="koculleneu@ca.gov"/>
    <x v="1"/>
    <x v="72"/>
    <s v="Rob"/>
    <s v="M"/>
    <x v="2"/>
    <n v="22.884999999999998"/>
    <n v="45.769999999999996"/>
    <x v="0"/>
    <x v="0"/>
    <x v="0"/>
  </r>
  <r>
    <s v="FLM-82229-989"/>
    <x v="424"/>
    <s v="73017-69644-MS"/>
    <s v="L-L-0.2"/>
    <n v="2"/>
    <s v="Timoteo Glisane"/>
    <s v=""/>
    <x v="1"/>
    <x v="104"/>
    <s v="Lib"/>
    <s v="L"/>
    <x v="3"/>
    <n v="4.7549999999999999"/>
    <n v="9.51"/>
    <x v="3"/>
    <x v="1"/>
    <x v="1"/>
  </r>
  <r>
    <s v="CPV-90280-133"/>
    <x v="13"/>
    <s v="66458-91190-YC"/>
    <s v="R-D-0.2"/>
    <n v="3"/>
    <s v="Marja Urion"/>
    <s v="murione5@alexa.com"/>
    <x v="1"/>
    <x v="263"/>
    <s v="Rob"/>
    <s v="D"/>
    <x v="3"/>
    <n v="2.6849999999999996"/>
    <n v="8.0549999999999997"/>
    <x v="0"/>
    <x v="2"/>
    <x v="0"/>
  </r>
  <r>
    <s v="OGW-60685-912"/>
    <x v="224"/>
    <s v="67423-10113-LM"/>
    <s v="E-D-2.5"/>
    <n v="4"/>
    <s v="Hildegarde Brangan"/>
    <s v="hbranganex@woothemes.com"/>
    <x v="0"/>
    <x v="98"/>
    <s v="Exc"/>
    <s v="D"/>
    <x v="2"/>
    <n v="27.945"/>
    <n v="111.78"/>
    <x v="1"/>
    <x v="2"/>
    <x v="0"/>
  </r>
  <r>
    <s v="DEC-11160-362"/>
    <x v="220"/>
    <s v="48582-05061-RY"/>
    <s v="R-D-0.2"/>
    <n v="4"/>
    <s v="Amii Gallyon"/>
    <s v="agallyoney@engadget.com"/>
    <x v="0"/>
    <x v="275"/>
    <s v="Rob"/>
    <s v="D"/>
    <x v="3"/>
    <n v="2.6849999999999996"/>
    <n v="10.739999999999998"/>
    <x v="0"/>
    <x v="2"/>
    <x v="0"/>
  </r>
  <r>
    <s v="WCT-07869-499"/>
    <x v="91"/>
    <s v="32031-49093-KE"/>
    <s v="R-D-0.5"/>
    <n v="5"/>
    <s v="Birgit Domange"/>
    <s v="bdomangeez@yahoo.co.jp"/>
    <x v="0"/>
    <x v="27"/>
    <s v="Rob"/>
    <s v="D"/>
    <x v="1"/>
    <n v="5.3699999999999992"/>
    <n v="26.849999999999994"/>
    <x v="0"/>
    <x v="2"/>
    <x v="1"/>
  </r>
  <r>
    <s v="FHD-89872-325"/>
    <x v="425"/>
    <s v="31715-98714-OO"/>
    <s v="L-L-1"/>
    <n v="4"/>
    <s v="Killian Osler"/>
    <s v="koslerf0@gmpg.org"/>
    <x v="0"/>
    <x v="133"/>
    <s v="Lib"/>
    <s v="L"/>
    <x v="0"/>
    <n v="15.85"/>
    <n v="63.4"/>
    <x v="3"/>
    <x v="1"/>
    <x v="0"/>
  </r>
  <r>
    <s v="AZF-45991-584"/>
    <x v="426"/>
    <s v="73759-17258-KA"/>
    <s v="A-D-2.5"/>
    <n v="1"/>
    <s v="Lora Dukes"/>
    <s v=""/>
    <x v="1"/>
    <x v="276"/>
    <s v="Ara"/>
    <s v="D"/>
    <x v="2"/>
    <n v="22.884999999999998"/>
    <n v="22.884999999999998"/>
    <x v="2"/>
    <x v="2"/>
    <x v="0"/>
  </r>
  <r>
    <s v="MDG-14481-513"/>
    <x v="427"/>
    <s v="64897-79178-MH"/>
    <s v="A-M-2.5"/>
    <n v="4"/>
    <s v="Zack Pellett"/>
    <s v="zpellettf2@dailymotion.com"/>
    <x v="0"/>
    <x v="212"/>
    <s v="Ara"/>
    <s v="M"/>
    <x v="2"/>
    <n v="25.874999999999996"/>
    <n v="103.49999999999999"/>
    <x v="2"/>
    <x v="0"/>
    <x v="1"/>
  </r>
  <r>
    <s v="OFN-49424-848"/>
    <x v="428"/>
    <s v="73346-85564-JB"/>
    <s v="R-L-2.5"/>
    <n v="2"/>
    <s v="Ilaire Sprakes"/>
    <s v="isprakesf3@spiegel.de"/>
    <x v="0"/>
    <x v="7"/>
    <s v="Rob"/>
    <s v="L"/>
    <x v="2"/>
    <n v="27.484999999999996"/>
    <n v="54.969999999999992"/>
    <x v="0"/>
    <x v="1"/>
    <x v="1"/>
  </r>
  <r>
    <s v="NFA-03411-746"/>
    <x v="383"/>
    <s v="07476-13102-NJ"/>
    <s v="A-L-0.5"/>
    <n v="2"/>
    <s v="Heda Fromant"/>
    <s v="hfromantf4@ucsd.edu"/>
    <x v="0"/>
    <x v="11"/>
    <s v="Ara"/>
    <s v="L"/>
    <x v="1"/>
    <n v="7.77"/>
    <n v="15.54"/>
    <x v="2"/>
    <x v="1"/>
    <x v="1"/>
  </r>
  <r>
    <s v="CYM-74988-450"/>
    <x v="156"/>
    <s v="87223-37422-SK"/>
    <s v="L-D-0.2"/>
    <n v="4"/>
    <s v="Rufus Flear"/>
    <s v="rflearf5@artisteer.com"/>
    <x v="2"/>
    <x v="172"/>
    <s v="Lib"/>
    <s v="D"/>
    <x v="3"/>
    <n v="3.8849999999999998"/>
    <n v="15.54"/>
    <x v="3"/>
    <x v="2"/>
    <x v="1"/>
  </r>
  <r>
    <s v="WTV-24996-658"/>
    <x v="429"/>
    <s v="57837-15577-YK"/>
    <s v="E-D-2.5"/>
    <n v="3"/>
    <s v="Dom Milella"/>
    <s v=""/>
    <x v="1"/>
    <x v="277"/>
    <s v="Exc"/>
    <s v="D"/>
    <x v="2"/>
    <n v="27.945"/>
    <n v="83.835000000000008"/>
    <x v="1"/>
    <x v="2"/>
    <x v="1"/>
  </r>
  <r>
    <s v="DSL-69915-544"/>
    <x v="103"/>
    <s v="10142-55267-YO"/>
    <s v="R-L-0.2"/>
    <n v="3"/>
    <s v="Wilek Lightollers"/>
    <s v="wlightollersf9@baidu.com"/>
    <x v="0"/>
    <x v="15"/>
    <s v="Rob"/>
    <s v="L"/>
    <x v="3"/>
    <n v="3.5849999999999995"/>
    <n v="10.754999999999999"/>
    <x v="0"/>
    <x v="1"/>
    <x v="0"/>
  </r>
  <r>
    <s v="NBT-35757-542"/>
    <x v="361"/>
    <s v="73647-66148-VM"/>
    <s v="E-L-0.2"/>
    <n v="3"/>
    <s v="Bette-ann Munden"/>
    <s v="bmundenf8@elpais.com"/>
    <x v="0"/>
    <x v="101"/>
    <s v="Exc"/>
    <s v="L"/>
    <x v="3"/>
    <n v="4.4550000000000001"/>
    <n v="13.365"/>
    <x v="1"/>
    <x v="1"/>
    <x v="0"/>
  </r>
  <r>
    <s v="OYU-25085-528"/>
    <x v="120"/>
    <s v="10142-55267-YO"/>
    <s v="E-L-0.2"/>
    <n v="4"/>
    <s v="Wilek Lightollers"/>
    <s v="wlightollersf9@baidu.com"/>
    <x v="0"/>
    <x v="15"/>
    <s v="Exc"/>
    <s v="L"/>
    <x v="3"/>
    <n v="4.4550000000000001"/>
    <n v="17.82"/>
    <x v="1"/>
    <x v="1"/>
    <x v="0"/>
  </r>
  <r>
    <s v="XCG-07109-195"/>
    <x v="430"/>
    <s v="92976-19453-DT"/>
    <s v="L-D-0.2"/>
    <n v="6"/>
    <s v="Nick Brakespear"/>
    <s v="nbrakespearfa@rediff.com"/>
    <x v="0"/>
    <x v="55"/>
    <s v="Lib"/>
    <s v="D"/>
    <x v="3"/>
    <n v="3.8849999999999998"/>
    <n v="23.31"/>
    <x v="3"/>
    <x v="2"/>
    <x v="0"/>
  </r>
  <r>
    <s v="YZA-25234-630"/>
    <x v="125"/>
    <s v="89757-51438-HX"/>
    <s v="E-D-0.2"/>
    <n v="2"/>
    <s v="Malynda Glawsop"/>
    <s v="mglawsopfb@reverbnation.com"/>
    <x v="0"/>
    <x v="226"/>
    <s v="Exc"/>
    <s v="D"/>
    <x v="3"/>
    <n v="3.645"/>
    <n v="7.29"/>
    <x v="1"/>
    <x v="2"/>
    <x v="1"/>
  </r>
  <r>
    <s v="OKU-29966-417"/>
    <x v="431"/>
    <s v="76192-13390-HZ"/>
    <s v="E-L-0.2"/>
    <n v="4"/>
    <s v="Granville Alberts"/>
    <s v="galbertsfc@etsy.com"/>
    <x v="2"/>
    <x v="197"/>
    <s v="Exc"/>
    <s v="L"/>
    <x v="3"/>
    <n v="4.4550000000000001"/>
    <n v="17.82"/>
    <x v="1"/>
    <x v="1"/>
    <x v="0"/>
  </r>
  <r>
    <s v="MEX-29350-659"/>
    <x v="40"/>
    <s v="02009-87294-SY"/>
    <s v="E-M-1"/>
    <n v="5"/>
    <s v="Vasily Polglase"/>
    <s v="vpolglasefd@about.me"/>
    <x v="0"/>
    <x v="45"/>
    <s v="Exc"/>
    <s v="M"/>
    <x v="0"/>
    <n v="13.75"/>
    <n v="68.75"/>
    <x v="1"/>
    <x v="0"/>
    <x v="1"/>
  </r>
  <r>
    <s v="NOY-99738-977"/>
    <x v="432"/>
    <s v="82872-34456-LJ"/>
    <s v="R-L-2.5"/>
    <n v="2"/>
    <s v="Madelaine Sharples"/>
    <s v=""/>
    <x v="2"/>
    <x v="176"/>
    <s v="Rob"/>
    <s v="L"/>
    <x v="2"/>
    <n v="27.484999999999996"/>
    <n v="54.969999999999992"/>
    <x v="0"/>
    <x v="1"/>
    <x v="0"/>
  </r>
  <r>
    <s v="TCR-01064-030"/>
    <x v="254"/>
    <s v="13181-04387-LI"/>
    <s v="E-M-1"/>
    <n v="6"/>
    <s v="Sigfrid Busch"/>
    <s v="sbuschff@so-net.ne.jp"/>
    <x v="1"/>
    <x v="278"/>
    <s v="Exc"/>
    <s v="M"/>
    <x v="0"/>
    <n v="13.75"/>
    <n v="82.5"/>
    <x v="1"/>
    <x v="0"/>
    <x v="1"/>
  </r>
  <r>
    <s v="YUL-42750-776"/>
    <x v="219"/>
    <s v="24845-36117-TI"/>
    <s v="L-M-0.2"/>
    <n v="2"/>
    <s v="Cissiee Raisbeck"/>
    <s v="craisbeckfg@webnode.com"/>
    <x v="0"/>
    <x v="212"/>
    <s v="Lib"/>
    <s v="M"/>
    <x v="3"/>
    <n v="4.3650000000000002"/>
    <n v="8.73"/>
    <x v="3"/>
    <x v="0"/>
    <x v="0"/>
  </r>
  <r>
    <s v="XQJ-86887-506"/>
    <x v="433"/>
    <s v="66458-91190-YC"/>
    <s v="E-L-1"/>
    <n v="4"/>
    <s v="Marja Urion"/>
    <s v="murione5@alexa.com"/>
    <x v="1"/>
    <x v="263"/>
    <s v="Exc"/>
    <s v="L"/>
    <x v="0"/>
    <n v="14.85"/>
    <n v="59.4"/>
    <x v="1"/>
    <x v="1"/>
    <x v="0"/>
  </r>
  <r>
    <s v="CUN-90044-279"/>
    <x v="434"/>
    <s v="86646-65810-TD"/>
    <s v="L-D-0.2"/>
    <n v="4"/>
    <s v="Kenton Wetherick"/>
    <s v=""/>
    <x v="0"/>
    <x v="193"/>
    <s v="Lib"/>
    <s v="D"/>
    <x v="3"/>
    <n v="3.8849999999999998"/>
    <n v="15.54"/>
    <x v="3"/>
    <x v="2"/>
    <x v="0"/>
  </r>
  <r>
    <s v="ICC-73030-502"/>
    <x v="435"/>
    <s v="59480-02795-IU"/>
    <s v="A-L-1"/>
    <n v="3"/>
    <s v="Reamonn Aynold"/>
    <s v="raynoldfj@ustream.tv"/>
    <x v="0"/>
    <x v="166"/>
    <s v="Ara"/>
    <s v="L"/>
    <x v="0"/>
    <n v="12.95"/>
    <n v="38.849999999999994"/>
    <x v="2"/>
    <x v="1"/>
    <x v="0"/>
  </r>
  <r>
    <s v="ADP-04506-084"/>
    <x v="436"/>
    <s v="61809-87758-LJ"/>
    <s v="E-M-2.5"/>
    <n v="6"/>
    <s v="Hatty Dovydenas"/>
    <s v=""/>
    <x v="0"/>
    <x v="279"/>
    <s v="Exc"/>
    <s v="M"/>
    <x v="2"/>
    <n v="31.624999999999996"/>
    <n v="189.74999999999997"/>
    <x v="1"/>
    <x v="0"/>
    <x v="0"/>
  </r>
  <r>
    <s v="PNU-22150-408"/>
    <x v="437"/>
    <s v="77408-43873-RS"/>
    <s v="A-D-0.2"/>
    <n v="6"/>
    <s v="Nathaniel Bloxland"/>
    <s v=""/>
    <x v="1"/>
    <x v="280"/>
    <s v="Ara"/>
    <s v="D"/>
    <x v="3"/>
    <n v="2.9849999999999999"/>
    <n v="17.91"/>
    <x v="2"/>
    <x v="2"/>
    <x v="0"/>
  </r>
  <r>
    <s v="VSQ-07182-513"/>
    <x v="438"/>
    <s v="18366-65239-WF"/>
    <s v="L-L-0.2"/>
    <n v="6"/>
    <s v="Brendan Grece"/>
    <s v="bgrecefm@naver.com"/>
    <x v="2"/>
    <x v="281"/>
    <s v="Lib"/>
    <s v="L"/>
    <x v="3"/>
    <n v="4.7549999999999999"/>
    <n v="28.53"/>
    <x v="3"/>
    <x v="1"/>
    <x v="1"/>
  </r>
  <r>
    <s v="SPF-31673-217"/>
    <x v="439"/>
    <s v="19485-98072-PS"/>
    <s v="E-M-1"/>
    <n v="6"/>
    <s v="Don Flintiff"/>
    <s v="dflintiffg1@e-recht24.de"/>
    <x v="2"/>
    <x v="282"/>
    <s v="Exc"/>
    <s v="M"/>
    <x v="0"/>
    <n v="13.75"/>
    <n v="82.5"/>
    <x v="1"/>
    <x v="0"/>
    <x v="1"/>
  </r>
  <r>
    <s v="NEX-63825-598"/>
    <x v="175"/>
    <s v="72072-33025-SD"/>
    <s v="R-L-0.5"/>
    <n v="2"/>
    <s v="Abbe Thys"/>
    <s v="athysfo@cdc.gov"/>
    <x v="0"/>
    <x v="203"/>
    <s v="Rob"/>
    <s v="L"/>
    <x v="1"/>
    <n v="7.169999999999999"/>
    <n v="14.339999999999998"/>
    <x v="0"/>
    <x v="1"/>
    <x v="1"/>
  </r>
  <r>
    <s v="XPG-66112-335"/>
    <x v="440"/>
    <s v="58118-22461-GC"/>
    <s v="R-D-2.5"/>
    <n v="4"/>
    <s v="Jackquelin Chugg"/>
    <s v="jchuggfp@about.me"/>
    <x v="0"/>
    <x v="153"/>
    <s v="Rob"/>
    <s v="D"/>
    <x v="2"/>
    <n v="20.584999999999997"/>
    <n v="82.339999999999989"/>
    <x v="0"/>
    <x v="2"/>
    <x v="1"/>
  </r>
  <r>
    <s v="NSQ-72210-345"/>
    <x v="441"/>
    <s v="90940-63327-DJ"/>
    <s v="A-M-0.2"/>
    <n v="6"/>
    <s v="Audra Kelston"/>
    <s v="akelstonfq@sakura.ne.jp"/>
    <x v="0"/>
    <x v="42"/>
    <s v="Ara"/>
    <s v="M"/>
    <x v="3"/>
    <n v="3.375"/>
    <n v="20.25"/>
    <x v="2"/>
    <x v="0"/>
    <x v="0"/>
  </r>
  <r>
    <s v="XRR-28376-277"/>
    <x v="442"/>
    <s v="64481-42546-II"/>
    <s v="R-L-2.5"/>
    <n v="6"/>
    <s v="Elvina Angel"/>
    <s v=""/>
    <x v="1"/>
    <x v="21"/>
    <s v="Rob"/>
    <s v="L"/>
    <x v="2"/>
    <n v="27.484999999999996"/>
    <n v="164.90999999999997"/>
    <x v="0"/>
    <x v="1"/>
    <x v="1"/>
  </r>
  <r>
    <s v="WHQ-25197-475"/>
    <x v="443"/>
    <s v="27536-28463-NJ"/>
    <s v="L-L-0.2"/>
    <n v="4"/>
    <s v="Claiborne Mottram"/>
    <s v="cmottramfs@harvard.edu"/>
    <x v="0"/>
    <x v="79"/>
    <s v="Lib"/>
    <s v="L"/>
    <x v="3"/>
    <n v="4.7549999999999999"/>
    <n v="19.02"/>
    <x v="3"/>
    <x v="1"/>
    <x v="0"/>
  </r>
  <r>
    <s v="HMB-30634-745"/>
    <x v="216"/>
    <s v="19485-98072-PS"/>
    <s v="A-D-2.5"/>
    <n v="6"/>
    <s v="Don Flintiff"/>
    <s v="dflintiffg1@e-recht24.de"/>
    <x v="2"/>
    <x v="282"/>
    <s v="Ara"/>
    <s v="D"/>
    <x v="2"/>
    <n v="22.884999999999998"/>
    <n v="137.31"/>
    <x v="2"/>
    <x v="2"/>
    <x v="1"/>
  </r>
  <r>
    <s v="XTL-68000-371"/>
    <x v="444"/>
    <s v="70140-82812-KD"/>
    <s v="A-M-0.5"/>
    <n v="4"/>
    <s v="Donalt Sangwin"/>
    <s v="dsangwinfu@weebly.com"/>
    <x v="0"/>
    <x v="283"/>
    <s v="Ara"/>
    <s v="M"/>
    <x v="1"/>
    <n v="6.75"/>
    <n v="27"/>
    <x v="2"/>
    <x v="0"/>
    <x v="1"/>
  </r>
  <r>
    <s v="YES-51109-625"/>
    <x v="37"/>
    <s v="91895-55605-LS"/>
    <s v="E-L-0.5"/>
    <n v="4"/>
    <s v="Elizabet Aizikowitz"/>
    <s v="eaizikowitzfv@virginia.edu"/>
    <x v="2"/>
    <x v="284"/>
    <s v="Exc"/>
    <s v="L"/>
    <x v="1"/>
    <n v="8.91"/>
    <n v="35.64"/>
    <x v="1"/>
    <x v="1"/>
    <x v="1"/>
  </r>
  <r>
    <s v="EAY-89850-211"/>
    <x v="445"/>
    <s v="43155-71724-XP"/>
    <s v="A-D-0.2"/>
    <n v="2"/>
    <s v="Herbie Peppard"/>
    <s v=""/>
    <x v="0"/>
    <x v="148"/>
    <s v="Ara"/>
    <s v="D"/>
    <x v="3"/>
    <n v="2.9849999999999999"/>
    <n v="5.97"/>
    <x v="2"/>
    <x v="2"/>
    <x v="0"/>
  </r>
  <r>
    <s v="IOQ-84840-827"/>
    <x v="446"/>
    <s v="32038-81174-JF"/>
    <s v="A-M-1"/>
    <n v="6"/>
    <s v="Cornie Venour"/>
    <s v="cvenourfx@ask.com"/>
    <x v="0"/>
    <x v="212"/>
    <s v="Ara"/>
    <s v="M"/>
    <x v="0"/>
    <n v="11.25"/>
    <n v="67.5"/>
    <x v="2"/>
    <x v="0"/>
    <x v="1"/>
  </r>
  <r>
    <s v="FBD-56220-430"/>
    <x v="245"/>
    <s v="59205-20324-NB"/>
    <s v="R-L-0.2"/>
    <n v="6"/>
    <s v="Maggy Harby"/>
    <s v="mharbyfy@163.com"/>
    <x v="0"/>
    <x v="48"/>
    <s v="Rob"/>
    <s v="L"/>
    <x v="3"/>
    <n v="3.5849999999999995"/>
    <n v="21.509999999999998"/>
    <x v="0"/>
    <x v="1"/>
    <x v="0"/>
  </r>
  <r>
    <s v="COV-52659-202"/>
    <x v="447"/>
    <s v="99899-54612-NX"/>
    <s v="L-M-2.5"/>
    <n v="2"/>
    <s v="Reggie Thickpenny"/>
    <s v="rthickpennyfz@cafepress.com"/>
    <x v="0"/>
    <x v="6"/>
    <s v="Lib"/>
    <s v="M"/>
    <x v="2"/>
    <n v="33.464999999999996"/>
    <n v="66.929999999999993"/>
    <x v="3"/>
    <x v="0"/>
    <x v="1"/>
  </r>
  <r>
    <s v="YUO-76652-814"/>
    <x v="448"/>
    <s v="26248-84194-FI"/>
    <s v="A-D-0.2"/>
    <n v="6"/>
    <s v="Phyllys Ormerod"/>
    <s v="pormerodg0@redcross.org"/>
    <x v="0"/>
    <x v="285"/>
    <s v="Ara"/>
    <s v="D"/>
    <x v="3"/>
    <n v="2.9849999999999999"/>
    <n v="17.91"/>
    <x v="2"/>
    <x v="2"/>
    <x v="1"/>
  </r>
  <r>
    <s v="PBT-36926-102"/>
    <x v="344"/>
    <s v="19485-98072-PS"/>
    <s v="L-M-1"/>
    <n v="4"/>
    <s v="Don Flintiff"/>
    <s v="dflintiffg1@e-recht24.de"/>
    <x v="2"/>
    <x v="282"/>
    <s v="Lib"/>
    <s v="M"/>
    <x v="0"/>
    <n v="14.55"/>
    <n v="58.2"/>
    <x v="3"/>
    <x v="0"/>
    <x v="1"/>
  </r>
  <r>
    <s v="BLV-60087-454"/>
    <x v="152"/>
    <s v="84493-71314-WX"/>
    <s v="E-L-0.2"/>
    <n v="3"/>
    <s v="Tymon Zanetti"/>
    <s v="tzanettig2@gravatar.com"/>
    <x v="1"/>
    <x v="286"/>
    <s v="Exc"/>
    <s v="L"/>
    <x v="3"/>
    <n v="4.4550000000000001"/>
    <n v="13.365"/>
    <x v="1"/>
    <x v="1"/>
    <x v="1"/>
  </r>
  <r>
    <s v="BLV-60087-454"/>
    <x v="152"/>
    <s v="84493-71314-WX"/>
    <s v="A-M-0.5"/>
    <n v="5"/>
    <s v="Tymon Zanetti"/>
    <s v="tzanettig2@gravatar.com"/>
    <x v="1"/>
    <x v="286"/>
    <s v="Ara"/>
    <s v="M"/>
    <x v="1"/>
    <n v="6.75"/>
    <n v="33.75"/>
    <x v="2"/>
    <x v="0"/>
    <x v="1"/>
  </r>
  <r>
    <s v="QYC-63914-195"/>
    <x v="449"/>
    <s v="39789-43945-IV"/>
    <s v="E-L-1"/>
    <n v="3"/>
    <s v="Reinaldos Kirtley"/>
    <s v="rkirtleyg4@hatena.ne.jp"/>
    <x v="0"/>
    <x v="127"/>
    <s v="Exc"/>
    <s v="L"/>
    <x v="0"/>
    <n v="14.85"/>
    <n v="44.55"/>
    <x v="1"/>
    <x v="1"/>
    <x v="0"/>
  </r>
  <r>
    <s v="OIB-77163-890"/>
    <x v="450"/>
    <s v="38972-89678-ZM"/>
    <s v="E-L-0.5"/>
    <n v="5"/>
    <s v="Carney Clemencet"/>
    <s v="cclemencetg5@weather.com"/>
    <x v="2"/>
    <x v="38"/>
    <s v="Exc"/>
    <s v="L"/>
    <x v="1"/>
    <n v="8.91"/>
    <n v="44.55"/>
    <x v="1"/>
    <x v="1"/>
    <x v="0"/>
  </r>
  <r>
    <s v="SGS-87525-238"/>
    <x v="451"/>
    <s v="91465-84526-IJ"/>
    <s v="E-D-1"/>
    <n v="5"/>
    <s v="Russell Donet"/>
    <s v="rdonetg6@oakley.com"/>
    <x v="0"/>
    <x v="8"/>
    <s v="Exc"/>
    <s v="D"/>
    <x v="0"/>
    <n v="12.15"/>
    <n v="60.75"/>
    <x v="1"/>
    <x v="2"/>
    <x v="1"/>
  </r>
  <r>
    <s v="GQR-12490-152"/>
    <x v="83"/>
    <s v="22832-98538-RB"/>
    <s v="R-L-0.2"/>
    <n v="1"/>
    <s v="Sidney Gawen"/>
    <s v="sgaweng7@creativecommons.org"/>
    <x v="0"/>
    <x v="287"/>
    <s v="Rob"/>
    <s v="L"/>
    <x v="3"/>
    <n v="3.5849999999999995"/>
    <n v="3.5849999999999995"/>
    <x v="0"/>
    <x v="1"/>
    <x v="0"/>
  </r>
  <r>
    <s v="UOJ-28238-299"/>
    <x v="452"/>
    <s v="30844-91890-ZA"/>
    <s v="R-L-0.2"/>
    <n v="6"/>
    <s v="Rickey Readie"/>
    <s v="rreadieg8@guardian.co.uk"/>
    <x v="0"/>
    <x v="107"/>
    <s v="Rob"/>
    <s v="L"/>
    <x v="3"/>
    <n v="3.5849999999999995"/>
    <n v="21.509999999999998"/>
    <x v="0"/>
    <x v="1"/>
    <x v="1"/>
  </r>
  <r>
    <s v="ETD-58130-674"/>
    <x v="453"/>
    <s v="05325-97750-WP"/>
    <s v="E-M-0.5"/>
    <n v="2"/>
    <s v="Cody Verissimo"/>
    <s v="cverissimogh@theglobeandmail.com"/>
    <x v="2"/>
    <x v="26"/>
    <s v="Exc"/>
    <s v="M"/>
    <x v="1"/>
    <n v="8.25"/>
    <n v="16.5"/>
    <x v="1"/>
    <x v="0"/>
    <x v="0"/>
  </r>
  <r>
    <s v="UPF-60123-025"/>
    <x v="454"/>
    <s v="88992-49081-AT"/>
    <s v="R-L-2.5"/>
    <n v="3"/>
    <s v="Zilvia Claisse"/>
    <s v=""/>
    <x v="0"/>
    <x v="50"/>
    <s v="Rob"/>
    <s v="L"/>
    <x v="2"/>
    <n v="27.484999999999996"/>
    <n v="82.454999999999984"/>
    <x v="0"/>
    <x v="1"/>
    <x v="1"/>
  </r>
  <r>
    <s v="NQS-01613-687"/>
    <x v="455"/>
    <s v="10204-31464-SA"/>
    <s v="L-D-0.5"/>
    <n v="1"/>
    <s v="Bar O' Mahony"/>
    <s v="bogb@elpais.com"/>
    <x v="0"/>
    <x v="99"/>
    <s v="Lib"/>
    <s v="D"/>
    <x v="1"/>
    <n v="7.77"/>
    <n v="7.77"/>
    <x v="3"/>
    <x v="2"/>
    <x v="0"/>
  </r>
  <r>
    <s v="MGH-36050-573"/>
    <x v="456"/>
    <s v="75156-80911-YT"/>
    <s v="R-M-0.5"/>
    <n v="2"/>
    <s v="Valenka Stansbury"/>
    <s v="vstansburygc@unblog.fr"/>
    <x v="0"/>
    <x v="87"/>
    <s v="Rob"/>
    <s v="M"/>
    <x v="1"/>
    <n v="5.97"/>
    <n v="11.94"/>
    <x v="0"/>
    <x v="0"/>
    <x v="0"/>
  </r>
  <r>
    <s v="UVF-59322-459"/>
    <x v="373"/>
    <s v="53971-49906-PZ"/>
    <s v="E-L-2.5"/>
    <n v="6"/>
    <s v="Daniel Heinonen"/>
    <s v="dheinonengd@printfriendly.com"/>
    <x v="0"/>
    <x v="288"/>
    <s v="Exc"/>
    <s v="L"/>
    <x v="2"/>
    <n v="34.154999999999994"/>
    <n v="204.92999999999995"/>
    <x v="1"/>
    <x v="1"/>
    <x v="1"/>
  </r>
  <r>
    <s v="VET-41158-896"/>
    <x v="457"/>
    <s v="10728-17633-ST"/>
    <s v="E-M-2.5"/>
    <n v="2"/>
    <s v="Jewelle Shenton"/>
    <s v="jshentonge@google.com.hk"/>
    <x v="0"/>
    <x v="106"/>
    <s v="Exc"/>
    <s v="M"/>
    <x v="2"/>
    <n v="31.624999999999996"/>
    <n v="63.249999999999993"/>
    <x v="1"/>
    <x v="0"/>
    <x v="0"/>
  </r>
  <r>
    <s v="XYL-52196-459"/>
    <x v="458"/>
    <s v="13549-65017-VE"/>
    <s v="R-D-0.2"/>
    <n v="3"/>
    <s v="Jennifer Wilkisson"/>
    <s v="jwilkissongf@nba.com"/>
    <x v="0"/>
    <x v="289"/>
    <s v="Rob"/>
    <s v="D"/>
    <x v="3"/>
    <n v="2.6849999999999996"/>
    <n v="8.0549999999999997"/>
    <x v="0"/>
    <x v="2"/>
    <x v="0"/>
  </r>
  <r>
    <s v="BPZ-51283-916"/>
    <x v="264"/>
    <s v="87688-42420-TO"/>
    <s v="A-M-2.5"/>
    <n v="2"/>
    <s v="Kylie Mowat"/>
    <s v=""/>
    <x v="0"/>
    <x v="166"/>
    <s v="Ara"/>
    <s v="M"/>
    <x v="2"/>
    <n v="25.874999999999996"/>
    <n v="51.749999999999993"/>
    <x v="2"/>
    <x v="0"/>
    <x v="1"/>
  </r>
  <r>
    <s v="VQW-91903-926"/>
    <x v="459"/>
    <s v="05325-97750-WP"/>
    <s v="E-D-2.5"/>
    <n v="1"/>
    <s v="Cody Verissimo"/>
    <s v="cverissimogh@theglobeandmail.com"/>
    <x v="2"/>
    <x v="26"/>
    <s v="Exc"/>
    <s v="D"/>
    <x v="2"/>
    <n v="27.945"/>
    <n v="27.945"/>
    <x v="1"/>
    <x v="2"/>
    <x v="0"/>
  </r>
  <r>
    <s v="OLF-77983-457"/>
    <x v="460"/>
    <s v="51901-35210-UI"/>
    <s v="A-L-2.5"/>
    <n v="2"/>
    <s v="Gabriel Starcks"/>
    <s v="gstarcksgi@abc.net.au"/>
    <x v="0"/>
    <x v="115"/>
    <s v="Ara"/>
    <s v="L"/>
    <x v="2"/>
    <n v="29.784999999999997"/>
    <n v="59.569999999999993"/>
    <x v="2"/>
    <x v="1"/>
    <x v="1"/>
  </r>
  <r>
    <s v="MVI-04946-827"/>
    <x v="461"/>
    <s v="62483-50867-OM"/>
    <s v="E-L-1"/>
    <n v="1"/>
    <s v="Darby Dummer"/>
    <s v=""/>
    <x v="2"/>
    <x v="290"/>
    <s v="Exc"/>
    <s v="L"/>
    <x v="0"/>
    <n v="14.85"/>
    <n v="14.85"/>
    <x v="1"/>
    <x v="1"/>
    <x v="1"/>
  </r>
  <r>
    <s v="UOG-94188-104"/>
    <x v="219"/>
    <s v="92753-50029-SD"/>
    <s v="A-M-0.5"/>
    <n v="5"/>
    <s v="Kienan Scholard"/>
    <s v="kscholardgk@sbwire.com"/>
    <x v="0"/>
    <x v="61"/>
    <s v="Ara"/>
    <s v="M"/>
    <x v="1"/>
    <n v="6.75"/>
    <n v="33.75"/>
    <x v="2"/>
    <x v="0"/>
    <x v="1"/>
  </r>
  <r>
    <s v="DSN-15872-519"/>
    <x v="462"/>
    <s v="53809-98498-SN"/>
    <s v="L-L-2.5"/>
    <n v="4"/>
    <s v="Bo Kindley"/>
    <s v="bkindleygl@wikimedia.org"/>
    <x v="0"/>
    <x v="148"/>
    <s v="Lib"/>
    <s v="L"/>
    <x v="2"/>
    <n v="36.454999999999998"/>
    <n v="145.82"/>
    <x v="3"/>
    <x v="1"/>
    <x v="0"/>
  </r>
  <r>
    <s v="OUQ-73954-002"/>
    <x v="463"/>
    <s v="66308-13503-KD"/>
    <s v="R-M-0.2"/>
    <n v="4"/>
    <s v="Krissie Hammett"/>
    <s v="khammettgm@dmoz.org"/>
    <x v="0"/>
    <x v="204"/>
    <s v="Rob"/>
    <s v="M"/>
    <x v="3"/>
    <n v="2.9849999999999999"/>
    <n v="11.94"/>
    <x v="0"/>
    <x v="0"/>
    <x v="0"/>
  </r>
  <r>
    <s v="LGL-16843-667"/>
    <x v="464"/>
    <s v="82458-87830-JE"/>
    <s v="A-D-0.2"/>
    <n v="4"/>
    <s v="Alisha Hulburt"/>
    <s v="ahulburtgn@fda.gov"/>
    <x v="0"/>
    <x v="212"/>
    <s v="Ara"/>
    <s v="D"/>
    <x v="3"/>
    <n v="2.9849999999999999"/>
    <n v="11.94"/>
    <x v="2"/>
    <x v="2"/>
    <x v="0"/>
  </r>
  <r>
    <s v="TCC-89722-031"/>
    <x v="465"/>
    <s v="41611-34336-WT"/>
    <s v="L-D-0.5"/>
    <n v="1"/>
    <s v="Peyter Lauritzen"/>
    <s v="plauritzengo@photobucket.com"/>
    <x v="0"/>
    <x v="11"/>
    <s v="Lib"/>
    <s v="D"/>
    <x v="1"/>
    <n v="7.77"/>
    <n v="7.77"/>
    <x v="3"/>
    <x v="2"/>
    <x v="1"/>
  </r>
  <r>
    <s v="TRA-79507-007"/>
    <x v="466"/>
    <s v="70089-27418-UJ"/>
    <s v="R-L-2.5"/>
    <n v="4"/>
    <s v="Aurelia Burgwin"/>
    <s v="aburgwingp@redcross.org"/>
    <x v="0"/>
    <x v="9"/>
    <s v="Rob"/>
    <s v="L"/>
    <x v="2"/>
    <n v="27.484999999999996"/>
    <n v="109.93999999999998"/>
    <x v="0"/>
    <x v="1"/>
    <x v="0"/>
  </r>
  <r>
    <s v="MZJ-77284-941"/>
    <x v="467"/>
    <s v="99978-56910-BN"/>
    <s v="E-L-0.2"/>
    <n v="5"/>
    <s v="Emalee Rolin"/>
    <s v="erolingq@google.fr"/>
    <x v="0"/>
    <x v="45"/>
    <s v="Exc"/>
    <s v="L"/>
    <x v="3"/>
    <n v="4.4550000000000001"/>
    <n v="22.274999999999999"/>
    <x v="1"/>
    <x v="1"/>
    <x v="0"/>
  </r>
  <r>
    <s v="AXN-57779-891"/>
    <x v="468"/>
    <s v="09668-23340-IC"/>
    <s v="R-M-0.2"/>
    <n v="3"/>
    <s v="Donavon Fowle"/>
    <s v="dfowlegr@epa.gov"/>
    <x v="0"/>
    <x v="71"/>
    <s v="Rob"/>
    <s v="M"/>
    <x v="3"/>
    <n v="2.9849999999999999"/>
    <n v="8.9550000000000001"/>
    <x v="0"/>
    <x v="0"/>
    <x v="1"/>
  </r>
  <r>
    <s v="PJB-15659-994"/>
    <x v="469"/>
    <s v="39457-62611-YK"/>
    <s v="L-D-2.5"/>
    <n v="4"/>
    <s v="Jorge Bettison"/>
    <s v=""/>
    <x v="1"/>
    <x v="239"/>
    <s v="Lib"/>
    <s v="D"/>
    <x v="2"/>
    <n v="29.784999999999997"/>
    <n v="119.13999999999999"/>
    <x v="3"/>
    <x v="2"/>
    <x v="1"/>
  </r>
  <r>
    <s v="LTS-03470-353"/>
    <x v="470"/>
    <s v="90985-89807-RW"/>
    <s v="A-L-2.5"/>
    <n v="5"/>
    <s v="Wang Powlesland"/>
    <s v="wpowleslandgt@soundcloud.com"/>
    <x v="0"/>
    <x v="291"/>
    <s v="Ara"/>
    <s v="L"/>
    <x v="2"/>
    <n v="29.784999999999997"/>
    <n v="148.92499999999998"/>
    <x v="2"/>
    <x v="1"/>
    <x v="0"/>
  </r>
  <r>
    <s v="UMM-28497-689"/>
    <x v="471"/>
    <s v="05325-97750-WP"/>
    <s v="L-L-2.5"/>
    <n v="3"/>
    <s v="Cody Verissimo"/>
    <s v="cverissimogh@theglobeandmail.com"/>
    <x v="2"/>
    <x v="26"/>
    <s v="Lib"/>
    <s v="L"/>
    <x v="2"/>
    <n v="36.454999999999998"/>
    <n v="109.36499999999999"/>
    <x v="3"/>
    <x v="1"/>
    <x v="0"/>
  </r>
  <r>
    <s v="MJZ-93232-402"/>
    <x v="472"/>
    <s v="17816-67941-ZS"/>
    <s v="E-D-0.2"/>
    <n v="1"/>
    <s v="Laurence Ellingham"/>
    <s v="lellinghamgv@sciencedaily.com"/>
    <x v="0"/>
    <x v="212"/>
    <s v="Exc"/>
    <s v="D"/>
    <x v="3"/>
    <n v="3.645"/>
    <n v="3.645"/>
    <x v="1"/>
    <x v="2"/>
    <x v="0"/>
  </r>
  <r>
    <s v="UHW-74617-126"/>
    <x v="173"/>
    <s v="90816-65619-LM"/>
    <s v="E-D-2.5"/>
    <n v="2"/>
    <s v="Billy Neiland"/>
    <s v=""/>
    <x v="0"/>
    <x v="265"/>
    <s v="Exc"/>
    <s v="D"/>
    <x v="2"/>
    <n v="27.945"/>
    <n v="55.89"/>
    <x v="1"/>
    <x v="2"/>
    <x v="1"/>
  </r>
  <r>
    <s v="RIK-61730-794"/>
    <x v="473"/>
    <s v="69761-61146-KD"/>
    <s v="L-M-0.2"/>
    <n v="6"/>
    <s v="Ancell Fendt"/>
    <s v="afendtgx@forbes.com"/>
    <x v="0"/>
    <x v="166"/>
    <s v="Lib"/>
    <s v="M"/>
    <x v="3"/>
    <n v="4.3650000000000002"/>
    <n v="26.19"/>
    <x v="3"/>
    <x v="0"/>
    <x v="0"/>
  </r>
  <r>
    <s v="IDJ-55379-750"/>
    <x v="474"/>
    <s v="24040-20817-QB"/>
    <s v="R-M-1"/>
    <n v="4"/>
    <s v="Angelia Cleyburn"/>
    <s v="acleyburngy@lycos.com"/>
    <x v="0"/>
    <x v="42"/>
    <s v="Rob"/>
    <s v="M"/>
    <x v="0"/>
    <n v="9.9499999999999993"/>
    <n v="39.799999999999997"/>
    <x v="0"/>
    <x v="0"/>
    <x v="1"/>
  </r>
  <r>
    <s v="OHX-11953-965"/>
    <x v="475"/>
    <s v="19524-21432-XP"/>
    <s v="E-L-2.5"/>
    <n v="2"/>
    <s v="Temple Castiglione"/>
    <s v="tcastiglionegz@xing.com"/>
    <x v="0"/>
    <x v="212"/>
    <s v="Exc"/>
    <s v="L"/>
    <x v="2"/>
    <n v="34.154999999999994"/>
    <n v="68.309999999999988"/>
    <x v="1"/>
    <x v="1"/>
    <x v="1"/>
  </r>
  <r>
    <s v="TVV-42245-088"/>
    <x v="476"/>
    <s v="14398-43114-RV"/>
    <s v="A-M-0.2"/>
    <n v="4"/>
    <s v="Betti Lacasa"/>
    <s v=""/>
    <x v="1"/>
    <x v="75"/>
    <s v="Ara"/>
    <s v="M"/>
    <x v="3"/>
    <n v="3.375"/>
    <n v="13.5"/>
    <x v="2"/>
    <x v="0"/>
    <x v="1"/>
  </r>
  <r>
    <s v="DYP-74337-787"/>
    <x v="431"/>
    <s v="41486-52502-QQ"/>
    <s v="R-M-0.5"/>
    <n v="1"/>
    <s v="Gunilla Lynch"/>
    <s v=""/>
    <x v="0"/>
    <x v="155"/>
    <s v="Rob"/>
    <s v="M"/>
    <x v="1"/>
    <n v="5.97"/>
    <n v="5.97"/>
    <x v="0"/>
    <x v="0"/>
    <x v="1"/>
  </r>
  <r>
    <s v="OKA-93124-100"/>
    <x v="477"/>
    <s v="05325-97750-WP"/>
    <s v="R-M-0.5"/>
    <n v="5"/>
    <s v="Cody Verissimo"/>
    <s v="cverissimogh@theglobeandmail.com"/>
    <x v="2"/>
    <x v="26"/>
    <s v="Rob"/>
    <s v="M"/>
    <x v="1"/>
    <n v="5.97"/>
    <n v="29.849999999999998"/>
    <x v="0"/>
    <x v="0"/>
    <x v="0"/>
  </r>
  <r>
    <s v="IXW-20780-268"/>
    <x v="478"/>
    <s v="20236-64364-QL"/>
    <s v="L-L-2.5"/>
    <n v="2"/>
    <s v="Shay Couronne"/>
    <s v="scouronneh3@mozilla.org"/>
    <x v="0"/>
    <x v="97"/>
    <s v="Lib"/>
    <s v="L"/>
    <x v="2"/>
    <n v="36.454999999999998"/>
    <n v="72.91"/>
    <x v="3"/>
    <x v="1"/>
    <x v="0"/>
  </r>
  <r>
    <s v="NGG-24006-937"/>
    <x v="45"/>
    <s v="29102-40100-TZ"/>
    <s v="E-M-2.5"/>
    <n v="4"/>
    <s v="Linus Flippelli"/>
    <s v="lflippellih4@github.io"/>
    <x v="2"/>
    <x v="292"/>
    <s v="Exc"/>
    <s v="M"/>
    <x v="2"/>
    <n v="31.624999999999996"/>
    <n v="126.49999999999999"/>
    <x v="1"/>
    <x v="0"/>
    <x v="1"/>
  </r>
  <r>
    <s v="JZC-31180-557"/>
    <x v="444"/>
    <s v="09171-42203-EB"/>
    <s v="L-M-2.5"/>
    <n v="1"/>
    <s v="Rachelle Elizabeth"/>
    <s v="relizabethh5@live.com"/>
    <x v="0"/>
    <x v="134"/>
    <s v="Lib"/>
    <s v="M"/>
    <x v="2"/>
    <n v="33.464999999999996"/>
    <n v="33.464999999999996"/>
    <x v="3"/>
    <x v="0"/>
    <x v="1"/>
  </r>
  <r>
    <s v="ZMU-63715-204"/>
    <x v="479"/>
    <s v="29060-75856-UI"/>
    <s v="E-D-1"/>
    <n v="6"/>
    <s v="Innis Renhard"/>
    <s v="irenhardh6@i2i.jp"/>
    <x v="0"/>
    <x v="15"/>
    <s v="Exc"/>
    <s v="D"/>
    <x v="0"/>
    <n v="12.15"/>
    <n v="72.900000000000006"/>
    <x v="1"/>
    <x v="2"/>
    <x v="0"/>
  </r>
  <r>
    <s v="GND-08192-056"/>
    <x v="480"/>
    <s v="17088-16989-PL"/>
    <s v="L-D-0.5"/>
    <n v="2"/>
    <s v="Winne Roche"/>
    <s v="wrocheh7@xinhuanet.com"/>
    <x v="0"/>
    <x v="293"/>
    <s v="Lib"/>
    <s v="D"/>
    <x v="1"/>
    <n v="7.77"/>
    <n v="15.54"/>
    <x v="3"/>
    <x v="2"/>
    <x v="0"/>
  </r>
  <r>
    <s v="RYY-38961-093"/>
    <x v="481"/>
    <s v="14756-18321-CL"/>
    <s v="A-M-0.2"/>
    <n v="6"/>
    <s v="Linn Alaway"/>
    <s v="lalawayhh@weather.com"/>
    <x v="0"/>
    <x v="42"/>
    <s v="Ara"/>
    <s v="M"/>
    <x v="3"/>
    <n v="3.375"/>
    <n v="20.25"/>
    <x v="2"/>
    <x v="0"/>
    <x v="1"/>
  </r>
  <r>
    <s v="CVA-64996-969"/>
    <x v="478"/>
    <s v="13324-78688-MI"/>
    <s v="A-L-1"/>
    <n v="6"/>
    <s v="Cordy Odgaard"/>
    <s v="codgaardh9@nsw.gov.au"/>
    <x v="0"/>
    <x v="12"/>
    <s v="Ara"/>
    <s v="L"/>
    <x v="0"/>
    <n v="12.95"/>
    <n v="77.699999999999989"/>
    <x v="2"/>
    <x v="1"/>
    <x v="1"/>
  </r>
  <r>
    <s v="XTH-67276-442"/>
    <x v="482"/>
    <s v="73799-04749-BM"/>
    <s v="L-M-2.5"/>
    <n v="4"/>
    <s v="Bertine Byrd"/>
    <s v="bbyrdha@4shared.com"/>
    <x v="0"/>
    <x v="198"/>
    <s v="Lib"/>
    <s v="M"/>
    <x v="2"/>
    <n v="33.464999999999996"/>
    <n v="133.85999999999999"/>
    <x v="3"/>
    <x v="0"/>
    <x v="1"/>
  </r>
  <r>
    <s v="PVU-02950-470"/>
    <x v="353"/>
    <s v="01927-46702-YT"/>
    <s v="E-D-1"/>
    <n v="1"/>
    <s v="Nelie Garnson"/>
    <s v=""/>
    <x v="2"/>
    <x v="294"/>
    <s v="Exc"/>
    <s v="D"/>
    <x v="0"/>
    <n v="12.15"/>
    <n v="12.15"/>
    <x v="1"/>
    <x v="2"/>
    <x v="1"/>
  </r>
  <r>
    <s v="XSN-26809-910"/>
    <x v="199"/>
    <s v="80467-17137-TO"/>
    <s v="E-M-2.5"/>
    <n v="2"/>
    <s v="Dianne Chardin"/>
    <s v="dchardinhc@nhs.uk"/>
    <x v="1"/>
    <x v="295"/>
    <s v="Exc"/>
    <s v="M"/>
    <x v="2"/>
    <n v="31.624999999999996"/>
    <n v="63.249999999999993"/>
    <x v="1"/>
    <x v="0"/>
    <x v="0"/>
  </r>
  <r>
    <s v="UDN-88321-005"/>
    <x v="372"/>
    <s v="14640-87215-BK"/>
    <s v="R-L-0.5"/>
    <n v="5"/>
    <s v="Hailee Radbone"/>
    <s v="hradbonehd@newsvine.com"/>
    <x v="0"/>
    <x v="204"/>
    <s v="Rob"/>
    <s v="L"/>
    <x v="1"/>
    <n v="7.169999999999999"/>
    <n v="35.849999999999994"/>
    <x v="0"/>
    <x v="1"/>
    <x v="1"/>
  </r>
  <r>
    <s v="EXP-21628-670"/>
    <x v="267"/>
    <s v="94447-35885-HK"/>
    <s v="A-M-2.5"/>
    <n v="3"/>
    <s v="Wallis Bernth"/>
    <s v="wbernthhe@miitbeian.gov.cn"/>
    <x v="0"/>
    <x v="291"/>
    <s v="Ara"/>
    <s v="M"/>
    <x v="2"/>
    <n v="25.874999999999996"/>
    <n v="77.624999999999986"/>
    <x v="2"/>
    <x v="0"/>
    <x v="1"/>
  </r>
  <r>
    <s v="VGM-24161-361"/>
    <x v="480"/>
    <s v="71034-49694-CS"/>
    <s v="E-M-2.5"/>
    <n v="2"/>
    <s v="Byron Acarson"/>
    <s v="bacarsonhf@cnn.com"/>
    <x v="0"/>
    <x v="13"/>
    <s v="Exc"/>
    <s v="M"/>
    <x v="2"/>
    <n v="31.624999999999996"/>
    <n v="63.249999999999993"/>
    <x v="1"/>
    <x v="0"/>
    <x v="0"/>
  </r>
  <r>
    <s v="PKN-19556-918"/>
    <x v="483"/>
    <s v="00445-42781-KX"/>
    <s v="E-L-0.2"/>
    <n v="6"/>
    <s v="Faunie Brigham"/>
    <s v="fbrighamhg@blog.com"/>
    <x v="1"/>
    <x v="296"/>
    <s v="Exc"/>
    <s v="L"/>
    <x v="3"/>
    <n v="4.4550000000000001"/>
    <n v="26.73"/>
    <x v="1"/>
    <x v="1"/>
    <x v="0"/>
  </r>
  <r>
    <s v="PKN-19556-918"/>
    <x v="483"/>
    <s v="00445-42781-KX"/>
    <s v="L-D-0.5"/>
    <n v="4"/>
    <s v="Faunie Brigham"/>
    <s v="fbrighamhg@blog.com"/>
    <x v="1"/>
    <x v="296"/>
    <s v="Lib"/>
    <s v="D"/>
    <x v="1"/>
    <n v="7.77"/>
    <n v="31.08"/>
    <x v="3"/>
    <x v="2"/>
    <x v="0"/>
  </r>
  <r>
    <s v="PKN-19556-918"/>
    <x v="483"/>
    <s v="00445-42781-KX"/>
    <s v="A-D-0.2"/>
    <n v="1"/>
    <s v="Faunie Brigham"/>
    <s v="fbrighamhg@blog.com"/>
    <x v="1"/>
    <x v="296"/>
    <s v="Ara"/>
    <s v="D"/>
    <x v="3"/>
    <n v="2.9849999999999999"/>
    <n v="2.9849999999999999"/>
    <x v="2"/>
    <x v="2"/>
    <x v="0"/>
  </r>
  <r>
    <s v="PKN-19556-918"/>
    <x v="483"/>
    <s v="00445-42781-KX"/>
    <s v="R-D-2.5"/>
    <n v="5"/>
    <s v="Faunie Brigham"/>
    <s v="fbrighamhg@blog.com"/>
    <x v="1"/>
    <x v="296"/>
    <s v="Rob"/>
    <s v="D"/>
    <x v="2"/>
    <n v="20.584999999999997"/>
    <n v="102.92499999999998"/>
    <x v="0"/>
    <x v="2"/>
    <x v="0"/>
  </r>
  <r>
    <s v="DXQ-44537-297"/>
    <x v="484"/>
    <s v="96116-24737-LV"/>
    <s v="E-L-0.5"/>
    <n v="4"/>
    <s v="Marjorie Yoxen"/>
    <s v="myoxenhk@google.com"/>
    <x v="0"/>
    <x v="6"/>
    <s v="Exc"/>
    <s v="L"/>
    <x v="1"/>
    <n v="8.91"/>
    <n v="35.64"/>
    <x v="1"/>
    <x v="1"/>
    <x v="1"/>
  </r>
  <r>
    <s v="BPC-54727-307"/>
    <x v="485"/>
    <s v="18684-73088-YL"/>
    <s v="R-L-1"/>
    <n v="4"/>
    <s v="Gaspar McGavin"/>
    <s v="gmcgavinhl@histats.com"/>
    <x v="0"/>
    <x v="156"/>
    <s v="Rob"/>
    <s v="L"/>
    <x v="0"/>
    <n v="11.95"/>
    <n v="47.8"/>
    <x v="0"/>
    <x v="1"/>
    <x v="1"/>
  </r>
  <r>
    <s v="KSH-47717-456"/>
    <x v="486"/>
    <s v="74671-55639-TU"/>
    <s v="L-M-1"/>
    <n v="3"/>
    <s v="Lindy Uttermare"/>
    <s v="luttermarehm@engadget.com"/>
    <x v="0"/>
    <x v="177"/>
    <s v="Lib"/>
    <s v="M"/>
    <x v="0"/>
    <n v="14.55"/>
    <n v="43.650000000000006"/>
    <x v="3"/>
    <x v="0"/>
    <x v="1"/>
  </r>
  <r>
    <s v="ANK-59436-446"/>
    <x v="487"/>
    <s v="17488-65879-XL"/>
    <s v="E-L-0.5"/>
    <n v="4"/>
    <s v="Eal D'Ambrogio"/>
    <s v="edambrogiohn@techcrunch.com"/>
    <x v="0"/>
    <x v="150"/>
    <s v="Exc"/>
    <s v="L"/>
    <x v="1"/>
    <n v="8.91"/>
    <n v="35.64"/>
    <x v="1"/>
    <x v="1"/>
    <x v="0"/>
  </r>
  <r>
    <s v="AYY-83051-752"/>
    <x v="488"/>
    <s v="46431-09298-OU"/>
    <s v="L-L-1"/>
    <n v="6"/>
    <s v="Carolee Winchcombe"/>
    <s v="cwinchcombeho@jiathis.com"/>
    <x v="0"/>
    <x v="28"/>
    <s v="Lib"/>
    <s v="L"/>
    <x v="0"/>
    <n v="15.85"/>
    <n v="95.1"/>
    <x v="3"/>
    <x v="1"/>
    <x v="0"/>
  </r>
  <r>
    <s v="CSW-59644-267"/>
    <x v="489"/>
    <s v="60378-26473-FE"/>
    <s v="E-M-2.5"/>
    <n v="1"/>
    <s v="Benedikta Paumier"/>
    <s v="bpaumierhp@umn.edu"/>
    <x v="1"/>
    <x v="297"/>
    <s v="Exc"/>
    <s v="M"/>
    <x v="2"/>
    <n v="31.624999999999996"/>
    <n v="31.624999999999996"/>
    <x v="1"/>
    <x v="0"/>
    <x v="0"/>
  </r>
  <r>
    <s v="ITY-92466-909"/>
    <x v="162"/>
    <s v="34927-68586-ZV"/>
    <s v="A-M-2.5"/>
    <n v="3"/>
    <s v="Neville Piatto"/>
    <s v=""/>
    <x v="1"/>
    <x v="280"/>
    <s v="Ara"/>
    <s v="M"/>
    <x v="2"/>
    <n v="25.874999999999996"/>
    <n v="77.624999999999986"/>
    <x v="2"/>
    <x v="0"/>
    <x v="0"/>
  </r>
  <r>
    <s v="IGW-04801-466"/>
    <x v="490"/>
    <s v="29051-27555-GD"/>
    <s v="L-D-0.2"/>
    <n v="1"/>
    <s v="Jeno Capey"/>
    <s v="jcapeyhr@bravesites.com"/>
    <x v="0"/>
    <x v="173"/>
    <s v="Lib"/>
    <s v="D"/>
    <x v="3"/>
    <n v="3.8849999999999998"/>
    <n v="3.8849999999999998"/>
    <x v="3"/>
    <x v="2"/>
    <x v="0"/>
  </r>
  <r>
    <s v="LJN-34281-921"/>
    <x v="491"/>
    <s v="52143-35672-JF"/>
    <s v="R-L-2.5"/>
    <n v="5"/>
    <s v="Tuckie Mathonnet"/>
    <s v="tmathonneti0@google.co.jp"/>
    <x v="0"/>
    <x v="61"/>
    <s v="Rob"/>
    <s v="L"/>
    <x v="2"/>
    <n v="27.484999999999996"/>
    <n v="137.42499999999998"/>
    <x v="0"/>
    <x v="1"/>
    <x v="1"/>
  </r>
  <r>
    <s v="BWZ-46364-547"/>
    <x v="301"/>
    <s v="64918-67725-MN"/>
    <s v="R-L-1"/>
    <n v="3"/>
    <s v="Yardley Basill"/>
    <s v="ybasillht@theguardian.com"/>
    <x v="0"/>
    <x v="291"/>
    <s v="Rob"/>
    <s v="L"/>
    <x v="0"/>
    <n v="11.95"/>
    <n v="35.849999999999994"/>
    <x v="0"/>
    <x v="1"/>
    <x v="0"/>
  </r>
  <r>
    <s v="SBC-95710-706"/>
    <x v="194"/>
    <s v="85634-61759-ND"/>
    <s v="E-M-0.2"/>
    <n v="2"/>
    <s v="Maggy Baistow"/>
    <s v="mbaistowhu@i2i.jp"/>
    <x v="2"/>
    <x v="298"/>
    <s v="Exc"/>
    <s v="M"/>
    <x v="3"/>
    <n v="4.125"/>
    <n v="8.25"/>
    <x v="1"/>
    <x v="0"/>
    <x v="0"/>
  </r>
  <r>
    <s v="WRN-55114-031"/>
    <x v="26"/>
    <s v="40180-22940-QB"/>
    <s v="E-L-2.5"/>
    <n v="3"/>
    <s v="Courtney Pallant"/>
    <s v="cpallanthv@typepad.com"/>
    <x v="0"/>
    <x v="68"/>
    <s v="Exc"/>
    <s v="L"/>
    <x v="2"/>
    <n v="34.154999999999994"/>
    <n v="102.46499999999997"/>
    <x v="1"/>
    <x v="1"/>
    <x v="0"/>
  </r>
  <r>
    <s v="TZU-64255-831"/>
    <x v="125"/>
    <s v="34666-76738-SQ"/>
    <s v="R-D-2.5"/>
    <n v="2"/>
    <s v="Marne Mingey"/>
    <s v=""/>
    <x v="0"/>
    <x v="218"/>
    <s v="Rob"/>
    <s v="D"/>
    <x v="2"/>
    <n v="20.584999999999997"/>
    <n v="41.169999999999995"/>
    <x v="0"/>
    <x v="2"/>
    <x v="1"/>
  </r>
  <r>
    <s v="JVF-91003-729"/>
    <x v="492"/>
    <s v="98536-88616-FF"/>
    <s v="A-D-2.5"/>
    <n v="3"/>
    <s v="Denny O' Ronan"/>
    <s v="dohx@redcross.org"/>
    <x v="0"/>
    <x v="299"/>
    <s v="Ara"/>
    <s v="D"/>
    <x v="2"/>
    <n v="22.884999999999998"/>
    <n v="68.655000000000001"/>
    <x v="2"/>
    <x v="2"/>
    <x v="0"/>
  </r>
  <r>
    <s v="MVB-22135-665"/>
    <x v="462"/>
    <s v="55621-06130-SA"/>
    <s v="A-D-1"/>
    <n v="1"/>
    <s v="Dottie Rallin"/>
    <s v="drallinhy@howstuffworks.com"/>
    <x v="0"/>
    <x v="140"/>
    <s v="Ara"/>
    <s v="D"/>
    <x v="0"/>
    <n v="9.9499999999999993"/>
    <n v="9.9499999999999993"/>
    <x v="2"/>
    <x v="2"/>
    <x v="0"/>
  </r>
  <r>
    <s v="CKS-47815-571"/>
    <x v="493"/>
    <s v="45666-86771-EH"/>
    <s v="L-L-0.5"/>
    <n v="3"/>
    <s v="Ardith Chill"/>
    <s v="achillhz@epa.gov"/>
    <x v="2"/>
    <x v="300"/>
    <s v="Lib"/>
    <s v="L"/>
    <x v="1"/>
    <n v="9.51"/>
    <n v="28.53"/>
    <x v="3"/>
    <x v="1"/>
    <x v="0"/>
  </r>
  <r>
    <s v="OAW-17338-101"/>
    <x v="494"/>
    <s v="52143-35672-JF"/>
    <s v="R-D-0.2"/>
    <n v="6"/>
    <s v="Tuckie Mathonnet"/>
    <s v="tmathonneti0@google.co.jp"/>
    <x v="0"/>
    <x v="61"/>
    <s v="Rob"/>
    <s v="D"/>
    <x v="3"/>
    <n v="2.6849999999999996"/>
    <n v="16.11"/>
    <x v="0"/>
    <x v="2"/>
    <x v="1"/>
  </r>
  <r>
    <s v="ALP-37623-536"/>
    <x v="495"/>
    <s v="24689-69376-XX"/>
    <s v="L-L-1"/>
    <n v="6"/>
    <s v="Charmane Denys"/>
    <s v="cdenysi1@is.gd"/>
    <x v="2"/>
    <x v="301"/>
    <s v="Lib"/>
    <s v="L"/>
    <x v="0"/>
    <n v="15.85"/>
    <n v="95.1"/>
    <x v="3"/>
    <x v="1"/>
    <x v="1"/>
  </r>
  <r>
    <s v="WMU-87639-108"/>
    <x v="496"/>
    <s v="71891-51101-VQ"/>
    <s v="R-D-0.5"/>
    <n v="1"/>
    <s v="Cecily Stebbings"/>
    <s v="cstebbingsi2@drupal.org"/>
    <x v="0"/>
    <x v="78"/>
    <s v="Rob"/>
    <s v="D"/>
    <x v="1"/>
    <n v="5.3699999999999992"/>
    <n v="5.3699999999999992"/>
    <x v="0"/>
    <x v="2"/>
    <x v="0"/>
  </r>
  <r>
    <s v="USN-44968-231"/>
    <x v="497"/>
    <s v="71749-05400-CN"/>
    <s v="R-L-1"/>
    <n v="4"/>
    <s v="Giana Tonnesen"/>
    <s v=""/>
    <x v="0"/>
    <x v="41"/>
    <s v="Rob"/>
    <s v="L"/>
    <x v="0"/>
    <n v="11.95"/>
    <n v="47.8"/>
    <x v="0"/>
    <x v="1"/>
    <x v="1"/>
  </r>
  <r>
    <s v="YZG-20575-451"/>
    <x v="498"/>
    <s v="64845-00270-NO"/>
    <s v="L-L-1"/>
    <n v="4"/>
    <s v="Rhetta Zywicki"/>
    <s v="rzywickii4@ifeng.com"/>
    <x v="1"/>
    <x v="302"/>
    <s v="Lib"/>
    <s v="L"/>
    <x v="0"/>
    <n v="15.85"/>
    <n v="63.4"/>
    <x v="3"/>
    <x v="1"/>
    <x v="1"/>
  </r>
  <r>
    <s v="HTH-52867-812"/>
    <x v="382"/>
    <s v="29851-36402-UX"/>
    <s v="A-M-2.5"/>
    <n v="4"/>
    <s v="Almeria Burgett"/>
    <s v="aburgetti5@moonfruit.com"/>
    <x v="0"/>
    <x v="45"/>
    <s v="Ara"/>
    <s v="M"/>
    <x v="2"/>
    <n v="25.874999999999996"/>
    <n v="103.49999999999999"/>
    <x v="2"/>
    <x v="0"/>
    <x v="1"/>
  </r>
  <r>
    <s v="FWU-44971-444"/>
    <x v="499"/>
    <s v="12190-25421-WM"/>
    <s v="A-D-2.5"/>
    <n v="3"/>
    <s v="Marvin Malloy"/>
    <s v="mmalloyi6@seattletimes.com"/>
    <x v="0"/>
    <x v="41"/>
    <s v="Ara"/>
    <s v="D"/>
    <x v="2"/>
    <n v="22.884999999999998"/>
    <n v="68.655000000000001"/>
    <x v="2"/>
    <x v="2"/>
    <x v="1"/>
  </r>
  <r>
    <s v="EQI-82205-066"/>
    <x v="500"/>
    <s v="52316-30571-GD"/>
    <s v="R-M-2.5"/>
    <n v="2"/>
    <s v="Maxim McParland"/>
    <s v="mmcparlandi7@w3.org"/>
    <x v="0"/>
    <x v="303"/>
    <s v="Rob"/>
    <s v="M"/>
    <x v="2"/>
    <n v="22.884999999999998"/>
    <n v="45.769999999999996"/>
    <x v="0"/>
    <x v="0"/>
    <x v="0"/>
  </r>
  <r>
    <s v="NAR-00747-074"/>
    <x v="501"/>
    <s v="23243-92649-RY"/>
    <s v="L-D-1"/>
    <n v="4"/>
    <s v="Sylas Jennaroy"/>
    <s v="sjennaroyi8@purevolume.com"/>
    <x v="0"/>
    <x v="24"/>
    <s v="Lib"/>
    <s v="D"/>
    <x v="0"/>
    <n v="12.95"/>
    <n v="51.8"/>
    <x v="3"/>
    <x v="2"/>
    <x v="1"/>
  </r>
  <r>
    <s v="JYR-22052-185"/>
    <x v="502"/>
    <s v="39528-19971-OR"/>
    <s v="A-M-0.5"/>
    <n v="2"/>
    <s v="Wren Place"/>
    <s v="wplacei9@wsj.com"/>
    <x v="0"/>
    <x v="304"/>
    <s v="Ara"/>
    <s v="M"/>
    <x v="1"/>
    <n v="6.75"/>
    <n v="13.5"/>
    <x v="2"/>
    <x v="0"/>
    <x v="0"/>
  </r>
  <r>
    <s v="XKO-54097-932"/>
    <x v="503"/>
    <s v="32743-78448-KT"/>
    <s v="E-M-0.5"/>
    <n v="3"/>
    <s v="Janella Millett"/>
    <s v="jmillettik@addtoany.com"/>
    <x v="0"/>
    <x v="285"/>
    <s v="Exc"/>
    <s v="M"/>
    <x v="1"/>
    <n v="8.25"/>
    <n v="24.75"/>
    <x v="1"/>
    <x v="0"/>
    <x v="0"/>
  </r>
  <r>
    <s v="HXA-72415-025"/>
    <x v="504"/>
    <s v="93417-12322-YB"/>
    <s v="A-D-2.5"/>
    <n v="2"/>
    <s v="Dollie Gadsden"/>
    <s v="dgadsdenib@google.com.hk"/>
    <x v="1"/>
    <x v="305"/>
    <s v="Ara"/>
    <s v="D"/>
    <x v="2"/>
    <n v="22.884999999999998"/>
    <n v="45.769999999999996"/>
    <x v="2"/>
    <x v="2"/>
    <x v="0"/>
  </r>
  <r>
    <s v="MJF-20065-335"/>
    <x v="497"/>
    <s v="56891-86662-UY"/>
    <s v="E-L-0.5"/>
    <n v="6"/>
    <s v="Val Wakelin"/>
    <s v="vwakelinic@unesco.org"/>
    <x v="0"/>
    <x v="133"/>
    <s v="Exc"/>
    <s v="L"/>
    <x v="1"/>
    <n v="8.91"/>
    <n v="53.46"/>
    <x v="1"/>
    <x v="1"/>
    <x v="1"/>
  </r>
  <r>
    <s v="GFI-83300-059"/>
    <x v="501"/>
    <s v="40414-26467-VE"/>
    <s v="A-M-0.2"/>
    <n v="6"/>
    <s v="Annie Campsall"/>
    <s v="acampsallid@zimbio.com"/>
    <x v="0"/>
    <x v="13"/>
    <s v="Ara"/>
    <s v="M"/>
    <x v="3"/>
    <n v="3.375"/>
    <n v="20.25"/>
    <x v="2"/>
    <x v="0"/>
    <x v="0"/>
  </r>
  <r>
    <s v="WJR-51493-682"/>
    <x v="1"/>
    <s v="87858-83734-RK"/>
    <s v="L-D-2.5"/>
    <n v="5"/>
    <s v="Shermy Moseby"/>
    <s v="smosebyie@stanford.edu"/>
    <x v="0"/>
    <x v="306"/>
    <s v="Lib"/>
    <s v="D"/>
    <x v="2"/>
    <n v="29.784999999999997"/>
    <n v="148.92499999999998"/>
    <x v="3"/>
    <x v="2"/>
    <x v="1"/>
  </r>
  <r>
    <s v="SHP-55648-472"/>
    <x v="505"/>
    <s v="46818-20198-GB"/>
    <s v="A-M-1"/>
    <n v="6"/>
    <s v="Corrie Wass"/>
    <s v="cwassif@prweb.com"/>
    <x v="0"/>
    <x v="27"/>
    <s v="Ara"/>
    <s v="M"/>
    <x v="0"/>
    <n v="11.25"/>
    <n v="67.5"/>
    <x v="2"/>
    <x v="0"/>
    <x v="1"/>
  </r>
  <r>
    <s v="HYR-03455-684"/>
    <x v="506"/>
    <s v="29808-89098-XD"/>
    <s v="E-D-1"/>
    <n v="6"/>
    <s v="Ira Sjostrom"/>
    <s v="isjostromig@pbs.org"/>
    <x v="0"/>
    <x v="173"/>
    <s v="Exc"/>
    <s v="D"/>
    <x v="0"/>
    <n v="12.15"/>
    <n v="72.900000000000006"/>
    <x v="1"/>
    <x v="2"/>
    <x v="1"/>
  </r>
  <r>
    <s v="HYR-03455-684"/>
    <x v="506"/>
    <s v="29808-89098-XD"/>
    <s v="L-D-0.2"/>
    <n v="2"/>
    <s v="Ira Sjostrom"/>
    <s v="isjostromig@pbs.org"/>
    <x v="0"/>
    <x v="173"/>
    <s v="Lib"/>
    <s v="D"/>
    <x v="3"/>
    <n v="3.8849999999999998"/>
    <n v="7.77"/>
    <x v="3"/>
    <x v="2"/>
    <x v="1"/>
  </r>
  <r>
    <s v="HUG-52766-375"/>
    <x v="507"/>
    <s v="78786-77449-RQ"/>
    <s v="A-D-2.5"/>
    <n v="4"/>
    <s v="Jermaine Branchett"/>
    <s v="jbranchettii@bravesites.com"/>
    <x v="0"/>
    <x v="143"/>
    <s v="Ara"/>
    <s v="D"/>
    <x v="2"/>
    <n v="22.884999999999998"/>
    <n v="91.539999999999992"/>
    <x v="2"/>
    <x v="2"/>
    <x v="1"/>
  </r>
  <r>
    <s v="DAH-46595-917"/>
    <x v="508"/>
    <s v="27878-42224-QF"/>
    <s v="A-D-1"/>
    <n v="6"/>
    <s v="Nissie Rudland"/>
    <s v="nrudlandij@blogs.com"/>
    <x v="1"/>
    <x v="307"/>
    <s v="Ara"/>
    <s v="D"/>
    <x v="0"/>
    <n v="9.9499999999999993"/>
    <n v="59.699999999999996"/>
    <x v="2"/>
    <x v="2"/>
    <x v="1"/>
  </r>
  <r>
    <s v="VEM-79839-466"/>
    <x v="509"/>
    <s v="32743-78448-KT"/>
    <s v="R-L-2.5"/>
    <n v="5"/>
    <s v="Janella Millett"/>
    <s v="jmillettik@addtoany.com"/>
    <x v="0"/>
    <x v="285"/>
    <s v="Rob"/>
    <s v="L"/>
    <x v="2"/>
    <n v="27.484999999999996"/>
    <n v="137.42499999999998"/>
    <x v="0"/>
    <x v="1"/>
    <x v="0"/>
  </r>
  <r>
    <s v="OWH-11126-533"/>
    <x v="131"/>
    <s v="25331-13794-SB"/>
    <s v="L-M-2.5"/>
    <n v="2"/>
    <s v="Ferdie Tourry"/>
    <s v="ftourryil@google.de"/>
    <x v="0"/>
    <x v="308"/>
    <s v="Lib"/>
    <s v="M"/>
    <x v="2"/>
    <n v="33.464999999999996"/>
    <n v="66.929999999999993"/>
    <x v="3"/>
    <x v="0"/>
    <x v="1"/>
  </r>
  <r>
    <s v="UMT-26130-151"/>
    <x v="510"/>
    <s v="55864-37682-GQ"/>
    <s v="L-M-0.2"/>
    <n v="3"/>
    <s v="Cecil Weatherall"/>
    <s v="cweatherallim@toplist.cz"/>
    <x v="0"/>
    <x v="309"/>
    <s v="Lib"/>
    <s v="M"/>
    <x v="3"/>
    <n v="4.3650000000000002"/>
    <n v="13.095000000000001"/>
    <x v="3"/>
    <x v="0"/>
    <x v="0"/>
  </r>
  <r>
    <s v="JKA-27899-806"/>
    <x v="511"/>
    <s v="97005-25609-CQ"/>
    <s v="R-L-1"/>
    <n v="5"/>
    <s v="Gale Heindrick"/>
    <s v="gheindrickin@usda.gov"/>
    <x v="0"/>
    <x v="227"/>
    <s v="Rob"/>
    <s v="L"/>
    <x v="0"/>
    <n v="11.95"/>
    <n v="59.75"/>
    <x v="0"/>
    <x v="1"/>
    <x v="1"/>
  </r>
  <r>
    <s v="ULU-07744-724"/>
    <x v="512"/>
    <s v="94058-95794-IJ"/>
    <s v="L-M-0.5"/>
    <n v="5"/>
    <s v="Layne Imason"/>
    <s v="limasonio@discuz.net"/>
    <x v="0"/>
    <x v="13"/>
    <s v="Lib"/>
    <s v="M"/>
    <x v="1"/>
    <n v="8.73"/>
    <n v="43.650000000000006"/>
    <x v="3"/>
    <x v="0"/>
    <x v="0"/>
  </r>
  <r>
    <s v="NOM-56457-507"/>
    <x v="513"/>
    <s v="40214-03678-GU"/>
    <s v="E-M-1"/>
    <n v="6"/>
    <s v="Hazel Saill"/>
    <s v="hsaillip@odnoklassniki.ru"/>
    <x v="0"/>
    <x v="77"/>
    <s v="Exc"/>
    <s v="M"/>
    <x v="0"/>
    <n v="13.75"/>
    <n v="82.5"/>
    <x v="1"/>
    <x v="0"/>
    <x v="0"/>
  </r>
  <r>
    <s v="NZN-71683-705"/>
    <x v="514"/>
    <s v="04921-85445-SL"/>
    <s v="A-L-2.5"/>
    <n v="6"/>
    <s v="Hermann Larvor"/>
    <s v="hlarvoriq@last.fm"/>
    <x v="0"/>
    <x v="310"/>
    <s v="Ara"/>
    <s v="L"/>
    <x v="2"/>
    <n v="29.784999999999997"/>
    <n v="178.70999999999998"/>
    <x v="2"/>
    <x v="1"/>
    <x v="0"/>
  </r>
  <r>
    <s v="WMA-34232-850"/>
    <x v="7"/>
    <s v="53386-94266-LJ"/>
    <s v="L-D-2.5"/>
    <n v="4"/>
    <s v="Terri Lyford"/>
    <s v=""/>
    <x v="0"/>
    <x v="311"/>
    <s v="Lib"/>
    <s v="D"/>
    <x v="2"/>
    <n v="29.784999999999997"/>
    <n v="119.13999999999999"/>
    <x v="3"/>
    <x v="2"/>
    <x v="0"/>
  </r>
  <r>
    <s v="EZL-27919-704"/>
    <x v="481"/>
    <s v="49480-85909-DG"/>
    <s v="L-L-0.5"/>
    <n v="5"/>
    <s v="Gabey Cogan"/>
    <s v=""/>
    <x v="0"/>
    <x v="312"/>
    <s v="Lib"/>
    <s v="L"/>
    <x v="1"/>
    <n v="9.51"/>
    <n v="47.55"/>
    <x v="3"/>
    <x v="1"/>
    <x v="1"/>
  </r>
  <r>
    <s v="ZYU-11345-774"/>
    <x v="515"/>
    <s v="18293-78136-MN"/>
    <s v="L-M-0.5"/>
    <n v="5"/>
    <s v="Charin Penwarden"/>
    <s v="cpenwardenit@mlb.com"/>
    <x v="1"/>
    <x v="230"/>
    <s v="Lib"/>
    <s v="M"/>
    <x v="1"/>
    <n v="8.73"/>
    <n v="43.650000000000006"/>
    <x v="3"/>
    <x v="0"/>
    <x v="1"/>
  </r>
  <r>
    <s v="CPW-34587-459"/>
    <x v="516"/>
    <s v="84641-67384-TD"/>
    <s v="A-L-2.5"/>
    <n v="6"/>
    <s v="Milty Middis"/>
    <s v="mmiddisiu@dmoz.org"/>
    <x v="0"/>
    <x v="313"/>
    <s v="Ara"/>
    <s v="L"/>
    <x v="2"/>
    <n v="29.784999999999997"/>
    <n v="178.70999999999998"/>
    <x v="2"/>
    <x v="1"/>
    <x v="0"/>
  </r>
  <r>
    <s v="NQZ-82067-394"/>
    <x v="517"/>
    <s v="72320-29738-EB"/>
    <s v="R-L-2.5"/>
    <n v="1"/>
    <s v="Adrianne Vairow"/>
    <s v="avairowiv@studiopress.com"/>
    <x v="2"/>
    <x v="300"/>
    <s v="Rob"/>
    <s v="L"/>
    <x v="2"/>
    <n v="27.484999999999996"/>
    <n v="27.484999999999996"/>
    <x v="0"/>
    <x v="1"/>
    <x v="1"/>
  </r>
  <r>
    <s v="JBW-95055-851"/>
    <x v="518"/>
    <s v="47355-97488-XS"/>
    <s v="A-M-1"/>
    <n v="5"/>
    <s v="Anjanette Goldie"/>
    <s v="agoldieiw@goo.gl"/>
    <x v="0"/>
    <x v="189"/>
    <s v="Ara"/>
    <s v="M"/>
    <x v="0"/>
    <n v="11.25"/>
    <n v="56.25"/>
    <x v="2"/>
    <x v="0"/>
    <x v="1"/>
  </r>
  <r>
    <s v="AHY-20324-088"/>
    <x v="519"/>
    <s v="63499-24884-PP"/>
    <s v="L-L-0.2"/>
    <n v="2"/>
    <s v="Nicky Ayris"/>
    <s v="nayrisix@t-online.de"/>
    <x v="2"/>
    <x v="44"/>
    <s v="Lib"/>
    <s v="L"/>
    <x v="3"/>
    <n v="4.7549999999999999"/>
    <n v="9.51"/>
    <x v="3"/>
    <x v="1"/>
    <x v="0"/>
  </r>
  <r>
    <s v="ZSL-66684-103"/>
    <x v="520"/>
    <s v="39193-51770-FM"/>
    <s v="E-M-0.2"/>
    <n v="2"/>
    <s v="Laryssa Benediktovich"/>
    <s v="lbenediktovichiy@wunderground.com"/>
    <x v="0"/>
    <x v="314"/>
    <s v="Exc"/>
    <s v="M"/>
    <x v="3"/>
    <n v="4.125"/>
    <n v="8.25"/>
    <x v="1"/>
    <x v="0"/>
    <x v="0"/>
  </r>
  <r>
    <s v="WNE-73911-475"/>
    <x v="521"/>
    <s v="61323-91967-GG"/>
    <s v="L-D-0.5"/>
    <n v="6"/>
    <s v="Theo Jacobovitz"/>
    <s v="tjacobovitziz@cbc.ca"/>
    <x v="0"/>
    <x v="13"/>
    <s v="Lib"/>
    <s v="D"/>
    <x v="1"/>
    <n v="7.77"/>
    <n v="46.62"/>
    <x v="3"/>
    <x v="2"/>
    <x v="1"/>
  </r>
  <r>
    <s v="EZB-68383-559"/>
    <x v="418"/>
    <s v="90123-01967-KS"/>
    <s v="R-L-1"/>
    <n v="6"/>
    <s v="Becca Ableson"/>
    <s v=""/>
    <x v="0"/>
    <x v="12"/>
    <s v="Rob"/>
    <s v="L"/>
    <x v="0"/>
    <n v="11.95"/>
    <n v="71.699999999999989"/>
    <x v="0"/>
    <x v="1"/>
    <x v="1"/>
  </r>
  <r>
    <s v="OVO-01283-090"/>
    <x v="122"/>
    <s v="15958-25089-OS"/>
    <s v="L-L-2.5"/>
    <n v="2"/>
    <s v="Jeno Druitt"/>
    <s v="jdruittj1@feedburner.com"/>
    <x v="0"/>
    <x v="148"/>
    <s v="Lib"/>
    <s v="L"/>
    <x v="2"/>
    <n v="36.454999999999998"/>
    <n v="72.91"/>
    <x v="3"/>
    <x v="1"/>
    <x v="0"/>
  </r>
  <r>
    <s v="TXH-78646-919"/>
    <x v="423"/>
    <s v="98430-37820-UV"/>
    <s v="R-D-0.2"/>
    <n v="3"/>
    <s v="Deonne Shortall"/>
    <s v="dshortallj2@wikipedia.org"/>
    <x v="0"/>
    <x v="100"/>
    <s v="Rob"/>
    <s v="D"/>
    <x v="3"/>
    <n v="2.6849999999999996"/>
    <n v="8.0549999999999997"/>
    <x v="0"/>
    <x v="2"/>
    <x v="0"/>
  </r>
  <r>
    <s v="CYZ-37122-164"/>
    <x v="463"/>
    <s v="21798-04171-XC"/>
    <s v="E-M-0.5"/>
    <n v="2"/>
    <s v="Wilton Cottier"/>
    <s v="wcottierj3@cafepress.com"/>
    <x v="0"/>
    <x v="7"/>
    <s v="Exc"/>
    <s v="M"/>
    <x v="1"/>
    <n v="8.25"/>
    <n v="16.5"/>
    <x v="1"/>
    <x v="0"/>
    <x v="1"/>
  </r>
  <r>
    <s v="AGQ-06534-750"/>
    <x v="273"/>
    <s v="52798-46508-HP"/>
    <s v="A-L-1"/>
    <n v="5"/>
    <s v="Kevan Grinsted"/>
    <s v="kgrinstedj4@google.com.br"/>
    <x v="1"/>
    <x v="315"/>
    <s v="Ara"/>
    <s v="L"/>
    <x v="0"/>
    <n v="12.95"/>
    <n v="64.75"/>
    <x v="2"/>
    <x v="1"/>
    <x v="1"/>
  </r>
  <r>
    <s v="QVL-32245-818"/>
    <x v="522"/>
    <s v="46478-42970-EM"/>
    <s v="A-M-0.5"/>
    <n v="5"/>
    <s v="Dionne Skyner"/>
    <s v="dskynerj5@hubpages.com"/>
    <x v="0"/>
    <x v="71"/>
    <s v="Ara"/>
    <s v="M"/>
    <x v="1"/>
    <n v="6.75"/>
    <n v="33.75"/>
    <x v="2"/>
    <x v="0"/>
    <x v="1"/>
  </r>
  <r>
    <s v="LTD-96842-834"/>
    <x v="523"/>
    <s v="00246-15080-LE"/>
    <s v="L-D-2.5"/>
    <n v="6"/>
    <s v="Francesco Dressel"/>
    <s v=""/>
    <x v="0"/>
    <x v="45"/>
    <s v="Lib"/>
    <s v="D"/>
    <x v="2"/>
    <n v="29.784999999999997"/>
    <n v="178.70999999999998"/>
    <x v="3"/>
    <x v="2"/>
    <x v="1"/>
  </r>
  <r>
    <s v="SEC-91807-425"/>
    <x v="260"/>
    <s v="94091-86957-HX"/>
    <s v="A-M-1"/>
    <n v="2"/>
    <s v="Jimmy Dymoke"/>
    <s v="jdymokeje@prnewswire.com"/>
    <x v="1"/>
    <x v="75"/>
    <s v="Ara"/>
    <s v="M"/>
    <x v="0"/>
    <n v="11.25"/>
    <n v="22.5"/>
    <x v="2"/>
    <x v="0"/>
    <x v="1"/>
  </r>
  <r>
    <s v="MHM-44857-599"/>
    <x v="331"/>
    <s v="26295-44907-DK"/>
    <s v="L-D-1"/>
    <n v="1"/>
    <s v="Ambrosio Weinmann"/>
    <s v="aweinmannj8@shinystat.com"/>
    <x v="0"/>
    <x v="159"/>
    <s v="Lib"/>
    <s v="D"/>
    <x v="0"/>
    <n v="12.95"/>
    <n v="12.95"/>
    <x v="3"/>
    <x v="2"/>
    <x v="1"/>
  </r>
  <r>
    <s v="KGC-95046-911"/>
    <x v="524"/>
    <s v="95351-96177-QV"/>
    <s v="A-M-2.5"/>
    <n v="2"/>
    <s v="Elden Andriessen"/>
    <s v="eandriessenj9@europa.eu"/>
    <x v="0"/>
    <x v="10"/>
    <s v="Ara"/>
    <s v="M"/>
    <x v="2"/>
    <n v="25.874999999999996"/>
    <n v="51.749999999999993"/>
    <x v="2"/>
    <x v="0"/>
    <x v="0"/>
  </r>
  <r>
    <s v="RZC-75150-413"/>
    <x v="525"/>
    <s v="92204-96636-BS"/>
    <s v="E-D-0.5"/>
    <n v="5"/>
    <s v="Roxie Deaconson"/>
    <s v="rdeaconsonja@archive.org"/>
    <x v="0"/>
    <x v="316"/>
    <s v="Exc"/>
    <s v="D"/>
    <x v="1"/>
    <n v="7.29"/>
    <n v="36.450000000000003"/>
    <x v="1"/>
    <x v="2"/>
    <x v="1"/>
  </r>
  <r>
    <s v="EYH-88288-452"/>
    <x v="526"/>
    <s v="03010-30348-UA"/>
    <s v="L-L-2.5"/>
    <n v="5"/>
    <s v="Davida Caro"/>
    <s v="dcarojb@twitter.com"/>
    <x v="0"/>
    <x v="192"/>
    <s v="Lib"/>
    <s v="L"/>
    <x v="2"/>
    <n v="36.454999999999998"/>
    <n v="182.27499999999998"/>
    <x v="3"/>
    <x v="1"/>
    <x v="0"/>
  </r>
  <r>
    <s v="NYQ-24237-772"/>
    <x v="104"/>
    <s v="13441-34686-SW"/>
    <s v="L-D-0.5"/>
    <n v="4"/>
    <s v="Johna Bluck"/>
    <s v="jbluckjc@imageshack.us"/>
    <x v="0"/>
    <x v="314"/>
    <s v="Lib"/>
    <s v="D"/>
    <x v="1"/>
    <n v="7.77"/>
    <n v="31.08"/>
    <x v="3"/>
    <x v="2"/>
    <x v="1"/>
  </r>
  <r>
    <s v="WKB-21680-566"/>
    <x v="491"/>
    <s v="96612-41722-VJ"/>
    <s v="A-M-0.5"/>
    <n v="3"/>
    <s v="Myrle Dearden"/>
    <s v=""/>
    <x v="1"/>
    <x v="317"/>
    <s v="Ara"/>
    <s v="M"/>
    <x v="1"/>
    <n v="6.75"/>
    <n v="20.25"/>
    <x v="2"/>
    <x v="0"/>
    <x v="1"/>
  </r>
  <r>
    <s v="THE-61147-027"/>
    <x v="157"/>
    <s v="94091-86957-HX"/>
    <s v="L-D-1"/>
    <n v="2"/>
    <s v="Jimmy Dymoke"/>
    <s v="jdymokeje@prnewswire.com"/>
    <x v="1"/>
    <x v="75"/>
    <s v="Lib"/>
    <s v="D"/>
    <x v="0"/>
    <n v="12.95"/>
    <n v="25.9"/>
    <x v="3"/>
    <x v="2"/>
    <x v="1"/>
  </r>
  <r>
    <s v="PTY-86420-119"/>
    <x v="527"/>
    <s v="25504-41681-WA"/>
    <s v="A-D-0.5"/>
    <n v="4"/>
    <s v="Orland Tadman"/>
    <s v="otadmanjf@ft.com"/>
    <x v="0"/>
    <x v="218"/>
    <s v="Ara"/>
    <s v="D"/>
    <x v="1"/>
    <n v="5.97"/>
    <n v="23.88"/>
    <x v="2"/>
    <x v="2"/>
    <x v="0"/>
  </r>
  <r>
    <s v="QHL-27188-431"/>
    <x v="528"/>
    <s v="75443-07820-DZ"/>
    <s v="L-L-0.5"/>
    <n v="2"/>
    <s v="Barrett Gudde"/>
    <s v="bguddejg@dailymotion.com"/>
    <x v="0"/>
    <x v="204"/>
    <s v="Lib"/>
    <s v="L"/>
    <x v="1"/>
    <n v="9.51"/>
    <n v="19.02"/>
    <x v="3"/>
    <x v="1"/>
    <x v="1"/>
  </r>
  <r>
    <s v="MIS-54381-047"/>
    <x v="99"/>
    <s v="39276-95489-XV"/>
    <s v="A-D-0.5"/>
    <n v="5"/>
    <s v="Nathan Sictornes"/>
    <s v="nsictornesjh@buzzfeed.com"/>
    <x v="1"/>
    <x v="201"/>
    <s v="Ara"/>
    <s v="D"/>
    <x v="1"/>
    <n v="5.97"/>
    <n v="29.849999999999998"/>
    <x v="2"/>
    <x v="2"/>
    <x v="0"/>
  </r>
  <r>
    <s v="TBB-29780-459"/>
    <x v="529"/>
    <s v="61437-83623-PZ"/>
    <s v="A-L-0.5"/>
    <n v="1"/>
    <s v="Vivyan Dunning"/>
    <s v="vdunningji@independent.co.uk"/>
    <x v="0"/>
    <x v="17"/>
    <s v="Ara"/>
    <s v="L"/>
    <x v="1"/>
    <n v="7.77"/>
    <n v="7.77"/>
    <x v="2"/>
    <x v="1"/>
    <x v="0"/>
  </r>
  <r>
    <s v="QLC-52637-305"/>
    <x v="530"/>
    <s v="34317-87258-HQ"/>
    <s v="L-D-2.5"/>
    <n v="4"/>
    <s v="Doralin Baison"/>
    <s v=""/>
    <x v="1"/>
    <x v="104"/>
    <s v="Lib"/>
    <s v="D"/>
    <x v="2"/>
    <n v="29.784999999999997"/>
    <n v="119.13999999999999"/>
    <x v="3"/>
    <x v="2"/>
    <x v="0"/>
  </r>
  <r>
    <s v="CWT-27056-328"/>
    <x v="531"/>
    <s v="18570-80998-ZS"/>
    <s v="E-D-0.2"/>
    <n v="6"/>
    <s v="Josefina Ferens"/>
    <s v=""/>
    <x v="0"/>
    <x v="15"/>
    <s v="Exc"/>
    <s v="D"/>
    <x v="3"/>
    <n v="3.645"/>
    <n v="21.87"/>
    <x v="1"/>
    <x v="2"/>
    <x v="0"/>
  </r>
  <r>
    <s v="ASS-05878-128"/>
    <x v="210"/>
    <s v="66580-33745-OQ"/>
    <s v="E-L-0.5"/>
    <n v="2"/>
    <s v="Shelley Gehring"/>
    <s v="sgehringjl@gnu.org"/>
    <x v="0"/>
    <x v="141"/>
    <s v="Exc"/>
    <s v="L"/>
    <x v="1"/>
    <n v="8.91"/>
    <n v="17.82"/>
    <x v="1"/>
    <x v="1"/>
    <x v="1"/>
  </r>
  <r>
    <s v="EGK-03027-418"/>
    <x v="532"/>
    <s v="19820-29285-FD"/>
    <s v="E-M-0.2"/>
    <n v="3"/>
    <s v="Barrie Fallowes"/>
    <s v="bfallowesjm@purevolume.com"/>
    <x v="0"/>
    <x v="318"/>
    <s v="Exc"/>
    <s v="M"/>
    <x v="3"/>
    <n v="4.125"/>
    <n v="12.375"/>
    <x v="1"/>
    <x v="0"/>
    <x v="1"/>
  </r>
  <r>
    <s v="KCY-61732-849"/>
    <x v="533"/>
    <s v="11349-55147-SN"/>
    <s v="L-D-1"/>
    <n v="2"/>
    <s v="Nicolas Aiton"/>
    <s v=""/>
    <x v="1"/>
    <x v="319"/>
    <s v="Lib"/>
    <s v="D"/>
    <x v="0"/>
    <n v="12.95"/>
    <n v="25.9"/>
    <x v="3"/>
    <x v="2"/>
    <x v="1"/>
  </r>
  <r>
    <s v="BLI-21697-702"/>
    <x v="534"/>
    <s v="21141-12455-VB"/>
    <s v="A-M-0.5"/>
    <n v="2"/>
    <s v="Shelli De Banke"/>
    <s v="sdejo@newsvine.com"/>
    <x v="0"/>
    <x v="10"/>
    <s v="Ara"/>
    <s v="M"/>
    <x v="1"/>
    <n v="6.75"/>
    <n v="13.5"/>
    <x v="2"/>
    <x v="0"/>
    <x v="0"/>
  </r>
  <r>
    <s v="KFJ-46568-890"/>
    <x v="535"/>
    <s v="71003-85639-HB"/>
    <s v="E-L-0.5"/>
    <n v="2"/>
    <s v="Lyell Murch"/>
    <s v=""/>
    <x v="0"/>
    <x v="51"/>
    <s v="Exc"/>
    <s v="L"/>
    <x v="1"/>
    <n v="8.91"/>
    <n v="17.82"/>
    <x v="1"/>
    <x v="1"/>
    <x v="0"/>
  </r>
  <r>
    <s v="SOK-43535-680"/>
    <x v="536"/>
    <s v="58443-95866-YO"/>
    <s v="E-M-0.5"/>
    <n v="3"/>
    <s v="Stearne Count"/>
    <s v="scountjq@nba.com"/>
    <x v="0"/>
    <x v="320"/>
    <s v="Exc"/>
    <s v="M"/>
    <x v="1"/>
    <n v="8.25"/>
    <n v="24.75"/>
    <x v="1"/>
    <x v="0"/>
    <x v="1"/>
  </r>
  <r>
    <s v="XUE-87260-201"/>
    <x v="537"/>
    <s v="89646-21249-OH"/>
    <s v="R-M-0.2"/>
    <n v="6"/>
    <s v="Selia Ragles"/>
    <s v="sraglesjr@blogtalkradio.com"/>
    <x v="0"/>
    <x v="321"/>
    <s v="Rob"/>
    <s v="M"/>
    <x v="3"/>
    <n v="2.9849999999999999"/>
    <n v="17.91"/>
    <x v="0"/>
    <x v="0"/>
    <x v="1"/>
  </r>
  <r>
    <s v="CZF-40873-691"/>
    <x v="61"/>
    <s v="64988-20636-XQ"/>
    <s v="E-M-0.5"/>
    <n v="2"/>
    <s v="Silas Deehan"/>
    <s v=""/>
    <x v="2"/>
    <x v="217"/>
    <s v="Exc"/>
    <s v="M"/>
    <x v="1"/>
    <n v="8.25"/>
    <n v="16.5"/>
    <x v="1"/>
    <x v="0"/>
    <x v="1"/>
  </r>
  <r>
    <s v="AIA-98989-755"/>
    <x v="242"/>
    <s v="34704-83143-KS"/>
    <s v="R-M-0.2"/>
    <n v="1"/>
    <s v="Sacha Bruun"/>
    <s v="sbruunjt@blogtalkradio.com"/>
    <x v="0"/>
    <x v="83"/>
    <s v="Rob"/>
    <s v="M"/>
    <x v="3"/>
    <n v="2.9849999999999999"/>
    <n v="2.9849999999999999"/>
    <x v="0"/>
    <x v="0"/>
    <x v="1"/>
  </r>
  <r>
    <s v="ITZ-21793-986"/>
    <x v="299"/>
    <s v="67388-17544-XX"/>
    <s v="E-D-0.2"/>
    <n v="4"/>
    <s v="Alon Pllu"/>
    <s v="aplluju@dagondesign.com"/>
    <x v="1"/>
    <x v="322"/>
    <s v="Exc"/>
    <s v="D"/>
    <x v="3"/>
    <n v="3.645"/>
    <n v="14.58"/>
    <x v="1"/>
    <x v="2"/>
    <x v="0"/>
  </r>
  <r>
    <s v="YOK-93322-608"/>
    <x v="343"/>
    <s v="69411-48470-ID"/>
    <s v="E-L-1"/>
    <n v="6"/>
    <s v="Gilberto Cornier"/>
    <s v="gcornierjv@techcrunch.com"/>
    <x v="0"/>
    <x v="47"/>
    <s v="Exc"/>
    <s v="L"/>
    <x v="0"/>
    <n v="14.85"/>
    <n v="89.1"/>
    <x v="1"/>
    <x v="1"/>
    <x v="1"/>
  </r>
  <r>
    <s v="LXK-00634-611"/>
    <x v="538"/>
    <s v="94091-86957-HX"/>
    <s v="R-L-1"/>
    <n v="3"/>
    <s v="Jimmy Dymoke"/>
    <s v="jdymokeje@prnewswire.com"/>
    <x v="1"/>
    <x v="75"/>
    <s v="Rob"/>
    <s v="L"/>
    <x v="0"/>
    <n v="11.95"/>
    <n v="35.849999999999994"/>
    <x v="0"/>
    <x v="1"/>
    <x v="1"/>
  </r>
  <r>
    <s v="CQW-37388-302"/>
    <x v="539"/>
    <s v="97741-98924-KT"/>
    <s v="A-D-2.5"/>
    <n v="3"/>
    <s v="Willabella Harvison"/>
    <s v="wharvisonjx@gizmodo.com"/>
    <x v="0"/>
    <x v="11"/>
    <s v="Ara"/>
    <s v="D"/>
    <x v="2"/>
    <n v="22.884999999999998"/>
    <n v="68.655000000000001"/>
    <x v="2"/>
    <x v="2"/>
    <x v="1"/>
  </r>
  <r>
    <s v="SPA-79365-334"/>
    <x v="27"/>
    <s v="79857-78167-KO"/>
    <s v="L-D-1"/>
    <n v="3"/>
    <s v="Darice Heaford"/>
    <s v="dheafordjy@twitpic.com"/>
    <x v="0"/>
    <x v="299"/>
    <s v="Lib"/>
    <s v="D"/>
    <x v="0"/>
    <n v="12.95"/>
    <n v="38.849999999999994"/>
    <x v="3"/>
    <x v="2"/>
    <x v="1"/>
  </r>
  <r>
    <s v="VPX-08817-517"/>
    <x v="540"/>
    <s v="46963-10322-ZA"/>
    <s v="L-L-1"/>
    <n v="5"/>
    <s v="Granger Fantham"/>
    <s v="gfanthamjz@hexun.com"/>
    <x v="0"/>
    <x v="6"/>
    <s v="Lib"/>
    <s v="L"/>
    <x v="0"/>
    <n v="15.85"/>
    <n v="79.25"/>
    <x v="3"/>
    <x v="1"/>
    <x v="0"/>
  </r>
  <r>
    <s v="PBP-87115-410"/>
    <x v="541"/>
    <s v="93812-74772-MV"/>
    <s v="E-D-0.5"/>
    <n v="5"/>
    <s v="Reynolds Crookshanks"/>
    <s v="rcrookshanksk0@unc.edu"/>
    <x v="0"/>
    <x v="133"/>
    <s v="Exc"/>
    <s v="D"/>
    <x v="1"/>
    <n v="7.29"/>
    <n v="36.450000000000003"/>
    <x v="1"/>
    <x v="2"/>
    <x v="0"/>
  </r>
  <r>
    <s v="SFB-93752-440"/>
    <x v="390"/>
    <s v="48203-23480-UB"/>
    <s v="R-M-0.2"/>
    <n v="3"/>
    <s v="Niels Leake"/>
    <s v="nleakek1@cmu.edu"/>
    <x v="0"/>
    <x v="120"/>
    <s v="Rob"/>
    <s v="M"/>
    <x v="3"/>
    <n v="2.9849999999999999"/>
    <n v="8.9550000000000001"/>
    <x v="0"/>
    <x v="0"/>
    <x v="0"/>
  </r>
  <r>
    <s v="TBU-65158-068"/>
    <x v="396"/>
    <s v="60357-65386-RD"/>
    <s v="E-D-1"/>
    <n v="2"/>
    <s v="Hetti Measures"/>
    <s v=""/>
    <x v="0"/>
    <x v="127"/>
    <s v="Exc"/>
    <s v="D"/>
    <x v="0"/>
    <n v="12.15"/>
    <n v="24.3"/>
    <x v="1"/>
    <x v="2"/>
    <x v="1"/>
  </r>
  <r>
    <s v="TEH-08414-216"/>
    <x v="185"/>
    <s v="35099-13971-JI"/>
    <s v="E-M-2.5"/>
    <n v="2"/>
    <s v="Gay Eilhersen"/>
    <s v="geilhersenk3@networksolutions.com"/>
    <x v="0"/>
    <x v="74"/>
    <s v="Exc"/>
    <s v="M"/>
    <x v="2"/>
    <n v="31.624999999999996"/>
    <n v="63.249999999999993"/>
    <x v="1"/>
    <x v="0"/>
    <x v="1"/>
  </r>
  <r>
    <s v="MAY-77231-536"/>
    <x v="542"/>
    <s v="01304-59807-OB"/>
    <s v="A-M-0.2"/>
    <n v="2"/>
    <s v="Nico Hubert"/>
    <s v=""/>
    <x v="0"/>
    <x v="15"/>
    <s v="Ara"/>
    <s v="M"/>
    <x v="3"/>
    <n v="3.375"/>
    <n v="6.75"/>
    <x v="2"/>
    <x v="0"/>
    <x v="0"/>
  </r>
  <r>
    <s v="ATY-28980-884"/>
    <x v="117"/>
    <s v="50705-17295-NK"/>
    <s v="A-L-0.2"/>
    <n v="6"/>
    <s v="Cristina Aleixo"/>
    <s v="caleixok5@globo.com"/>
    <x v="0"/>
    <x v="71"/>
    <s v="Ara"/>
    <s v="L"/>
    <x v="3"/>
    <n v="3.8849999999999998"/>
    <n v="23.31"/>
    <x v="2"/>
    <x v="1"/>
    <x v="1"/>
  </r>
  <r>
    <s v="SWP-88281-918"/>
    <x v="543"/>
    <s v="77657-61366-FY"/>
    <s v="L-L-2.5"/>
    <n v="4"/>
    <s v="Derrek Allpress"/>
    <s v=""/>
    <x v="0"/>
    <x v="323"/>
    <s v="Lib"/>
    <s v="L"/>
    <x v="2"/>
    <n v="36.454999999999998"/>
    <n v="145.82"/>
    <x v="3"/>
    <x v="1"/>
    <x v="1"/>
  </r>
  <r>
    <s v="VCE-56531-986"/>
    <x v="544"/>
    <s v="57192-13428-PL"/>
    <s v="R-M-0.5"/>
    <n v="5"/>
    <s v="Rikki Tomkowicz"/>
    <s v="rtomkowiczk7@bravesites.com"/>
    <x v="1"/>
    <x v="324"/>
    <s v="Rob"/>
    <s v="M"/>
    <x v="1"/>
    <n v="5.97"/>
    <n v="29.849999999999998"/>
    <x v="0"/>
    <x v="0"/>
    <x v="0"/>
  </r>
  <r>
    <s v="FVV-75700-005"/>
    <x v="545"/>
    <s v="24891-77957-LU"/>
    <s v="E-D-0.5"/>
    <n v="3"/>
    <s v="Rochette Huscroft"/>
    <s v="rhuscroftk8@jimdo.com"/>
    <x v="0"/>
    <x v="76"/>
    <s v="Exc"/>
    <s v="D"/>
    <x v="1"/>
    <n v="7.29"/>
    <n v="21.87"/>
    <x v="1"/>
    <x v="2"/>
    <x v="0"/>
  </r>
  <r>
    <s v="CFZ-53492-600"/>
    <x v="546"/>
    <s v="64896-18468-BT"/>
    <s v="L-M-0.2"/>
    <n v="1"/>
    <s v="Selle Scurrer"/>
    <s v="sscurrerk9@flavors.me"/>
    <x v="2"/>
    <x v="26"/>
    <s v="Lib"/>
    <s v="M"/>
    <x v="3"/>
    <n v="4.3650000000000002"/>
    <n v="4.3650000000000002"/>
    <x v="3"/>
    <x v="0"/>
    <x v="1"/>
  </r>
  <r>
    <s v="LDK-71031-121"/>
    <x v="420"/>
    <s v="84761-40784-SV"/>
    <s v="L-L-2.5"/>
    <n v="1"/>
    <s v="Andie Rudram"/>
    <s v="arudramka@prnewswire.com"/>
    <x v="0"/>
    <x v="198"/>
    <s v="Lib"/>
    <s v="L"/>
    <x v="2"/>
    <n v="36.454999999999998"/>
    <n v="36.454999999999998"/>
    <x v="3"/>
    <x v="1"/>
    <x v="1"/>
  </r>
  <r>
    <s v="EBA-82404-343"/>
    <x v="547"/>
    <s v="20236-42322-CM"/>
    <s v="L-D-0.2"/>
    <n v="4"/>
    <s v="Leta Clarricoates"/>
    <s v=""/>
    <x v="0"/>
    <x v="325"/>
    <s v="Lib"/>
    <s v="D"/>
    <x v="3"/>
    <n v="3.8849999999999998"/>
    <n v="15.54"/>
    <x v="3"/>
    <x v="2"/>
    <x v="0"/>
  </r>
  <r>
    <s v="USA-42811-560"/>
    <x v="548"/>
    <s v="49671-11547-WG"/>
    <s v="E-L-0.2"/>
    <n v="2"/>
    <s v="Jacquelyn Maha"/>
    <s v="jmahakc@cyberchimps.com"/>
    <x v="0"/>
    <x v="76"/>
    <s v="Exc"/>
    <s v="L"/>
    <x v="3"/>
    <n v="4.4550000000000001"/>
    <n v="8.91"/>
    <x v="1"/>
    <x v="1"/>
    <x v="1"/>
  </r>
  <r>
    <s v="SNL-83703-516"/>
    <x v="549"/>
    <s v="57976-33535-WK"/>
    <s v="L-M-2.5"/>
    <n v="3"/>
    <s v="Glory Clemon"/>
    <s v="gclemonkd@networksolutions.com"/>
    <x v="0"/>
    <x v="86"/>
    <s v="Lib"/>
    <s v="M"/>
    <x v="2"/>
    <n v="33.464999999999996"/>
    <n v="100.39499999999998"/>
    <x v="3"/>
    <x v="0"/>
    <x v="0"/>
  </r>
  <r>
    <s v="SUZ-83036-175"/>
    <x v="550"/>
    <s v="55915-19477-MK"/>
    <s v="R-D-0.2"/>
    <n v="5"/>
    <s v="Alica Kift"/>
    <s v=""/>
    <x v="0"/>
    <x v="326"/>
    <s v="Rob"/>
    <s v="D"/>
    <x v="3"/>
    <n v="2.6849999999999996"/>
    <n v="13.424999999999997"/>
    <x v="0"/>
    <x v="2"/>
    <x v="1"/>
  </r>
  <r>
    <s v="RGM-01187-513"/>
    <x v="551"/>
    <s v="28121-11641-UA"/>
    <s v="E-D-0.2"/>
    <n v="6"/>
    <s v="Babb Pollins"/>
    <s v="bpollinskf@shinystat.com"/>
    <x v="0"/>
    <x v="153"/>
    <s v="Exc"/>
    <s v="D"/>
    <x v="3"/>
    <n v="3.645"/>
    <n v="21.87"/>
    <x v="1"/>
    <x v="2"/>
    <x v="1"/>
  </r>
  <r>
    <s v="CZG-01299-952"/>
    <x v="552"/>
    <s v="09540-70637-EV"/>
    <s v="L-D-1"/>
    <n v="2"/>
    <s v="Jarret Toye"/>
    <s v="jtoyekg@pinterest.com"/>
    <x v="1"/>
    <x v="104"/>
    <s v="Lib"/>
    <s v="D"/>
    <x v="0"/>
    <n v="12.95"/>
    <n v="25.9"/>
    <x v="3"/>
    <x v="2"/>
    <x v="0"/>
  </r>
  <r>
    <s v="KLD-88731-484"/>
    <x v="553"/>
    <s v="17775-77072-PP"/>
    <s v="A-M-1"/>
    <n v="5"/>
    <s v="Carlie Linskill"/>
    <s v="clinskillkh@sphinn.com"/>
    <x v="0"/>
    <x v="159"/>
    <s v="Ara"/>
    <s v="M"/>
    <x v="0"/>
    <n v="11.25"/>
    <n v="56.25"/>
    <x v="2"/>
    <x v="0"/>
    <x v="1"/>
  </r>
  <r>
    <s v="BQK-38412-229"/>
    <x v="554"/>
    <s v="90392-73338-BC"/>
    <s v="R-L-0.2"/>
    <n v="3"/>
    <s v="Natal Vigrass"/>
    <s v="nvigrasski@ezinearticles.com"/>
    <x v="2"/>
    <x v="145"/>
    <s v="Rob"/>
    <s v="L"/>
    <x v="3"/>
    <n v="3.5849999999999995"/>
    <n v="10.754999999999999"/>
    <x v="0"/>
    <x v="1"/>
    <x v="1"/>
  </r>
  <r>
    <s v="TCX-76953-071"/>
    <x v="555"/>
    <s v="94091-86957-HX"/>
    <s v="E-D-0.2"/>
    <n v="5"/>
    <s v="Jimmy Dymoke"/>
    <s v="jdymokeje@prnewswire.com"/>
    <x v="1"/>
    <x v="75"/>
    <s v="Exc"/>
    <s v="D"/>
    <x v="3"/>
    <n v="3.645"/>
    <n v="18.225000000000001"/>
    <x v="1"/>
    <x v="2"/>
    <x v="1"/>
  </r>
  <r>
    <s v="LIN-88046-551"/>
    <x v="150"/>
    <s v="10725-45724-CO"/>
    <s v="R-L-0.5"/>
    <n v="4"/>
    <s v="Kandace Cragell"/>
    <s v="kcragellkk@google.com"/>
    <x v="1"/>
    <x v="319"/>
    <s v="Rob"/>
    <s v="L"/>
    <x v="1"/>
    <n v="7.169999999999999"/>
    <n v="28.679999999999996"/>
    <x v="0"/>
    <x v="1"/>
    <x v="1"/>
  </r>
  <r>
    <s v="PMV-54491-220"/>
    <x v="556"/>
    <s v="87242-18006-IR"/>
    <s v="L-M-0.2"/>
    <n v="2"/>
    <s v="Lyon Ibert"/>
    <s v="libertkl@huffingtonpost.com"/>
    <x v="0"/>
    <x v="304"/>
    <s v="Lib"/>
    <s v="M"/>
    <x v="3"/>
    <n v="4.3650000000000002"/>
    <n v="8.73"/>
    <x v="3"/>
    <x v="0"/>
    <x v="1"/>
  </r>
  <r>
    <s v="SKA-73676-005"/>
    <x v="327"/>
    <s v="36572-91896-PP"/>
    <s v="L-M-1"/>
    <n v="4"/>
    <s v="Reese Lidgey"/>
    <s v="rlidgeykm@vimeo.com"/>
    <x v="0"/>
    <x v="139"/>
    <s v="Lib"/>
    <s v="M"/>
    <x v="0"/>
    <n v="14.55"/>
    <n v="58.2"/>
    <x v="3"/>
    <x v="0"/>
    <x v="1"/>
  </r>
  <r>
    <s v="TKH-62197-239"/>
    <x v="557"/>
    <s v="25181-97933-UX"/>
    <s v="A-D-0.5"/>
    <n v="3"/>
    <s v="Tersina Castagne"/>
    <s v="tcastagnekn@wikia.com"/>
    <x v="0"/>
    <x v="327"/>
    <s v="Ara"/>
    <s v="D"/>
    <x v="1"/>
    <n v="5.97"/>
    <n v="17.91"/>
    <x v="2"/>
    <x v="2"/>
    <x v="1"/>
  </r>
  <r>
    <s v="YXF-57218-272"/>
    <x v="333"/>
    <s v="55374-03175-IA"/>
    <s v="R-M-0.2"/>
    <n v="6"/>
    <s v="Samuele Klaaassen"/>
    <s v=""/>
    <x v="0"/>
    <x v="135"/>
    <s v="Rob"/>
    <s v="M"/>
    <x v="3"/>
    <n v="2.9849999999999999"/>
    <n v="17.91"/>
    <x v="0"/>
    <x v="0"/>
    <x v="0"/>
  </r>
  <r>
    <s v="PKJ-30083-501"/>
    <x v="558"/>
    <s v="76948-43532-JS"/>
    <s v="E-D-0.5"/>
    <n v="2"/>
    <s v="Jordana Halden"/>
    <s v="jhaldenkp@comcast.net"/>
    <x v="1"/>
    <x v="328"/>
    <s v="Exc"/>
    <s v="D"/>
    <x v="1"/>
    <n v="7.29"/>
    <n v="14.58"/>
    <x v="1"/>
    <x v="2"/>
    <x v="1"/>
  </r>
  <r>
    <s v="WTT-91832-645"/>
    <x v="559"/>
    <s v="24344-88599-PP"/>
    <s v="A-M-1"/>
    <n v="3"/>
    <s v="Hussein Olliff"/>
    <s v="holliffkq@sciencedirect.com"/>
    <x v="1"/>
    <x v="329"/>
    <s v="Ara"/>
    <s v="M"/>
    <x v="0"/>
    <n v="11.25"/>
    <n v="33.75"/>
    <x v="2"/>
    <x v="0"/>
    <x v="1"/>
  </r>
  <r>
    <s v="TRZ-94735-865"/>
    <x v="310"/>
    <s v="54462-58311-YF"/>
    <s v="L-M-0.5"/>
    <n v="4"/>
    <s v="Teddi Quadri"/>
    <s v="tquadrikr@opensource.org"/>
    <x v="1"/>
    <x v="330"/>
    <s v="Lib"/>
    <s v="M"/>
    <x v="1"/>
    <n v="8.73"/>
    <n v="34.92"/>
    <x v="3"/>
    <x v="0"/>
    <x v="0"/>
  </r>
  <r>
    <s v="UDB-09651-780"/>
    <x v="560"/>
    <s v="90767-92589-LV"/>
    <s v="E-D-0.5"/>
    <n v="2"/>
    <s v="Felita Eshmade"/>
    <s v="feshmadeks@umn.edu"/>
    <x v="0"/>
    <x v="8"/>
    <s v="Exc"/>
    <s v="D"/>
    <x v="1"/>
    <n v="7.29"/>
    <n v="14.58"/>
    <x v="1"/>
    <x v="2"/>
    <x v="1"/>
  </r>
  <r>
    <s v="EHJ-82097-549"/>
    <x v="561"/>
    <s v="27517-43747-YD"/>
    <s v="R-D-0.2"/>
    <n v="2"/>
    <s v="Melodie OIlier"/>
    <s v="moilierkt@paginegialle.it"/>
    <x v="1"/>
    <x v="331"/>
    <s v="Rob"/>
    <s v="D"/>
    <x v="3"/>
    <n v="2.6849999999999996"/>
    <n v="5.3699999999999992"/>
    <x v="0"/>
    <x v="2"/>
    <x v="0"/>
  </r>
  <r>
    <s v="ZFR-79447-696"/>
    <x v="562"/>
    <s v="77828-66867-KH"/>
    <s v="R-M-0.5"/>
    <n v="1"/>
    <s v="Hazel Iacopini"/>
    <s v=""/>
    <x v="0"/>
    <x v="57"/>
    <s v="Rob"/>
    <s v="M"/>
    <x v="1"/>
    <n v="5.97"/>
    <n v="5.97"/>
    <x v="0"/>
    <x v="0"/>
    <x v="0"/>
  </r>
  <r>
    <s v="NUU-03893-975"/>
    <x v="563"/>
    <s v="41054-59693-XE"/>
    <s v="L-L-0.5"/>
    <n v="2"/>
    <s v="Vinny Shoebotham"/>
    <s v="vshoebothamkv@redcross.org"/>
    <x v="0"/>
    <x v="130"/>
    <s v="Lib"/>
    <s v="L"/>
    <x v="1"/>
    <n v="9.51"/>
    <n v="19.02"/>
    <x v="3"/>
    <x v="1"/>
    <x v="1"/>
  </r>
  <r>
    <s v="GVG-59542-307"/>
    <x v="564"/>
    <s v="26314-66792-VP"/>
    <s v="E-M-1"/>
    <n v="2"/>
    <s v="Bran Sterke"/>
    <s v="bsterkekw@biblegateway.com"/>
    <x v="0"/>
    <x v="57"/>
    <s v="Exc"/>
    <s v="M"/>
    <x v="0"/>
    <n v="13.75"/>
    <n v="27.5"/>
    <x v="1"/>
    <x v="0"/>
    <x v="0"/>
  </r>
  <r>
    <s v="YLY-35287-172"/>
    <x v="565"/>
    <s v="69410-04668-MA"/>
    <s v="A-D-0.5"/>
    <n v="5"/>
    <s v="Simone Capon"/>
    <s v="scaponkx@craigslist.org"/>
    <x v="0"/>
    <x v="167"/>
    <s v="Ara"/>
    <s v="D"/>
    <x v="1"/>
    <n v="5.97"/>
    <n v="29.849999999999998"/>
    <x v="2"/>
    <x v="2"/>
    <x v="1"/>
  </r>
  <r>
    <s v="DCI-96254-548"/>
    <x v="566"/>
    <s v="94091-86957-HX"/>
    <s v="A-D-0.2"/>
    <n v="6"/>
    <s v="Jimmy Dymoke"/>
    <s v="jdymokeje@prnewswire.com"/>
    <x v="1"/>
    <x v="75"/>
    <s v="Ara"/>
    <s v="D"/>
    <x v="3"/>
    <n v="2.9849999999999999"/>
    <n v="17.91"/>
    <x v="2"/>
    <x v="2"/>
    <x v="1"/>
  </r>
  <r>
    <s v="KHZ-26264-253"/>
    <x v="160"/>
    <s v="24972-55878-KX"/>
    <s v="L-L-0.2"/>
    <n v="6"/>
    <s v="Foster Constance"/>
    <s v="fconstancekz@ifeng.com"/>
    <x v="0"/>
    <x v="68"/>
    <s v="Lib"/>
    <s v="L"/>
    <x v="3"/>
    <n v="4.7549999999999999"/>
    <n v="28.53"/>
    <x v="3"/>
    <x v="1"/>
    <x v="1"/>
  </r>
  <r>
    <s v="AAQ-13644-699"/>
    <x v="567"/>
    <s v="46296-42617-OQ"/>
    <s v="R-D-1"/>
    <n v="4"/>
    <s v="Fernando Sulman"/>
    <s v="fsulmanl0@washington.edu"/>
    <x v="0"/>
    <x v="228"/>
    <s v="Rob"/>
    <s v="D"/>
    <x v="0"/>
    <n v="8.9499999999999993"/>
    <n v="35.799999999999997"/>
    <x v="0"/>
    <x v="2"/>
    <x v="0"/>
  </r>
  <r>
    <s v="LWL-68108-794"/>
    <x v="568"/>
    <s v="44494-89923-UW"/>
    <s v="A-D-0.5"/>
    <n v="3"/>
    <s v="Dorotea Hollyman"/>
    <s v="dhollymanl1@ibm.com"/>
    <x v="0"/>
    <x v="332"/>
    <s v="Ara"/>
    <s v="D"/>
    <x v="1"/>
    <n v="5.97"/>
    <n v="17.91"/>
    <x v="2"/>
    <x v="2"/>
    <x v="0"/>
  </r>
  <r>
    <s v="JQT-14347-517"/>
    <x v="569"/>
    <s v="11621-09964-ID"/>
    <s v="R-D-1"/>
    <n v="1"/>
    <s v="Lorelei Nardoni"/>
    <s v="lnardonil2@hao123.com"/>
    <x v="0"/>
    <x v="10"/>
    <s v="Rob"/>
    <s v="D"/>
    <x v="0"/>
    <n v="8.9499999999999993"/>
    <n v="8.9499999999999993"/>
    <x v="0"/>
    <x v="2"/>
    <x v="1"/>
  </r>
  <r>
    <s v="BMM-86471-923"/>
    <x v="570"/>
    <s v="76319-80715-II"/>
    <s v="L-D-2.5"/>
    <n v="1"/>
    <s v="Dallas Yarham"/>
    <s v="dyarhaml3@moonfruit.com"/>
    <x v="0"/>
    <x v="333"/>
    <s v="Lib"/>
    <s v="D"/>
    <x v="2"/>
    <n v="29.784999999999997"/>
    <n v="29.784999999999997"/>
    <x v="3"/>
    <x v="2"/>
    <x v="0"/>
  </r>
  <r>
    <s v="IXU-67272-326"/>
    <x v="571"/>
    <s v="91654-79216-IC"/>
    <s v="E-L-0.5"/>
    <n v="5"/>
    <s v="Arlana Ferrea"/>
    <s v="aferreal4@wikia.com"/>
    <x v="0"/>
    <x v="116"/>
    <s v="Exc"/>
    <s v="L"/>
    <x v="1"/>
    <n v="8.91"/>
    <n v="44.55"/>
    <x v="1"/>
    <x v="1"/>
    <x v="1"/>
  </r>
  <r>
    <s v="ITE-28312-615"/>
    <x v="139"/>
    <s v="56450-21890-HK"/>
    <s v="E-L-1"/>
    <n v="6"/>
    <s v="Chuck Kendrick"/>
    <s v="ckendrickl5@webnode.com"/>
    <x v="0"/>
    <x v="334"/>
    <s v="Exc"/>
    <s v="L"/>
    <x v="0"/>
    <n v="14.85"/>
    <n v="89.1"/>
    <x v="1"/>
    <x v="1"/>
    <x v="0"/>
  </r>
  <r>
    <s v="ZHQ-30471-635"/>
    <x v="303"/>
    <s v="40600-58915-WZ"/>
    <s v="L-M-0.5"/>
    <n v="5"/>
    <s v="Sharona Danilchik"/>
    <s v="sdanilchikl6@mit.edu"/>
    <x v="2"/>
    <x v="281"/>
    <s v="Lib"/>
    <s v="M"/>
    <x v="1"/>
    <n v="8.73"/>
    <n v="43.650000000000006"/>
    <x v="3"/>
    <x v="0"/>
    <x v="1"/>
  </r>
  <r>
    <s v="LTP-31133-134"/>
    <x v="572"/>
    <s v="66527-94478-PB"/>
    <s v="A-L-0.5"/>
    <n v="3"/>
    <s v="Sarajane Potter"/>
    <s v=""/>
    <x v="0"/>
    <x v="57"/>
    <s v="Ara"/>
    <s v="L"/>
    <x v="1"/>
    <n v="7.77"/>
    <n v="23.31"/>
    <x v="2"/>
    <x v="1"/>
    <x v="1"/>
  </r>
  <r>
    <s v="ZVQ-26122-859"/>
    <x v="573"/>
    <s v="77154-45038-IH"/>
    <s v="A-L-2.5"/>
    <n v="6"/>
    <s v="Bobby Folomkin"/>
    <s v="bfolomkinl8@yolasite.com"/>
    <x v="0"/>
    <x v="97"/>
    <s v="Ara"/>
    <s v="L"/>
    <x v="2"/>
    <n v="29.784999999999997"/>
    <n v="178.70999999999998"/>
    <x v="2"/>
    <x v="1"/>
    <x v="0"/>
  </r>
  <r>
    <s v="MIU-01481-194"/>
    <x v="574"/>
    <s v="08439-55669-AI"/>
    <s v="R-M-1"/>
    <n v="6"/>
    <s v="Rafferty Pursglove"/>
    <s v="rpursglovel9@biblegateway.com"/>
    <x v="0"/>
    <x v="132"/>
    <s v="Rob"/>
    <s v="M"/>
    <x v="0"/>
    <n v="9.9499999999999993"/>
    <n v="59.699999999999996"/>
    <x v="0"/>
    <x v="0"/>
    <x v="0"/>
  </r>
  <r>
    <s v="MIU-01481-194"/>
    <x v="574"/>
    <s v="08439-55669-AI"/>
    <s v="A-L-0.5"/>
    <n v="2"/>
    <s v="Rafferty Pursglove"/>
    <s v="rpursglovel9@biblegateway.com"/>
    <x v="0"/>
    <x v="132"/>
    <s v="Ara"/>
    <s v="L"/>
    <x v="1"/>
    <n v="7.77"/>
    <n v="15.54"/>
    <x v="2"/>
    <x v="1"/>
    <x v="0"/>
  </r>
  <r>
    <s v="UEA-72681-629"/>
    <x v="455"/>
    <s v="24972-55878-KX"/>
    <s v="A-L-2.5"/>
    <n v="3"/>
    <s v="Foster Constance"/>
    <s v="fconstancekz@ifeng.com"/>
    <x v="0"/>
    <x v="68"/>
    <s v="Ara"/>
    <s v="L"/>
    <x v="2"/>
    <n v="29.784999999999997"/>
    <n v="89.35499999999999"/>
    <x v="2"/>
    <x v="1"/>
    <x v="1"/>
  </r>
  <r>
    <s v="CVE-15042-481"/>
    <x v="575"/>
    <s v="24972-55878-KX"/>
    <s v="R-L-1"/>
    <n v="2"/>
    <s v="Foster Constance"/>
    <s v="fconstancekz@ifeng.com"/>
    <x v="0"/>
    <x v="68"/>
    <s v="Rob"/>
    <s v="L"/>
    <x v="0"/>
    <n v="11.95"/>
    <n v="23.9"/>
    <x v="0"/>
    <x v="1"/>
    <x v="1"/>
  </r>
  <r>
    <s v="EJA-79176-833"/>
    <x v="576"/>
    <s v="91509-62250-GN"/>
    <s v="R-M-2.5"/>
    <n v="6"/>
    <s v="Dalia Eburah"/>
    <s v="deburahld@google.co.jp"/>
    <x v="2"/>
    <x v="38"/>
    <s v="Rob"/>
    <s v="M"/>
    <x v="2"/>
    <n v="22.884999999999998"/>
    <n v="137.31"/>
    <x v="0"/>
    <x v="0"/>
    <x v="1"/>
  </r>
  <r>
    <s v="AHQ-40440-522"/>
    <x v="577"/>
    <s v="83833-46106-ZC"/>
    <s v="A-D-1"/>
    <n v="1"/>
    <s v="Martie Brimilcombe"/>
    <s v="mbrimilcombele@cnn.com"/>
    <x v="0"/>
    <x v="64"/>
    <s v="Ara"/>
    <s v="D"/>
    <x v="0"/>
    <n v="9.9499999999999993"/>
    <n v="9.9499999999999993"/>
    <x v="2"/>
    <x v="2"/>
    <x v="1"/>
  </r>
  <r>
    <s v="TID-21626-411"/>
    <x v="578"/>
    <s v="19383-33606-PW"/>
    <s v="R-L-0.5"/>
    <n v="3"/>
    <s v="Suzanna Bollam"/>
    <s v="sbollamlf@list-manage.com"/>
    <x v="0"/>
    <x v="335"/>
    <s v="Rob"/>
    <s v="L"/>
    <x v="1"/>
    <n v="7.169999999999999"/>
    <n v="21.509999999999998"/>
    <x v="0"/>
    <x v="1"/>
    <x v="1"/>
  </r>
  <r>
    <s v="RSR-96390-187"/>
    <x v="579"/>
    <s v="67052-76184-CB"/>
    <s v="E-M-1"/>
    <n v="6"/>
    <s v="Mellisa Mebes"/>
    <s v=""/>
    <x v="0"/>
    <x v="192"/>
    <s v="Exc"/>
    <s v="M"/>
    <x v="0"/>
    <n v="13.75"/>
    <n v="82.5"/>
    <x v="1"/>
    <x v="0"/>
    <x v="1"/>
  </r>
  <r>
    <s v="BZE-96093-118"/>
    <x v="91"/>
    <s v="43452-18035-DH"/>
    <s v="L-M-0.2"/>
    <n v="2"/>
    <s v="Alva Filipczak"/>
    <s v="afilipczaklh@ning.com"/>
    <x v="1"/>
    <x v="66"/>
    <s v="Lib"/>
    <s v="M"/>
    <x v="3"/>
    <n v="4.3650000000000002"/>
    <n v="8.73"/>
    <x v="3"/>
    <x v="0"/>
    <x v="1"/>
  </r>
  <r>
    <s v="LOU-41819-242"/>
    <x v="272"/>
    <s v="88060-50676-MV"/>
    <s v="R-M-1"/>
    <n v="2"/>
    <s v="Dorette Hinemoor"/>
    <s v=""/>
    <x v="0"/>
    <x v="42"/>
    <s v="Rob"/>
    <s v="M"/>
    <x v="0"/>
    <n v="9.9499999999999993"/>
    <n v="19.899999999999999"/>
    <x v="0"/>
    <x v="0"/>
    <x v="0"/>
  </r>
  <r>
    <s v="FND-99527-640"/>
    <x v="65"/>
    <s v="89574-96203-EP"/>
    <s v="E-L-0.5"/>
    <n v="2"/>
    <s v="Rhetta Elnaugh"/>
    <s v="relnaughlj@comsenz.com"/>
    <x v="0"/>
    <x v="236"/>
    <s v="Exc"/>
    <s v="L"/>
    <x v="1"/>
    <n v="8.91"/>
    <n v="17.82"/>
    <x v="1"/>
    <x v="1"/>
    <x v="0"/>
  </r>
  <r>
    <s v="ASG-27179-958"/>
    <x v="580"/>
    <s v="12607-75113-UV"/>
    <s v="A-M-0.5"/>
    <n v="3"/>
    <s v="Jule Deehan"/>
    <s v="jdeehanlk@about.me"/>
    <x v="0"/>
    <x v="68"/>
    <s v="Ara"/>
    <s v="M"/>
    <x v="1"/>
    <n v="6.75"/>
    <n v="20.25"/>
    <x v="2"/>
    <x v="0"/>
    <x v="1"/>
  </r>
  <r>
    <s v="YKX-23510-272"/>
    <x v="581"/>
    <s v="56991-05510-PR"/>
    <s v="A-L-2.5"/>
    <n v="2"/>
    <s v="Janella Eden"/>
    <s v="jedenll@e-recht24.de"/>
    <x v="0"/>
    <x v="336"/>
    <s v="Ara"/>
    <s v="L"/>
    <x v="2"/>
    <n v="29.784999999999997"/>
    <n v="59.569999999999993"/>
    <x v="2"/>
    <x v="1"/>
    <x v="1"/>
  </r>
  <r>
    <s v="FSA-98650-921"/>
    <x v="489"/>
    <s v="01841-48191-NL"/>
    <s v="L-L-0.5"/>
    <n v="2"/>
    <s v="Cam Jewster"/>
    <s v="cjewsterlu@moonfruit.com"/>
    <x v="0"/>
    <x v="4"/>
    <s v="Lib"/>
    <s v="L"/>
    <x v="1"/>
    <n v="9.51"/>
    <n v="19.02"/>
    <x v="3"/>
    <x v="1"/>
    <x v="0"/>
  </r>
  <r>
    <s v="ZUR-55774-294"/>
    <x v="234"/>
    <s v="33269-10023-CO"/>
    <s v="L-D-1"/>
    <n v="6"/>
    <s v="Ugo Southerden"/>
    <s v="usoutherdenln@hao123.com"/>
    <x v="0"/>
    <x v="120"/>
    <s v="Lib"/>
    <s v="D"/>
    <x v="0"/>
    <n v="12.95"/>
    <n v="77.699999999999989"/>
    <x v="3"/>
    <x v="2"/>
    <x v="0"/>
  </r>
  <r>
    <s v="FUO-99821-974"/>
    <x v="175"/>
    <s v="31245-81098-PJ"/>
    <s v="E-M-1"/>
    <n v="3"/>
    <s v="Verne Dunkerley"/>
    <s v=""/>
    <x v="0"/>
    <x v="30"/>
    <s v="Exc"/>
    <s v="M"/>
    <x v="0"/>
    <n v="13.75"/>
    <n v="41.25"/>
    <x v="1"/>
    <x v="0"/>
    <x v="1"/>
  </r>
  <r>
    <s v="YVH-19865-819"/>
    <x v="582"/>
    <s v="08946-56610-IH"/>
    <s v="L-L-2.5"/>
    <n v="4"/>
    <s v="Lacee Burtenshaw"/>
    <s v="lburtenshawlp@shinystat.com"/>
    <x v="0"/>
    <x v="227"/>
    <s v="Lib"/>
    <s v="L"/>
    <x v="2"/>
    <n v="36.454999999999998"/>
    <n v="145.82"/>
    <x v="3"/>
    <x v="1"/>
    <x v="1"/>
  </r>
  <r>
    <s v="NNF-47422-501"/>
    <x v="583"/>
    <s v="20260-32948-EB"/>
    <s v="E-L-0.2"/>
    <n v="6"/>
    <s v="Adorne Gregoratti"/>
    <s v="agregorattilq@vistaprint.com"/>
    <x v="1"/>
    <x v="337"/>
    <s v="Exc"/>
    <s v="L"/>
    <x v="3"/>
    <n v="4.4550000000000001"/>
    <n v="26.73"/>
    <x v="1"/>
    <x v="1"/>
    <x v="1"/>
  </r>
  <r>
    <s v="RJI-71409-490"/>
    <x v="548"/>
    <s v="31613-41626-KX"/>
    <s v="L-M-0.5"/>
    <n v="5"/>
    <s v="Chris Croster"/>
    <s v="ccrosterlr@gov.uk"/>
    <x v="0"/>
    <x v="47"/>
    <s v="Lib"/>
    <s v="M"/>
    <x v="1"/>
    <n v="8.73"/>
    <n v="43.650000000000006"/>
    <x v="3"/>
    <x v="0"/>
    <x v="0"/>
  </r>
  <r>
    <s v="UZL-46108-213"/>
    <x v="584"/>
    <s v="75961-20170-RD"/>
    <s v="L-L-1"/>
    <n v="2"/>
    <s v="Graeme Whitehead"/>
    <s v="gwhiteheadls@hp.com"/>
    <x v="0"/>
    <x v="93"/>
    <s v="Lib"/>
    <s v="L"/>
    <x v="0"/>
    <n v="15.85"/>
    <n v="31.7"/>
    <x v="3"/>
    <x v="1"/>
    <x v="1"/>
  </r>
  <r>
    <s v="AOX-44467-109"/>
    <x v="64"/>
    <s v="72524-06410-KD"/>
    <s v="A-D-2.5"/>
    <n v="1"/>
    <s v="Haslett Jodrelle"/>
    <s v="hjodrellelt@samsung.com"/>
    <x v="0"/>
    <x v="218"/>
    <s v="Ara"/>
    <s v="D"/>
    <x v="2"/>
    <n v="22.884999999999998"/>
    <n v="22.884999999999998"/>
    <x v="2"/>
    <x v="2"/>
    <x v="1"/>
  </r>
  <r>
    <s v="TZD-67261-174"/>
    <x v="585"/>
    <s v="01841-48191-NL"/>
    <s v="E-D-2.5"/>
    <n v="1"/>
    <s v="Cam Jewster"/>
    <s v="cjewsterlu@moonfruit.com"/>
    <x v="0"/>
    <x v="4"/>
    <s v="Exc"/>
    <s v="D"/>
    <x v="2"/>
    <n v="27.945"/>
    <n v="27.945"/>
    <x v="1"/>
    <x v="2"/>
    <x v="0"/>
  </r>
  <r>
    <s v="TBU-64277-625"/>
    <x v="32"/>
    <s v="98918-34330-GY"/>
    <s v="E-M-1"/>
    <n v="6"/>
    <s v="Beryl Osborn"/>
    <s v=""/>
    <x v="0"/>
    <x v="54"/>
    <s v="Exc"/>
    <s v="M"/>
    <x v="0"/>
    <n v="13.75"/>
    <n v="82.5"/>
    <x v="1"/>
    <x v="0"/>
    <x v="0"/>
  </r>
  <r>
    <s v="TYP-85767-944"/>
    <x v="586"/>
    <s v="51497-50894-WU"/>
    <s v="R-M-2.5"/>
    <n v="2"/>
    <s v="Kaela Nottram"/>
    <s v="knottramlw@odnoklassniki.ru"/>
    <x v="1"/>
    <x v="338"/>
    <s v="Rob"/>
    <s v="M"/>
    <x v="2"/>
    <n v="22.884999999999998"/>
    <n v="45.769999999999996"/>
    <x v="0"/>
    <x v="0"/>
    <x v="0"/>
  </r>
  <r>
    <s v="GTT-73214-334"/>
    <x v="535"/>
    <s v="98636-90072-YE"/>
    <s v="A-L-1"/>
    <n v="6"/>
    <s v="Nobe Buney"/>
    <s v="nbuneylx@jugem.jp"/>
    <x v="0"/>
    <x v="8"/>
    <s v="Ara"/>
    <s v="L"/>
    <x v="0"/>
    <n v="12.95"/>
    <n v="77.699999999999989"/>
    <x v="2"/>
    <x v="1"/>
    <x v="1"/>
  </r>
  <r>
    <s v="WAI-89905-069"/>
    <x v="587"/>
    <s v="47011-57815-HJ"/>
    <s v="A-L-0.5"/>
    <n v="3"/>
    <s v="Silvan McShea"/>
    <s v="smcshealy@photobucket.com"/>
    <x v="0"/>
    <x v="339"/>
    <s v="Ara"/>
    <s v="L"/>
    <x v="1"/>
    <n v="7.77"/>
    <n v="23.31"/>
    <x v="2"/>
    <x v="1"/>
    <x v="1"/>
  </r>
  <r>
    <s v="OJL-96844-459"/>
    <x v="393"/>
    <s v="61253-98356-VD"/>
    <s v="L-L-0.2"/>
    <n v="5"/>
    <s v="Karylin Huddart"/>
    <s v="khuddartlz@about.com"/>
    <x v="0"/>
    <x v="113"/>
    <s v="Lib"/>
    <s v="L"/>
    <x v="3"/>
    <n v="4.7549999999999999"/>
    <n v="23.774999999999999"/>
    <x v="3"/>
    <x v="1"/>
    <x v="0"/>
  </r>
  <r>
    <s v="VGI-33205-360"/>
    <x v="588"/>
    <s v="96762-10814-DA"/>
    <s v="L-M-0.5"/>
    <n v="6"/>
    <s v="Jereme Gippes"/>
    <s v="jgippesm0@cloudflare.com"/>
    <x v="2"/>
    <x v="340"/>
    <s v="Lib"/>
    <s v="M"/>
    <x v="1"/>
    <n v="8.73"/>
    <n v="52.38"/>
    <x v="3"/>
    <x v="0"/>
    <x v="0"/>
  </r>
  <r>
    <s v="PCA-14081-576"/>
    <x v="15"/>
    <s v="63112-10870-LC"/>
    <s v="R-L-0.2"/>
    <n v="5"/>
    <s v="Lukas Whittlesee"/>
    <s v="lwhittleseem1@e-recht24.de"/>
    <x v="0"/>
    <x v="110"/>
    <s v="Rob"/>
    <s v="L"/>
    <x v="3"/>
    <n v="3.5849999999999995"/>
    <n v="17.924999999999997"/>
    <x v="0"/>
    <x v="1"/>
    <x v="1"/>
  </r>
  <r>
    <s v="SCS-67069-962"/>
    <x v="507"/>
    <s v="21403-49423-PD"/>
    <s v="A-L-2.5"/>
    <n v="5"/>
    <s v="Gregorius Trengrove"/>
    <s v="gtrengrovem2@elpais.com"/>
    <x v="0"/>
    <x v="341"/>
    <s v="Ara"/>
    <s v="L"/>
    <x v="2"/>
    <n v="29.784999999999997"/>
    <n v="148.92499999999998"/>
    <x v="2"/>
    <x v="1"/>
    <x v="1"/>
  </r>
  <r>
    <s v="BDM-03174-485"/>
    <x v="533"/>
    <s v="29581-13303-VB"/>
    <s v="R-L-0.5"/>
    <n v="4"/>
    <s v="Wright Caldero"/>
    <s v="wcalderom3@stumbleupon.com"/>
    <x v="0"/>
    <x v="219"/>
    <s v="Rob"/>
    <s v="L"/>
    <x v="1"/>
    <n v="7.169999999999999"/>
    <n v="28.679999999999996"/>
    <x v="0"/>
    <x v="1"/>
    <x v="1"/>
  </r>
  <r>
    <s v="UJV-32333-364"/>
    <x v="589"/>
    <s v="86110-83695-YS"/>
    <s v="L-L-0.5"/>
    <n v="1"/>
    <s v="Merell Zanazzi"/>
    <s v=""/>
    <x v="0"/>
    <x v="193"/>
    <s v="Lib"/>
    <s v="L"/>
    <x v="1"/>
    <n v="9.51"/>
    <n v="9.51"/>
    <x v="3"/>
    <x v="1"/>
    <x v="1"/>
  </r>
  <r>
    <s v="FLI-11493-954"/>
    <x v="590"/>
    <s v="80454-42225-FT"/>
    <s v="A-L-0.5"/>
    <n v="4"/>
    <s v="Jed Kennicott"/>
    <s v="jkennicottm5@yahoo.co.jp"/>
    <x v="0"/>
    <x v="47"/>
    <s v="Ara"/>
    <s v="L"/>
    <x v="1"/>
    <n v="7.77"/>
    <n v="31.08"/>
    <x v="2"/>
    <x v="1"/>
    <x v="1"/>
  </r>
  <r>
    <s v="IWL-13117-537"/>
    <x v="457"/>
    <s v="29129-60664-KO"/>
    <s v="R-D-0.2"/>
    <n v="3"/>
    <s v="Guenevere Ruggen"/>
    <s v="gruggenm6@nymag.com"/>
    <x v="0"/>
    <x v="7"/>
    <s v="Rob"/>
    <s v="D"/>
    <x v="3"/>
    <n v="2.6849999999999996"/>
    <n v="8.0549999999999997"/>
    <x v="0"/>
    <x v="2"/>
    <x v="0"/>
  </r>
  <r>
    <s v="OAM-76916-748"/>
    <x v="591"/>
    <s v="63025-62939-AN"/>
    <s v="E-D-1"/>
    <n v="3"/>
    <s v="Gonzales Cicculi"/>
    <s v=""/>
    <x v="0"/>
    <x v="41"/>
    <s v="Exc"/>
    <s v="D"/>
    <x v="0"/>
    <n v="12.15"/>
    <n v="36.450000000000003"/>
    <x v="1"/>
    <x v="2"/>
    <x v="0"/>
  </r>
  <r>
    <s v="UMB-11223-710"/>
    <x v="592"/>
    <s v="49012-12987-QT"/>
    <s v="R-D-0.2"/>
    <n v="6"/>
    <s v="Man Fright"/>
    <s v="mfrightm8@harvard.edu"/>
    <x v="1"/>
    <x v="280"/>
    <s v="Rob"/>
    <s v="D"/>
    <x v="3"/>
    <n v="2.6849999999999996"/>
    <n v="16.11"/>
    <x v="0"/>
    <x v="2"/>
    <x v="1"/>
  </r>
  <r>
    <s v="LXR-09892-726"/>
    <x v="402"/>
    <s v="50924-94200-SQ"/>
    <s v="R-D-2.5"/>
    <n v="2"/>
    <s v="Boyce Tarte"/>
    <s v="btartem9@aol.com"/>
    <x v="0"/>
    <x v="339"/>
    <s v="Rob"/>
    <s v="D"/>
    <x v="2"/>
    <n v="20.584999999999997"/>
    <n v="41.169999999999995"/>
    <x v="0"/>
    <x v="2"/>
    <x v="0"/>
  </r>
  <r>
    <s v="QXX-89943-393"/>
    <x v="593"/>
    <s v="15673-18812-IU"/>
    <s v="R-D-0.2"/>
    <n v="4"/>
    <s v="Caddric Krzysztofiak"/>
    <s v="ckrzysztofiakma@skyrock.com"/>
    <x v="0"/>
    <x v="342"/>
    <s v="Rob"/>
    <s v="D"/>
    <x v="3"/>
    <n v="2.6849999999999996"/>
    <n v="10.739999999999998"/>
    <x v="0"/>
    <x v="2"/>
    <x v="1"/>
  </r>
  <r>
    <s v="WVS-57822-366"/>
    <x v="594"/>
    <s v="52151-75971-YY"/>
    <s v="E-M-2.5"/>
    <n v="4"/>
    <s v="Darn Penquet"/>
    <s v="dpenquetmb@diigo.com"/>
    <x v="0"/>
    <x v="155"/>
    <s v="Exc"/>
    <s v="M"/>
    <x v="2"/>
    <n v="31.624999999999996"/>
    <n v="126.49999999999999"/>
    <x v="1"/>
    <x v="0"/>
    <x v="1"/>
  </r>
  <r>
    <s v="CLJ-23403-689"/>
    <x v="77"/>
    <s v="19413-02045-CG"/>
    <s v="R-L-1"/>
    <n v="2"/>
    <s v="Jammie Cloke"/>
    <s v=""/>
    <x v="2"/>
    <x v="176"/>
    <s v="Rob"/>
    <s v="L"/>
    <x v="0"/>
    <n v="11.95"/>
    <n v="23.9"/>
    <x v="0"/>
    <x v="1"/>
    <x v="1"/>
  </r>
  <r>
    <s v="XNU-83276-288"/>
    <x v="595"/>
    <s v="98185-92775-KT"/>
    <s v="R-M-0.5"/>
    <n v="1"/>
    <s v="Chester Clowton"/>
    <s v=""/>
    <x v="0"/>
    <x v="343"/>
    <s v="Rob"/>
    <s v="M"/>
    <x v="1"/>
    <n v="5.97"/>
    <n v="5.97"/>
    <x v="0"/>
    <x v="0"/>
    <x v="1"/>
  </r>
  <r>
    <s v="YOG-94666-679"/>
    <x v="596"/>
    <s v="86991-53901-AT"/>
    <s v="L-D-0.2"/>
    <n v="2"/>
    <s v="Kathleen Diable"/>
    <s v=""/>
    <x v="2"/>
    <x v="44"/>
    <s v="Lib"/>
    <s v="D"/>
    <x v="3"/>
    <n v="3.8849999999999998"/>
    <n v="7.77"/>
    <x v="3"/>
    <x v="2"/>
    <x v="0"/>
  </r>
  <r>
    <s v="KHG-33953-115"/>
    <x v="514"/>
    <s v="78226-97287-JI"/>
    <s v="L-D-0.5"/>
    <n v="3"/>
    <s v="Koren Ferretti"/>
    <s v="kferrettimf@huffingtonpost.com"/>
    <x v="1"/>
    <x v="232"/>
    <s v="Lib"/>
    <s v="D"/>
    <x v="1"/>
    <n v="7.77"/>
    <n v="23.31"/>
    <x v="3"/>
    <x v="2"/>
    <x v="1"/>
  </r>
  <r>
    <s v="MHD-95615-696"/>
    <x v="54"/>
    <s v="27930-59250-JT"/>
    <s v="R-L-2.5"/>
    <n v="5"/>
    <s v="Allis Wilmore"/>
    <s v=""/>
    <x v="0"/>
    <x v="13"/>
    <s v="Rob"/>
    <s v="L"/>
    <x v="2"/>
    <n v="27.484999999999996"/>
    <n v="137.42499999999998"/>
    <x v="0"/>
    <x v="1"/>
    <x v="1"/>
  </r>
  <r>
    <s v="HBH-64794-080"/>
    <x v="597"/>
    <s v="40560-18556-YE"/>
    <s v="R-D-0.2"/>
    <n v="3"/>
    <s v="Chaddie Bennie"/>
    <s v=""/>
    <x v="0"/>
    <x v="87"/>
    <s v="Rob"/>
    <s v="D"/>
    <x v="3"/>
    <n v="2.6849999999999996"/>
    <n v="8.0549999999999997"/>
    <x v="0"/>
    <x v="2"/>
    <x v="0"/>
  </r>
  <r>
    <s v="CNJ-56058-223"/>
    <x v="105"/>
    <s v="40780-22081-LX"/>
    <s v="L-L-0.5"/>
    <n v="3"/>
    <s v="Alberta Balsdone"/>
    <s v="abalsdonemi@toplist.cz"/>
    <x v="0"/>
    <x v="344"/>
    <s v="Lib"/>
    <s v="L"/>
    <x v="1"/>
    <n v="9.51"/>
    <n v="28.53"/>
    <x v="3"/>
    <x v="1"/>
    <x v="1"/>
  </r>
  <r>
    <s v="KHO-27106-786"/>
    <x v="210"/>
    <s v="01603-43789-TN"/>
    <s v="A-M-1"/>
    <n v="6"/>
    <s v="Brice Romera"/>
    <s v="bromeramj@list-manage.com"/>
    <x v="1"/>
    <x v="345"/>
    <s v="Ara"/>
    <s v="M"/>
    <x v="0"/>
    <n v="11.25"/>
    <n v="67.5"/>
    <x v="2"/>
    <x v="0"/>
    <x v="0"/>
  </r>
  <r>
    <s v="KHO-27106-786"/>
    <x v="210"/>
    <s v="01603-43789-TN"/>
    <s v="L-D-2.5"/>
    <n v="6"/>
    <s v="Brice Romera"/>
    <s v="bromeramj@list-manage.com"/>
    <x v="1"/>
    <x v="345"/>
    <s v="Lib"/>
    <s v="D"/>
    <x v="2"/>
    <n v="29.784999999999997"/>
    <n v="178.70999999999998"/>
    <x v="3"/>
    <x v="2"/>
    <x v="0"/>
  </r>
  <r>
    <s v="YAC-50329-982"/>
    <x v="598"/>
    <s v="75419-92838-TI"/>
    <s v="E-M-2.5"/>
    <n v="1"/>
    <s v="Conchita Bryde"/>
    <s v="cbrydeml@tuttocitta.it"/>
    <x v="0"/>
    <x v="101"/>
    <s v="Exc"/>
    <s v="M"/>
    <x v="2"/>
    <n v="31.624999999999996"/>
    <n v="31.624999999999996"/>
    <x v="1"/>
    <x v="0"/>
    <x v="0"/>
  </r>
  <r>
    <s v="VVL-95291-039"/>
    <x v="360"/>
    <s v="96516-97464-MF"/>
    <s v="E-L-0.2"/>
    <n v="2"/>
    <s v="Silvanus Enefer"/>
    <s v="senefermm@blog.com"/>
    <x v="0"/>
    <x v="41"/>
    <s v="Exc"/>
    <s v="L"/>
    <x v="3"/>
    <n v="4.4550000000000001"/>
    <n v="8.91"/>
    <x v="1"/>
    <x v="1"/>
    <x v="1"/>
  </r>
  <r>
    <s v="VUT-20974-364"/>
    <x v="62"/>
    <s v="90285-56295-PO"/>
    <s v="R-M-0.5"/>
    <n v="6"/>
    <s v="Lenci Haggerstone"/>
    <s v="lhaggerstonemn@independent.co.uk"/>
    <x v="0"/>
    <x v="161"/>
    <s v="Rob"/>
    <s v="M"/>
    <x v="1"/>
    <n v="5.97"/>
    <n v="35.82"/>
    <x v="0"/>
    <x v="0"/>
    <x v="1"/>
  </r>
  <r>
    <s v="SFC-34054-213"/>
    <x v="599"/>
    <s v="08100-71102-HQ"/>
    <s v="L-L-0.5"/>
    <n v="4"/>
    <s v="Marvin Gundry"/>
    <s v="mgundrymo@omniture.com"/>
    <x v="1"/>
    <x v="118"/>
    <s v="Lib"/>
    <s v="L"/>
    <x v="1"/>
    <n v="9.51"/>
    <n v="38.04"/>
    <x v="3"/>
    <x v="1"/>
    <x v="1"/>
  </r>
  <r>
    <s v="UDS-04807-593"/>
    <x v="600"/>
    <s v="84074-28110-OV"/>
    <s v="L-D-0.5"/>
    <n v="2"/>
    <s v="Bayard Wellan"/>
    <s v="bwellanmp@cafepress.com"/>
    <x v="0"/>
    <x v="73"/>
    <s v="Lib"/>
    <s v="D"/>
    <x v="1"/>
    <n v="7.77"/>
    <n v="15.54"/>
    <x v="3"/>
    <x v="2"/>
    <x v="1"/>
  </r>
  <r>
    <s v="FWE-98471-488"/>
    <x v="601"/>
    <s v="27930-59250-JT"/>
    <s v="L-L-1"/>
    <n v="5"/>
    <s v="Allis Wilmore"/>
    <s v=""/>
    <x v="0"/>
    <x v="13"/>
    <s v="Lib"/>
    <s v="L"/>
    <x v="0"/>
    <n v="15.85"/>
    <n v="79.25"/>
    <x v="3"/>
    <x v="1"/>
    <x v="1"/>
  </r>
  <r>
    <s v="RAU-17060-674"/>
    <x v="602"/>
    <s v="12747-63766-EU"/>
    <s v="L-L-0.2"/>
    <n v="1"/>
    <s v="Caddric Atcheson"/>
    <s v="catchesonmr@xinhuanet.com"/>
    <x v="0"/>
    <x v="41"/>
    <s v="Lib"/>
    <s v="L"/>
    <x v="3"/>
    <n v="4.7549999999999999"/>
    <n v="4.7549999999999999"/>
    <x v="3"/>
    <x v="1"/>
    <x v="0"/>
  </r>
  <r>
    <s v="AOL-13866-711"/>
    <x v="603"/>
    <s v="83490-88357-LJ"/>
    <s v="E-M-1"/>
    <n v="4"/>
    <s v="Eustace Stenton"/>
    <s v="estentonms@google.it"/>
    <x v="0"/>
    <x v="79"/>
    <s v="Exc"/>
    <s v="M"/>
    <x v="0"/>
    <n v="13.75"/>
    <n v="55"/>
    <x v="1"/>
    <x v="0"/>
    <x v="0"/>
  </r>
  <r>
    <s v="NOA-79645-377"/>
    <x v="604"/>
    <s v="53729-30320-XZ"/>
    <s v="R-D-0.5"/>
    <n v="5"/>
    <s v="Ericka Tripp"/>
    <s v="etrippmt@wp.com"/>
    <x v="0"/>
    <x v="137"/>
    <s v="Rob"/>
    <s v="D"/>
    <x v="1"/>
    <n v="5.3699999999999992"/>
    <n v="26.849999999999994"/>
    <x v="0"/>
    <x v="2"/>
    <x v="1"/>
  </r>
  <r>
    <s v="KMS-49214-806"/>
    <x v="605"/>
    <s v="50384-52703-LA"/>
    <s v="E-L-2.5"/>
    <n v="4"/>
    <s v="Lyndsey MacManus"/>
    <s v="lmacmanusmu@imdb.com"/>
    <x v="0"/>
    <x v="346"/>
    <s v="Exc"/>
    <s v="L"/>
    <x v="2"/>
    <n v="34.154999999999994"/>
    <n v="136.61999999999998"/>
    <x v="1"/>
    <x v="1"/>
    <x v="1"/>
  </r>
  <r>
    <s v="ABK-08091-531"/>
    <x v="606"/>
    <s v="53864-36201-FG"/>
    <s v="L-L-1"/>
    <n v="3"/>
    <s v="Tess Benediktovich"/>
    <s v="tbenediktovichmv@ebay.com"/>
    <x v="0"/>
    <x v="347"/>
    <s v="Lib"/>
    <s v="L"/>
    <x v="0"/>
    <n v="15.85"/>
    <n v="47.55"/>
    <x v="3"/>
    <x v="1"/>
    <x v="0"/>
  </r>
  <r>
    <s v="GPT-67705-953"/>
    <x v="446"/>
    <s v="70631-33225-MZ"/>
    <s v="A-M-0.2"/>
    <n v="5"/>
    <s v="Correy Bourner"/>
    <s v="cbournermw@chronoengine.com"/>
    <x v="0"/>
    <x v="63"/>
    <s v="Ara"/>
    <s v="M"/>
    <x v="3"/>
    <n v="3.375"/>
    <n v="16.875"/>
    <x v="2"/>
    <x v="0"/>
    <x v="0"/>
  </r>
  <r>
    <s v="JNA-21450-177"/>
    <x v="18"/>
    <s v="54798-14109-HC"/>
    <s v="A-D-1"/>
    <n v="3"/>
    <s v="Odelia Skerme"/>
    <s v="oskermen3@hatena.ne.jp"/>
    <x v="0"/>
    <x v="101"/>
    <s v="Ara"/>
    <s v="D"/>
    <x v="0"/>
    <n v="9.9499999999999993"/>
    <n v="29.849999999999998"/>
    <x v="2"/>
    <x v="2"/>
    <x v="0"/>
  </r>
  <r>
    <s v="MPQ-23421-608"/>
    <x v="180"/>
    <s v="08023-52962-ET"/>
    <s v="E-M-0.5"/>
    <n v="5"/>
    <s v="Kandy Heddan"/>
    <s v="kheddanmy@icq.com"/>
    <x v="0"/>
    <x v="48"/>
    <s v="Exc"/>
    <s v="M"/>
    <x v="1"/>
    <n v="8.25"/>
    <n v="41.25"/>
    <x v="1"/>
    <x v="0"/>
    <x v="0"/>
  </r>
  <r>
    <s v="NLI-63891-565"/>
    <x v="580"/>
    <s v="41899-00283-VK"/>
    <s v="E-M-0.2"/>
    <n v="5"/>
    <s v="Ibby Charters"/>
    <s v="ichartersmz@abc.net.au"/>
    <x v="0"/>
    <x v="41"/>
    <s v="Exc"/>
    <s v="M"/>
    <x v="3"/>
    <n v="4.125"/>
    <n v="20.625"/>
    <x v="1"/>
    <x v="0"/>
    <x v="1"/>
  </r>
  <r>
    <s v="HHF-36647-854"/>
    <x v="453"/>
    <s v="39011-18412-GR"/>
    <s v="A-D-2.5"/>
    <n v="6"/>
    <s v="Adora Roubert"/>
    <s v="aroubertn0@tmall.com"/>
    <x v="0"/>
    <x v="348"/>
    <s v="Ara"/>
    <s v="D"/>
    <x v="2"/>
    <n v="22.884999999999998"/>
    <n v="137.31"/>
    <x v="2"/>
    <x v="2"/>
    <x v="0"/>
  </r>
  <r>
    <s v="SBN-16537-046"/>
    <x v="259"/>
    <s v="60255-12579-PZ"/>
    <s v="A-D-0.2"/>
    <n v="1"/>
    <s v="Hillel Mairs"/>
    <s v="hmairsn1@so-net.ne.jp"/>
    <x v="0"/>
    <x v="90"/>
    <s v="Ara"/>
    <s v="D"/>
    <x v="3"/>
    <n v="2.9849999999999999"/>
    <n v="2.9849999999999999"/>
    <x v="2"/>
    <x v="2"/>
    <x v="1"/>
  </r>
  <r>
    <s v="XZD-44484-632"/>
    <x v="607"/>
    <s v="80541-38332-BP"/>
    <s v="E-M-1"/>
    <n v="2"/>
    <s v="Helaina Rainforth"/>
    <s v="hrainforthn2@blog.com"/>
    <x v="0"/>
    <x v="11"/>
    <s v="Exc"/>
    <s v="M"/>
    <x v="0"/>
    <n v="13.75"/>
    <n v="27.5"/>
    <x v="1"/>
    <x v="0"/>
    <x v="1"/>
  </r>
  <r>
    <s v="XZD-44484-632"/>
    <x v="607"/>
    <s v="80541-38332-BP"/>
    <s v="A-D-0.2"/>
    <n v="2"/>
    <s v="Helaina Rainforth"/>
    <s v="hrainforthn2@blog.com"/>
    <x v="0"/>
    <x v="11"/>
    <s v="Ara"/>
    <s v="D"/>
    <x v="3"/>
    <n v="2.9849999999999999"/>
    <n v="5.97"/>
    <x v="2"/>
    <x v="2"/>
    <x v="1"/>
  </r>
  <r>
    <s v="IKQ-39946-768"/>
    <x v="385"/>
    <s v="72778-50968-UQ"/>
    <s v="R-M-1"/>
    <n v="6"/>
    <s v="Isac Jesper"/>
    <s v="ijespern4@theglobeandmail.com"/>
    <x v="0"/>
    <x v="53"/>
    <s v="Rob"/>
    <s v="M"/>
    <x v="0"/>
    <n v="9.9499999999999993"/>
    <n v="59.699999999999996"/>
    <x v="0"/>
    <x v="0"/>
    <x v="1"/>
  </r>
  <r>
    <s v="KMB-95211-174"/>
    <x v="608"/>
    <s v="23941-30203-MO"/>
    <s v="R-D-2.5"/>
    <n v="4"/>
    <s v="Lenette Dwerryhouse"/>
    <s v="ldwerryhousen5@gravatar.com"/>
    <x v="0"/>
    <x v="57"/>
    <s v="Rob"/>
    <s v="D"/>
    <x v="2"/>
    <n v="20.584999999999997"/>
    <n v="82.339999999999989"/>
    <x v="0"/>
    <x v="2"/>
    <x v="0"/>
  </r>
  <r>
    <s v="QWY-99467-368"/>
    <x v="609"/>
    <s v="96434-50068-DZ"/>
    <s v="A-D-2.5"/>
    <n v="1"/>
    <s v="Nadeen Broomer"/>
    <s v="nbroomern6@examiner.com"/>
    <x v="0"/>
    <x v="349"/>
    <s v="Ara"/>
    <s v="D"/>
    <x v="2"/>
    <n v="22.884999999999998"/>
    <n v="22.884999999999998"/>
    <x v="2"/>
    <x v="2"/>
    <x v="1"/>
  </r>
  <r>
    <s v="SRG-76791-614"/>
    <x v="147"/>
    <s v="11729-74102-XB"/>
    <s v="E-L-0.5"/>
    <n v="1"/>
    <s v="Konstantine Thoumasson"/>
    <s v="kthoumassonn7@bloglovin.com"/>
    <x v="0"/>
    <x v="31"/>
    <s v="Exc"/>
    <s v="L"/>
    <x v="1"/>
    <n v="8.91"/>
    <n v="8.91"/>
    <x v="1"/>
    <x v="1"/>
    <x v="0"/>
  </r>
  <r>
    <s v="VSN-94485-621"/>
    <x v="172"/>
    <s v="88116-12604-TE"/>
    <s v="A-D-0.2"/>
    <n v="4"/>
    <s v="Frans Habbergham"/>
    <s v="fhabberghamn8@discovery.com"/>
    <x v="0"/>
    <x v="125"/>
    <s v="Ara"/>
    <s v="D"/>
    <x v="3"/>
    <n v="2.9849999999999999"/>
    <n v="11.94"/>
    <x v="2"/>
    <x v="2"/>
    <x v="1"/>
  </r>
  <r>
    <s v="UFZ-24348-219"/>
    <x v="610"/>
    <s v="27930-59250-JT"/>
    <s v="L-M-2.5"/>
    <n v="3"/>
    <s v="Allis Wilmore"/>
    <s v=""/>
    <x v="0"/>
    <x v="13"/>
    <s v="Lib"/>
    <s v="M"/>
    <x v="2"/>
    <n v="33.464999999999996"/>
    <n v="100.39499999999998"/>
    <x v="3"/>
    <x v="0"/>
    <x v="1"/>
  </r>
  <r>
    <s v="UKS-93055-397"/>
    <x v="611"/>
    <s v="13082-41034-PD"/>
    <s v="A-D-2.5"/>
    <n v="5"/>
    <s v="Romain Avrashin"/>
    <s v="ravrashinna@tamu.edu"/>
    <x v="0"/>
    <x v="41"/>
    <s v="Ara"/>
    <s v="D"/>
    <x v="2"/>
    <n v="22.884999999999998"/>
    <n v="114.42499999999998"/>
    <x v="2"/>
    <x v="2"/>
    <x v="1"/>
  </r>
  <r>
    <s v="AVH-56062-335"/>
    <x v="612"/>
    <s v="18082-74419-QH"/>
    <s v="E-M-0.5"/>
    <n v="5"/>
    <s v="Miran Doidge"/>
    <s v="mdoidgenb@etsy.com"/>
    <x v="0"/>
    <x v="350"/>
    <s v="Exc"/>
    <s v="M"/>
    <x v="1"/>
    <n v="8.25"/>
    <n v="41.25"/>
    <x v="1"/>
    <x v="0"/>
    <x v="1"/>
  </r>
  <r>
    <s v="HGE-19842-613"/>
    <x v="613"/>
    <s v="49401-45041-ZU"/>
    <s v="R-L-0.5"/>
    <n v="4"/>
    <s v="Janeva Edinboro"/>
    <s v="jedinboronc@reverbnation.com"/>
    <x v="0"/>
    <x v="42"/>
    <s v="Rob"/>
    <s v="L"/>
    <x v="1"/>
    <n v="7.169999999999999"/>
    <n v="28.679999999999996"/>
    <x v="0"/>
    <x v="1"/>
    <x v="0"/>
  </r>
  <r>
    <s v="WBA-85905-175"/>
    <x v="611"/>
    <s v="41252-45992-VS"/>
    <s v="L-M-0.2"/>
    <n v="1"/>
    <s v="Trumaine Tewelson"/>
    <s v="ttewelsonnd@cdbaby.com"/>
    <x v="0"/>
    <x v="87"/>
    <s v="Lib"/>
    <s v="M"/>
    <x v="3"/>
    <n v="4.3650000000000002"/>
    <n v="4.3650000000000002"/>
    <x v="3"/>
    <x v="0"/>
    <x v="1"/>
  </r>
  <r>
    <s v="DZI-35365-596"/>
    <x v="493"/>
    <s v="54798-14109-HC"/>
    <s v="E-M-0.2"/>
    <n v="2"/>
    <s v="Odelia Skerme"/>
    <s v="oskermen3@hatena.ne.jp"/>
    <x v="0"/>
    <x v="101"/>
    <s v="Exc"/>
    <s v="M"/>
    <x v="3"/>
    <n v="4.125"/>
    <n v="8.25"/>
    <x v="1"/>
    <x v="0"/>
    <x v="0"/>
  </r>
  <r>
    <s v="XIR-88982-743"/>
    <x v="614"/>
    <s v="00852-54571-WP"/>
    <s v="E-M-0.2"/>
    <n v="2"/>
    <s v="De Drewitt"/>
    <s v="ddrewittnf@mapquest.com"/>
    <x v="0"/>
    <x v="117"/>
    <s v="Exc"/>
    <s v="M"/>
    <x v="3"/>
    <n v="4.125"/>
    <n v="8.25"/>
    <x v="1"/>
    <x v="0"/>
    <x v="0"/>
  </r>
  <r>
    <s v="VUC-72395-865"/>
    <x v="151"/>
    <s v="13321-57602-GK"/>
    <s v="A-D-0.5"/>
    <n v="6"/>
    <s v="Adelheid Gladhill"/>
    <s v="agladhillng@stanford.edu"/>
    <x v="0"/>
    <x v="192"/>
    <s v="Ara"/>
    <s v="D"/>
    <x v="1"/>
    <n v="5.97"/>
    <n v="35.82"/>
    <x v="2"/>
    <x v="2"/>
    <x v="0"/>
  </r>
  <r>
    <s v="BQJ-44755-910"/>
    <x v="489"/>
    <s v="75006-89922-VW"/>
    <s v="E-D-2.5"/>
    <n v="6"/>
    <s v="Murielle Lorinez"/>
    <s v="mlorineznh@whitehouse.gov"/>
    <x v="0"/>
    <x v="98"/>
    <s v="Exc"/>
    <s v="D"/>
    <x v="2"/>
    <n v="27.945"/>
    <n v="167.67000000000002"/>
    <x v="1"/>
    <x v="2"/>
    <x v="1"/>
  </r>
  <r>
    <s v="JKC-64636-831"/>
    <x v="615"/>
    <s v="52098-80103-FD"/>
    <s v="A-M-2.5"/>
    <n v="2"/>
    <s v="Edin Mathe"/>
    <s v=""/>
    <x v="0"/>
    <x v="227"/>
    <s v="Ara"/>
    <s v="M"/>
    <x v="2"/>
    <n v="25.874999999999996"/>
    <n v="51.749999999999993"/>
    <x v="2"/>
    <x v="0"/>
    <x v="0"/>
  </r>
  <r>
    <s v="ZKI-78561-066"/>
    <x v="616"/>
    <s v="60121-12432-VU"/>
    <s v="A-D-0.2"/>
    <n v="3"/>
    <s v="Mordy Van Der Vlies"/>
    <s v="mvannj@wikipedia.org"/>
    <x v="0"/>
    <x v="351"/>
    <s v="Ara"/>
    <s v="D"/>
    <x v="3"/>
    <n v="2.9849999999999999"/>
    <n v="8.9550000000000001"/>
    <x v="2"/>
    <x v="2"/>
    <x v="0"/>
  </r>
  <r>
    <s v="IMP-12563-728"/>
    <x v="578"/>
    <s v="68346-14810-UA"/>
    <s v="E-L-0.5"/>
    <n v="6"/>
    <s v="Spencer Wastell"/>
    <s v=""/>
    <x v="0"/>
    <x v="67"/>
    <s v="Exc"/>
    <s v="L"/>
    <x v="1"/>
    <n v="8.91"/>
    <n v="53.46"/>
    <x v="1"/>
    <x v="1"/>
    <x v="1"/>
  </r>
  <r>
    <s v="MZL-81126-390"/>
    <x v="617"/>
    <s v="48464-99723-HK"/>
    <s v="A-L-0.2"/>
    <n v="6"/>
    <s v="Jemimah Ethelston"/>
    <s v="jethelstonnl@creativecommons.org"/>
    <x v="0"/>
    <x v="352"/>
    <s v="Ara"/>
    <s v="L"/>
    <x v="3"/>
    <n v="3.8849999999999998"/>
    <n v="23.31"/>
    <x v="2"/>
    <x v="1"/>
    <x v="0"/>
  </r>
  <r>
    <s v="MZL-81126-390"/>
    <x v="617"/>
    <s v="48464-99723-HK"/>
    <s v="A-M-0.2"/>
    <n v="2"/>
    <s v="Jemimah Ethelston"/>
    <s v="jethelstonnl@creativecommons.org"/>
    <x v="0"/>
    <x v="352"/>
    <s v="Ara"/>
    <s v="M"/>
    <x v="3"/>
    <n v="3.375"/>
    <n v="6.75"/>
    <x v="2"/>
    <x v="0"/>
    <x v="0"/>
  </r>
  <r>
    <s v="TVF-57766-608"/>
    <x v="155"/>
    <s v="88420-46464-XE"/>
    <s v="L-D-0.5"/>
    <n v="1"/>
    <s v="Perice Eberz"/>
    <s v="peberznn@woothemes.com"/>
    <x v="0"/>
    <x v="231"/>
    <s v="Lib"/>
    <s v="D"/>
    <x v="1"/>
    <n v="7.77"/>
    <n v="7.77"/>
    <x v="3"/>
    <x v="2"/>
    <x v="0"/>
  </r>
  <r>
    <s v="RUX-37995-892"/>
    <x v="461"/>
    <s v="37762-09530-MP"/>
    <s v="L-D-2.5"/>
    <n v="4"/>
    <s v="Bear Gaish"/>
    <s v="bgaishno@altervista.org"/>
    <x v="0"/>
    <x v="79"/>
    <s v="Lib"/>
    <s v="D"/>
    <x v="2"/>
    <n v="29.784999999999997"/>
    <n v="119.13999999999999"/>
    <x v="3"/>
    <x v="2"/>
    <x v="0"/>
  </r>
  <r>
    <s v="AVK-76526-953"/>
    <x v="87"/>
    <s v="47268-50127-XY"/>
    <s v="A-D-1"/>
    <n v="2"/>
    <s v="Lynnea Danton"/>
    <s v="ldantonnp@miitbeian.gov.cn"/>
    <x v="0"/>
    <x v="87"/>
    <s v="Ara"/>
    <s v="D"/>
    <x v="0"/>
    <n v="9.9499999999999993"/>
    <n v="19.899999999999999"/>
    <x v="2"/>
    <x v="2"/>
    <x v="1"/>
  </r>
  <r>
    <s v="RIU-02231-623"/>
    <x v="618"/>
    <s v="25544-84179-QC"/>
    <s v="R-L-0.5"/>
    <n v="5"/>
    <s v="Skipton Morrall"/>
    <s v="smorrallnq@answers.com"/>
    <x v="0"/>
    <x v="27"/>
    <s v="Rob"/>
    <s v="L"/>
    <x v="1"/>
    <n v="7.169999999999999"/>
    <n v="35.849999999999994"/>
    <x v="0"/>
    <x v="1"/>
    <x v="0"/>
  </r>
  <r>
    <s v="WFK-99317-827"/>
    <x v="619"/>
    <s v="32058-76765-ZL"/>
    <s v="L-D-2.5"/>
    <n v="3"/>
    <s v="Devan Crownshaw"/>
    <s v="dcrownshawnr@photobucket.com"/>
    <x v="0"/>
    <x v="311"/>
    <s v="Lib"/>
    <s v="D"/>
    <x v="2"/>
    <n v="29.784999999999997"/>
    <n v="89.35499999999999"/>
    <x v="3"/>
    <x v="2"/>
    <x v="1"/>
  </r>
  <r>
    <s v="SFD-00372-284"/>
    <x v="440"/>
    <s v="54798-14109-HC"/>
    <s v="L-M-0.2"/>
    <n v="2"/>
    <s v="Odelia Skerme"/>
    <s v="oskermen3@hatena.ne.jp"/>
    <x v="0"/>
    <x v="101"/>
    <s v="Lib"/>
    <s v="M"/>
    <x v="3"/>
    <n v="4.3650000000000002"/>
    <n v="8.73"/>
    <x v="3"/>
    <x v="0"/>
    <x v="0"/>
  </r>
  <r>
    <s v="SXC-62166-515"/>
    <x v="489"/>
    <s v="69171-65646-UC"/>
    <s v="R-L-2.5"/>
    <n v="5"/>
    <s v="Joceline Reddoch"/>
    <s v="jreddochnt@sun.com"/>
    <x v="0"/>
    <x v="344"/>
    <s v="Rob"/>
    <s v="L"/>
    <x v="2"/>
    <n v="27.484999999999996"/>
    <n v="137.42499999999998"/>
    <x v="0"/>
    <x v="1"/>
    <x v="1"/>
  </r>
  <r>
    <s v="YIE-87008-621"/>
    <x v="620"/>
    <s v="22503-52799-MI"/>
    <s v="L-M-0.5"/>
    <n v="4"/>
    <s v="Shelley Titley"/>
    <s v="stitleynu@whitehouse.gov"/>
    <x v="0"/>
    <x v="97"/>
    <s v="Lib"/>
    <s v="M"/>
    <x v="1"/>
    <n v="8.73"/>
    <n v="34.92"/>
    <x v="3"/>
    <x v="0"/>
    <x v="1"/>
  </r>
  <r>
    <s v="HRM-94548-288"/>
    <x v="621"/>
    <s v="08934-65581-ZI"/>
    <s v="A-L-2.5"/>
    <n v="6"/>
    <s v="Redd Simao"/>
    <s v="rsimaonv@simplemachines.org"/>
    <x v="0"/>
    <x v="321"/>
    <s v="Ara"/>
    <s v="L"/>
    <x v="2"/>
    <n v="29.784999999999997"/>
    <n v="178.70999999999998"/>
    <x v="2"/>
    <x v="1"/>
    <x v="1"/>
  </r>
  <r>
    <s v="UJG-34731-295"/>
    <x v="374"/>
    <s v="15764-22559-ZT"/>
    <s v="A-M-2.5"/>
    <n v="1"/>
    <s v="Cece Inker"/>
    <s v=""/>
    <x v="0"/>
    <x v="269"/>
    <s v="Ara"/>
    <s v="M"/>
    <x v="2"/>
    <n v="25.874999999999996"/>
    <n v="25.874999999999996"/>
    <x v="2"/>
    <x v="0"/>
    <x v="1"/>
  </r>
  <r>
    <s v="TWD-70988-853"/>
    <x v="345"/>
    <s v="87519-68847-ZG"/>
    <s v="L-D-1"/>
    <n v="6"/>
    <s v="Noel Chisholm"/>
    <s v="nchisholmnx@example.com"/>
    <x v="0"/>
    <x v="203"/>
    <s v="Lib"/>
    <s v="D"/>
    <x v="0"/>
    <n v="12.95"/>
    <n v="77.699999999999989"/>
    <x v="3"/>
    <x v="2"/>
    <x v="0"/>
  </r>
  <r>
    <s v="CIX-22904-641"/>
    <x v="622"/>
    <s v="78012-56878-UB"/>
    <s v="R-M-1"/>
    <n v="1"/>
    <s v="Grazia Oats"/>
    <s v="goatsny@live.com"/>
    <x v="0"/>
    <x v="6"/>
    <s v="Rob"/>
    <s v="M"/>
    <x v="0"/>
    <n v="9.9499999999999993"/>
    <n v="9.9499999999999993"/>
    <x v="0"/>
    <x v="0"/>
    <x v="0"/>
  </r>
  <r>
    <s v="DLV-65840-759"/>
    <x v="623"/>
    <s v="77192-72145-RG"/>
    <s v="L-M-1"/>
    <n v="2"/>
    <s v="Meade Birkin"/>
    <s v="mbirkinnz@java.com"/>
    <x v="0"/>
    <x v="218"/>
    <s v="Lib"/>
    <s v="M"/>
    <x v="0"/>
    <n v="14.55"/>
    <n v="29.1"/>
    <x v="3"/>
    <x v="0"/>
    <x v="0"/>
  </r>
  <r>
    <s v="RXN-55491-201"/>
    <x v="354"/>
    <s v="86071-79238-CX"/>
    <s v="R-L-0.2"/>
    <n v="6"/>
    <s v="Ronda Pyson"/>
    <s v="rpysono0@constantcontact.com"/>
    <x v="1"/>
    <x v="328"/>
    <s v="Rob"/>
    <s v="L"/>
    <x v="3"/>
    <n v="3.5849999999999995"/>
    <n v="21.509999999999998"/>
    <x v="0"/>
    <x v="1"/>
    <x v="1"/>
  </r>
  <r>
    <s v="UHK-63283-868"/>
    <x v="624"/>
    <s v="16809-16936-WF"/>
    <s v="A-M-0.5"/>
    <n v="1"/>
    <s v="Modesty MacConnechie"/>
    <s v="mmacconnechieo9@reuters.com"/>
    <x v="0"/>
    <x v="27"/>
    <s v="Ara"/>
    <s v="M"/>
    <x v="1"/>
    <n v="6.75"/>
    <n v="6.75"/>
    <x v="2"/>
    <x v="0"/>
    <x v="0"/>
  </r>
  <r>
    <s v="PJC-31401-893"/>
    <x v="561"/>
    <s v="11212-69985-ZJ"/>
    <s v="A-D-0.5"/>
    <n v="3"/>
    <s v="Rafaela Treacher"/>
    <s v="rtreachero2@usa.gov"/>
    <x v="1"/>
    <x v="353"/>
    <s v="Ara"/>
    <s v="D"/>
    <x v="1"/>
    <n v="5.97"/>
    <n v="17.91"/>
    <x v="2"/>
    <x v="2"/>
    <x v="1"/>
  </r>
  <r>
    <s v="HHO-79903-185"/>
    <x v="42"/>
    <s v="53893-01719-CL"/>
    <s v="A-L-2.5"/>
    <n v="1"/>
    <s v="Bee Fattorini"/>
    <s v="bfattorinio3@quantcast.com"/>
    <x v="1"/>
    <x v="354"/>
    <s v="Ara"/>
    <s v="L"/>
    <x v="2"/>
    <n v="29.784999999999997"/>
    <n v="29.784999999999997"/>
    <x v="2"/>
    <x v="1"/>
    <x v="0"/>
  </r>
  <r>
    <s v="YWM-07310-594"/>
    <x v="267"/>
    <s v="66028-99867-WJ"/>
    <s v="E-M-0.5"/>
    <n v="5"/>
    <s v="Margie Palleske"/>
    <s v="mpalleskeo4@nyu.edu"/>
    <x v="0"/>
    <x v="171"/>
    <s v="Exc"/>
    <s v="M"/>
    <x v="1"/>
    <n v="8.25"/>
    <n v="41.25"/>
    <x v="1"/>
    <x v="0"/>
    <x v="0"/>
  </r>
  <r>
    <s v="FHD-94983-982"/>
    <x v="625"/>
    <s v="62839-56723-CH"/>
    <s v="R-M-0.5"/>
    <n v="3"/>
    <s v="Alexina Randals"/>
    <s v=""/>
    <x v="0"/>
    <x v="155"/>
    <s v="Rob"/>
    <s v="M"/>
    <x v="1"/>
    <n v="5.97"/>
    <n v="17.91"/>
    <x v="0"/>
    <x v="0"/>
    <x v="0"/>
  </r>
  <r>
    <s v="WQK-10857-119"/>
    <x v="616"/>
    <s v="96849-52854-CR"/>
    <s v="E-D-0.5"/>
    <n v="1"/>
    <s v="Filip Antcliffe"/>
    <s v="fantcliffeo6@amazon.co.jp"/>
    <x v="1"/>
    <x v="22"/>
    <s v="Exc"/>
    <s v="D"/>
    <x v="1"/>
    <n v="7.29"/>
    <n v="7.29"/>
    <x v="1"/>
    <x v="2"/>
    <x v="0"/>
  </r>
  <r>
    <s v="DXA-50313-073"/>
    <x v="626"/>
    <s v="19755-55847-VW"/>
    <s v="E-L-1"/>
    <n v="2"/>
    <s v="Peyter Matignon"/>
    <s v="pmatignono7@harvard.edu"/>
    <x v="2"/>
    <x v="355"/>
    <s v="Exc"/>
    <s v="L"/>
    <x v="0"/>
    <n v="14.85"/>
    <n v="29.7"/>
    <x v="1"/>
    <x v="1"/>
    <x v="0"/>
  </r>
  <r>
    <s v="ONW-00560-570"/>
    <x v="52"/>
    <s v="32900-82606-BO"/>
    <s v="A-M-1"/>
    <n v="2"/>
    <s v="Claudie Weond"/>
    <s v="cweondo8@theglobeandmail.com"/>
    <x v="0"/>
    <x v="228"/>
    <s v="Ara"/>
    <s v="M"/>
    <x v="0"/>
    <n v="11.25"/>
    <n v="22.5"/>
    <x v="2"/>
    <x v="0"/>
    <x v="1"/>
  </r>
  <r>
    <s v="BRJ-19414-277"/>
    <x v="622"/>
    <s v="16809-16936-WF"/>
    <s v="R-M-0.2"/>
    <n v="4"/>
    <s v="Modesty MacConnechie"/>
    <s v="mmacconnechieo9@reuters.com"/>
    <x v="0"/>
    <x v="27"/>
    <s v="Rob"/>
    <s v="M"/>
    <x v="3"/>
    <n v="2.9849999999999999"/>
    <n v="11.94"/>
    <x v="0"/>
    <x v="0"/>
    <x v="0"/>
  </r>
  <r>
    <s v="MIQ-16322-908"/>
    <x v="627"/>
    <s v="20118-28138-QD"/>
    <s v="A-L-1"/>
    <n v="2"/>
    <s v="Jaquenette Skentelbery"/>
    <s v="jskentelberyoa@paypal.com"/>
    <x v="0"/>
    <x v="13"/>
    <s v="Ara"/>
    <s v="L"/>
    <x v="0"/>
    <n v="12.95"/>
    <n v="25.9"/>
    <x v="2"/>
    <x v="1"/>
    <x v="1"/>
  </r>
  <r>
    <s v="MVO-39328-830"/>
    <x v="628"/>
    <s v="84057-45461-AH"/>
    <s v="L-M-0.5"/>
    <n v="5"/>
    <s v="Orazio Comber"/>
    <s v="ocomberob@goo.gl"/>
    <x v="1"/>
    <x v="82"/>
    <s v="Lib"/>
    <s v="M"/>
    <x v="1"/>
    <n v="8.73"/>
    <n v="43.650000000000006"/>
    <x v="3"/>
    <x v="0"/>
    <x v="1"/>
  </r>
  <r>
    <s v="MVO-39328-830"/>
    <x v="628"/>
    <s v="84057-45461-AH"/>
    <s v="A-L-0.5"/>
    <n v="6"/>
    <s v="Orazio Comber"/>
    <s v="ocomberob@goo.gl"/>
    <x v="1"/>
    <x v="82"/>
    <s v="Ara"/>
    <s v="L"/>
    <x v="1"/>
    <n v="7.77"/>
    <n v="46.62"/>
    <x v="2"/>
    <x v="1"/>
    <x v="1"/>
  </r>
  <r>
    <s v="NTJ-88319-746"/>
    <x v="629"/>
    <s v="90882-88130-KQ"/>
    <s v="L-L-0.5"/>
    <n v="3"/>
    <s v="Zachary Tramel"/>
    <s v="ztramelod@netlog.com"/>
    <x v="0"/>
    <x v="55"/>
    <s v="Lib"/>
    <s v="L"/>
    <x v="1"/>
    <n v="9.51"/>
    <n v="28.53"/>
    <x v="3"/>
    <x v="1"/>
    <x v="1"/>
  </r>
  <r>
    <s v="LCY-24377-948"/>
    <x v="630"/>
    <s v="21617-79890-DD"/>
    <s v="R-L-2.5"/>
    <n v="1"/>
    <s v="Izaak Primak"/>
    <s v=""/>
    <x v="0"/>
    <x v="208"/>
    <s v="Rob"/>
    <s v="L"/>
    <x v="2"/>
    <n v="27.484999999999996"/>
    <n v="27.484999999999996"/>
    <x v="0"/>
    <x v="1"/>
    <x v="0"/>
  </r>
  <r>
    <s v="FWD-85967-769"/>
    <x v="631"/>
    <s v="20256-54689-LO"/>
    <s v="E-D-0.2"/>
    <n v="3"/>
    <s v="Brittani Thoresbie"/>
    <s v=""/>
    <x v="0"/>
    <x v="19"/>
    <s v="Exc"/>
    <s v="D"/>
    <x v="3"/>
    <n v="3.645"/>
    <n v="10.935"/>
    <x v="1"/>
    <x v="2"/>
    <x v="1"/>
  </r>
  <r>
    <s v="KTO-53793-109"/>
    <x v="229"/>
    <s v="17572-27091-AA"/>
    <s v="R-L-0.2"/>
    <n v="2"/>
    <s v="Constanta Hatfull"/>
    <s v="chatfullog@ebay.com"/>
    <x v="0"/>
    <x v="356"/>
    <s v="Rob"/>
    <s v="L"/>
    <x v="3"/>
    <n v="3.5849999999999995"/>
    <n v="7.169999999999999"/>
    <x v="0"/>
    <x v="1"/>
    <x v="1"/>
  </r>
  <r>
    <s v="OCK-89033-348"/>
    <x v="632"/>
    <s v="82300-88786-UE"/>
    <s v="A-L-0.2"/>
    <n v="6"/>
    <s v="Bobbe Castagneto"/>
    <s v=""/>
    <x v="0"/>
    <x v="332"/>
    <s v="Ara"/>
    <s v="L"/>
    <x v="3"/>
    <n v="3.8849999999999998"/>
    <n v="23.31"/>
    <x v="2"/>
    <x v="1"/>
    <x v="0"/>
  </r>
  <r>
    <s v="GPZ-36017-366"/>
    <x v="633"/>
    <s v="65732-22589-OW"/>
    <s v="A-D-2.5"/>
    <n v="5"/>
    <s v="Kippie Marrison"/>
    <s v="kmarrisonoq@dropbox.com"/>
    <x v="0"/>
    <x v="29"/>
    <s v="Ara"/>
    <s v="D"/>
    <x v="2"/>
    <n v="22.884999999999998"/>
    <n v="114.42499999999998"/>
    <x v="2"/>
    <x v="2"/>
    <x v="0"/>
  </r>
  <r>
    <s v="BZP-33213-637"/>
    <x v="95"/>
    <s v="77175-09826-SF"/>
    <s v="A-M-2.5"/>
    <n v="3"/>
    <s v="Lindon Agnolo"/>
    <s v="lagnolooj@pinterest.com"/>
    <x v="0"/>
    <x v="134"/>
    <s v="Ara"/>
    <s v="M"/>
    <x v="2"/>
    <n v="25.874999999999996"/>
    <n v="77.624999999999986"/>
    <x v="2"/>
    <x v="0"/>
    <x v="0"/>
  </r>
  <r>
    <s v="WFH-21507-708"/>
    <x v="521"/>
    <s v="07237-32539-NB"/>
    <s v="R-D-0.5"/>
    <n v="1"/>
    <s v="Delainey Kiddy"/>
    <s v="dkiddyok@fda.gov"/>
    <x v="0"/>
    <x v="74"/>
    <s v="Rob"/>
    <s v="D"/>
    <x v="1"/>
    <n v="5.3699999999999992"/>
    <n v="5.3699999999999992"/>
    <x v="0"/>
    <x v="2"/>
    <x v="0"/>
  </r>
  <r>
    <s v="HST-96923-073"/>
    <x v="76"/>
    <s v="54722-76431-EX"/>
    <s v="R-D-2.5"/>
    <n v="6"/>
    <s v="Helli Petroulis"/>
    <s v="hpetroulisol@state.tx.us"/>
    <x v="1"/>
    <x v="357"/>
    <s v="Rob"/>
    <s v="D"/>
    <x v="2"/>
    <n v="20.584999999999997"/>
    <n v="123.50999999999999"/>
    <x v="0"/>
    <x v="2"/>
    <x v="1"/>
  </r>
  <r>
    <s v="ENN-79947-323"/>
    <x v="634"/>
    <s v="67847-82662-TE"/>
    <s v="L-M-0.5"/>
    <n v="2"/>
    <s v="Marty Scholl"/>
    <s v="mschollom@taobao.com"/>
    <x v="0"/>
    <x v="204"/>
    <s v="Lib"/>
    <s v="M"/>
    <x v="1"/>
    <n v="8.73"/>
    <n v="17.46"/>
    <x v="3"/>
    <x v="0"/>
    <x v="1"/>
  </r>
  <r>
    <s v="BHA-47429-889"/>
    <x v="635"/>
    <s v="51114-51191-EW"/>
    <s v="E-L-0.2"/>
    <n v="3"/>
    <s v="Kienan Ferson"/>
    <s v="kfersonon@g.co"/>
    <x v="0"/>
    <x v="351"/>
    <s v="Exc"/>
    <s v="L"/>
    <x v="3"/>
    <n v="4.4550000000000001"/>
    <n v="13.365"/>
    <x v="1"/>
    <x v="1"/>
    <x v="1"/>
  </r>
  <r>
    <s v="SZY-63017-318"/>
    <x v="636"/>
    <s v="91809-58808-TV"/>
    <s v="A-L-0.2"/>
    <n v="2"/>
    <s v="Blake Kelloway"/>
    <s v="bkellowayoo@omniture.com"/>
    <x v="0"/>
    <x v="204"/>
    <s v="Ara"/>
    <s v="L"/>
    <x v="3"/>
    <n v="3.8849999999999998"/>
    <n v="7.77"/>
    <x v="2"/>
    <x v="1"/>
    <x v="0"/>
  </r>
  <r>
    <s v="LCU-93317-340"/>
    <x v="637"/>
    <s v="84996-26826-DK"/>
    <s v="R-D-0.2"/>
    <n v="1"/>
    <s v="Scarlett Oliffe"/>
    <s v="soliffeop@yellowbook.com"/>
    <x v="0"/>
    <x v="168"/>
    <s v="Rob"/>
    <s v="D"/>
    <x v="3"/>
    <n v="2.6849999999999996"/>
    <n v="2.6849999999999996"/>
    <x v="0"/>
    <x v="2"/>
    <x v="0"/>
  </r>
  <r>
    <s v="UOM-71431-481"/>
    <x v="182"/>
    <s v="65732-22589-OW"/>
    <s v="R-D-2.5"/>
    <n v="1"/>
    <s v="Kippie Marrison"/>
    <s v="kmarrisonoq@dropbox.com"/>
    <x v="0"/>
    <x v="29"/>
    <s v="Rob"/>
    <s v="D"/>
    <x v="2"/>
    <n v="20.584999999999997"/>
    <n v="20.584999999999997"/>
    <x v="0"/>
    <x v="2"/>
    <x v="0"/>
  </r>
  <r>
    <s v="PJH-42618-877"/>
    <x v="479"/>
    <s v="93676-95250-XJ"/>
    <s v="A-D-2.5"/>
    <n v="5"/>
    <s v="Celestia Dolohunty"/>
    <s v="cdolohuntyor@dailymail.co.uk"/>
    <x v="0"/>
    <x v="236"/>
    <s v="Ara"/>
    <s v="D"/>
    <x v="2"/>
    <n v="22.884999999999998"/>
    <n v="114.42499999999998"/>
    <x v="2"/>
    <x v="2"/>
    <x v="0"/>
  </r>
  <r>
    <s v="XED-90333-402"/>
    <x v="638"/>
    <s v="28300-14355-GF"/>
    <s v="E-M-0.2"/>
    <n v="5"/>
    <s v="Patsy Vasilenko"/>
    <s v="pvasilenkoos@addtoany.com"/>
    <x v="2"/>
    <x v="229"/>
    <s v="Exc"/>
    <s v="M"/>
    <x v="3"/>
    <n v="4.125"/>
    <n v="20.625"/>
    <x v="1"/>
    <x v="0"/>
    <x v="1"/>
  </r>
  <r>
    <s v="IKK-62234-199"/>
    <x v="639"/>
    <s v="91190-84826-IQ"/>
    <s v="L-L-0.5"/>
    <n v="6"/>
    <s v="Raphaela Schankelborg"/>
    <s v="rschankelborgot@ameblo.jp"/>
    <x v="0"/>
    <x v="291"/>
    <s v="Lib"/>
    <s v="L"/>
    <x v="1"/>
    <n v="9.51"/>
    <n v="57.06"/>
    <x v="3"/>
    <x v="1"/>
    <x v="0"/>
  </r>
  <r>
    <s v="KAW-95195-329"/>
    <x v="640"/>
    <s v="34570-99384-AF"/>
    <s v="R-D-2.5"/>
    <n v="4"/>
    <s v="Sharity Wickens"/>
    <s v=""/>
    <x v="1"/>
    <x v="358"/>
    <s v="Rob"/>
    <s v="D"/>
    <x v="2"/>
    <n v="20.584999999999997"/>
    <n v="82.339999999999989"/>
    <x v="0"/>
    <x v="2"/>
    <x v="0"/>
  </r>
  <r>
    <s v="QDO-57268-842"/>
    <x v="612"/>
    <s v="57808-90533-UE"/>
    <s v="E-M-2.5"/>
    <n v="5"/>
    <s v="Derick Snow"/>
    <s v=""/>
    <x v="0"/>
    <x v="15"/>
    <s v="Exc"/>
    <s v="M"/>
    <x v="2"/>
    <n v="31.624999999999996"/>
    <n v="158.12499999999997"/>
    <x v="1"/>
    <x v="0"/>
    <x v="1"/>
  </r>
  <r>
    <s v="IIZ-24416-212"/>
    <x v="641"/>
    <s v="76060-30540-LB"/>
    <s v="R-D-0.5"/>
    <n v="6"/>
    <s v="Baxy Cargen"/>
    <s v="bcargenow@geocities.jp"/>
    <x v="0"/>
    <x v="208"/>
    <s v="Rob"/>
    <s v="D"/>
    <x v="1"/>
    <n v="5.3699999999999992"/>
    <n v="32.22"/>
    <x v="0"/>
    <x v="2"/>
    <x v="0"/>
  </r>
  <r>
    <s v="AWP-11469-510"/>
    <x v="36"/>
    <s v="76730-63769-ND"/>
    <s v="E-D-1"/>
    <n v="2"/>
    <s v="Ryann Stickler"/>
    <s v="rsticklerox@printfriendly.com"/>
    <x v="2"/>
    <x v="38"/>
    <s v="Exc"/>
    <s v="D"/>
    <x v="0"/>
    <n v="12.15"/>
    <n v="24.3"/>
    <x v="1"/>
    <x v="2"/>
    <x v="1"/>
  </r>
  <r>
    <s v="KXA-27983-918"/>
    <x v="642"/>
    <s v="96042-27290-EQ"/>
    <s v="R-L-0.5"/>
    <n v="5"/>
    <s v="Daryn Cassius"/>
    <s v=""/>
    <x v="0"/>
    <x v="359"/>
    <s v="Rob"/>
    <s v="L"/>
    <x v="1"/>
    <n v="7.169999999999999"/>
    <n v="35.849999999999994"/>
    <x v="0"/>
    <x v="1"/>
    <x v="1"/>
  </r>
  <r>
    <s v="VKQ-39009-292"/>
    <x v="219"/>
    <s v="57808-90533-UE"/>
    <s v="L-M-1"/>
    <n v="5"/>
    <s v="Derick Snow"/>
    <s v=""/>
    <x v="0"/>
    <x v="15"/>
    <s v="Lib"/>
    <s v="M"/>
    <x v="0"/>
    <n v="14.55"/>
    <n v="72.75"/>
    <x v="3"/>
    <x v="0"/>
    <x v="1"/>
  </r>
  <r>
    <s v="PDB-98743-282"/>
    <x v="643"/>
    <s v="51940-02669-OR"/>
    <s v="L-L-1"/>
    <n v="3"/>
    <s v="Skelly Dolohunty"/>
    <s v=""/>
    <x v="1"/>
    <x v="360"/>
    <s v="Lib"/>
    <s v="L"/>
    <x v="0"/>
    <n v="15.85"/>
    <n v="47.55"/>
    <x v="3"/>
    <x v="1"/>
    <x v="1"/>
  </r>
  <r>
    <s v="SXW-34014-556"/>
    <x v="644"/>
    <s v="99144-98314-GN"/>
    <s v="R-L-0.2"/>
    <n v="1"/>
    <s v="Drake Jevon"/>
    <s v="djevonp1@ibm.com"/>
    <x v="0"/>
    <x v="13"/>
    <s v="Rob"/>
    <s v="L"/>
    <x v="3"/>
    <n v="3.5849999999999995"/>
    <n v="3.5849999999999995"/>
    <x v="0"/>
    <x v="1"/>
    <x v="0"/>
  </r>
  <r>
    <s v="QOJ-38788-727"/>
    <x v="136"/>
    <s v="16358-63919-CE"/>
    <s v="E-M-2.5"/>
    <n v="5"/>
    <s v="Hall Ranner"/>
    <s v="hrannerp2@omniture.com"/>
    <x v="0"/>
    <x v="159"/>
    <s v="Exc"/>
    <s v="M"/>
    <x v="2"/>
    <n v="31.624999999999996"/>
    <n v="158.12499999999997"/>
    <x v="1"/>
    <x v="0"/>
    <x v="1"/>
  </r>
  <r>
    <s v="TGF-38649-658"/>
    <x v="645"/>
    <s v="67743-54817-UT"/>
    <s v="L-M-0.5"/>
    <n v="2"/>
    <s v="Berkly Imrie"/>
    <s v="bimriep3@addtoany.com"/>
    <x v="0"/>
    <x v="74"/>
    <s v="Lib"/>
    <s v="M"/>
    <x v="1"/>
    <n v="8.73"/>
    <n v="17.46"/>
    <x v="3"/>
    <x v="0"/>
    <x v="1"/>
  </r>
  <r>
    <s v="EAI-25194-209"/>
    <x v="646"/>
    <s v="44601-51441-BH"/>
    <s v="A-L-2.5"/>
    <n v="5"/>
    <s v="Dorey Sopper"/>
    <s v="dsopperp4@eventbrite.com"/>
    <x v="0"/>
    <x v="50"/>
    <s v="Ara"/>
    <s v="L"/>
    <x v="2"/>
    <n v="29.784999999999997"/>
    <n v="148.92499999999998"/>
    <x v="2"/>
    <x v="1"/>
    <x v="1"/>
  </r>
  <r>
    <s v="IJK-34441-720"/>
    <x v="647"/>
    <s v="97201-58870-WB"/>
    <s v="A-M-0.5"/>
    <n v="6"/>
    <s v="Darcy Lochran"/>
    <s v=""/>
    <x v="0"/>
    <x v="87"/>
    <s v="Ara"/>
    <s v="M"/>
    <x v="1"/>
    <n v="6.75"/>
    <n v="40.5"/>
    <x v="2"/>
    <x v="0"/>
    <x v="0"/>
  </r>
  <r>
    <s v="ZMC-00336-619"/>
    <x v="591"/>
    <s v="19849-12926-QF"/>
    <s v="A-M-0.5"/>
    <n v="4"/>
    <s v="Lauritz Ledgley"/>
    <s v="lledgleyp6@de.vu"/>
    <x v="0"/>
    <x v="111"/>
    <s v="Ara"/>
    <s v="M"/>
    <x v="1"/>
    <n v="6.75"/>
    <n v="27"/>
    <x v="2"/>
    <x v="0"/>
    <x v="0"/>
  </r>
  <r>
    <s v="UPX-54529-618"/>
    <x v="648"/>
    <s v="40535-56770-UM"/>
    <s v="L-D-1"/>
    <n v="3"/>
    <s v="Tawnya Menary"/>
    <s v="tmenaryp7@phoca.cz"/>
    <x v="0"/>
    <x v="12"/>
    <s v="Lib"/>
    <s v="D"/>
    <x v="0"/>
    <n v="12.95"/>
    <n v="38.849999999999994"/>
    <x v="3"/>
    <x v="2"/>
    <x v="1"/>
  </r>
  <r>
    <s v="DLX-01059-899"/>
    <x v="191"/>
    <s v="74940-09646-MU"/>
    <s v="R-L-1"/>
    <n v="5"/>
    <s v="Gustaf Ciccotti"/>
    <s v="gciccottip8@so-net.ne.jp"/>
    <x v="0"/>
    <x v="13"/>
    <s v="Rob"/>
    <s v="L"/>
    <x v="0"/>
    <n v="11.95"/>
    <n v="59.75"/>
    <x v="0"/>
    <x v="1"/>
    <x v="1"/>
  </r>
  <r>
    <s v="MEK-85120-243"/>
    <x v="649"/>
    <s v="06623-54610-HC"/>
    <s v="R-L-0.2"/>
    <n v="3"/>
    <s v="Bobbe Renner"/>
    <s v=""/>
    <x v="0"/>
    <x v="285"/>
    <s v="Rob"/>
    <s v="L"/>
    <x v="3"/>
    <n v="3.5849999999999995"/>
    <n v="10.754999999999999"/>
    <x v="0"/>
    <x v="1"/>
    <x v="1"/>
  </r>
  <r>
    <s v="NFI-37188-246"/>
    <x v="553"/>
    <s v="89490-75361-AF"/>
    <s v="A-D-2.5"/>
    <n v="4"/>
    <s v="Wilton Jallin"/>
    <s v="wjallinpa@pcworld.com"/>
    <x v="0"/>
    <x v="35"/>
    <s v="Ara"/>
    <s v="D"/>
    <x v="2"/>
    <n v="22.884999999999998"/>
    <n v="91.539999999999992"/>
    <x v="2"/>
    <x v="2"/>
    <x v="1"/>
  </r>
  <r>
    <s v="BXH-62195-013"/>
    <x v="584"/>
    <s v="94526-79230-GZ"/>
    <s v="A-M-1"/>
    <n v="4"/>
    <s v="Mindy Bogey"/>
    <s v="mbogeypb@thetimes.co.uk"/>
    <x v="0"/>
    <x v="41"/>
    <s v="Ara"/>
    <s v="M"/>
    <x v="0"/>
    <n v="11.25"/>
    <n v="45"/>
    <x v="2"/>
    <x v="0"/>
    <x v="0"/>
  </r>
  <r>
    <s v="YLK-78851-470"/>
    <x v="650"/>
    <s v="58559-08254-UY"/>
    <s v="R-M-2.5"/>
    <n v="6"/>
    <s v="Paulie Fonzone"/>
    <s v=""/>
    <x v="0"/>
    <x v="140"/>
    <s v="Rob"/>
    <s v="M"/>
    <x v="2"/>
    <n v="22.884999999999998"/>
    <n v="137.31"/>
    <x v="0"/>
    <x v="0"/>
    <x v="0"/>
  </r>
  <r>
    <s v="DXY-76225-633"/>
    <x v="121"/>
    <s v="88574-37083-WX"/>
    <s v="A-M-0.5"/>
    <n v="1"/>
    <s v="Merrile Cobbledick"/>
    <s v="mcobbledickpd@ucsd.edu"/>
    <x v="0"/>
    <x v="31"/>
    <s v="Ara"/>
    <s v="M"/>
    <x v="1"/>
    <n v="6.75"/>
    <n v="6.75"/>
    <x v="2"/>
    <x v="0"/>
    <x v="1"/>
  </r>
  <r>
    <s v="UHP-24614-199"/>
    <x v="472"/>
    <s v="67953-79896-AC"/>
    <s v="A-M-1"/>
    <n v="4"/>
    <s v="Antonius Lewry"/>
    <s v="alewrype@whitehouse.gov"/>
    <x v="0"/>
    <x v="124"/>
    <s v="Ara"/>
    <s v="M"/>
    <x v="0"/>
    <n v="11.25"/>
    <n v="45"/>
    <x v="2"/>
    <x v="0"/>
    <x v="1"/>
  </r>
  <r>
    <s v="HBY-35655-049"/>
    <x v="594"/>
    <s v="69207-93422-CQ"/>
    <s v="E-D-2.5"/>
    <n v="3"/>
    <s v="Isis Hessel"/>
    <s v="ihesselpf@ox.ac.uk"/>
    <x v="0"/>
    <x v="361"/>
    <s v="Exc"/>
    <s v="D"/>
    <x v="2"/>
    <n v="27.945"/>
    <n v="83.835000000000008"/>
    <x v="1"/>
    <x v="2"/>
    <x v="0"/>
  </r>
  <r>
    <s v="DCE-22886-861"/>
    <x v="89"/>
    <s v="56060-17602-RG"/>
    <s v="E-D-0.2"/>
    <n v="1"/>
    <s v="Harland Trematick"/>
    <s v=""/>
    <x v="1"/>
    <x v="244"/>
    <s v="Exc"/>
    <s v="D"/>
    <x v="3"/>
    <n v="3.645"/>
    <n v="3.645"/>
    <x v="1"/>
    <x v="2"/>
    <x v="0"/>
  </r>
  <r>
    <s v="QTG-93823-843"/>
    <x v="651"/>
    <s v="46859-14212-FI"/>
    <s v="A-M-0.5"/>
    <n v="1"/>
    <s v="Chloris Sorrell"/>
    <s v="csorrellph@amazon.com"/>
    <x v="2"/>
    <x v="184"/>
    <s v="Ara"/>
    <s v="M"/>
    <x v="1"/>
    <n v="6.75"/>
    <n v="6.75"/>
    <x v="2"/>
    <x v="0"/>
    <x v="1"/>
  </r>
  <r>
    <s v="QTG-93823-843"/>
    <x v="651"/>
    <s v="46859-14212-FI"/>
    <s v="E-D-0.5"/>
    <n v="3"/>
    <s v="Chloris Sorrell"/>
    <s v="csorrellph@amazon.com"/>
    <x v="2"/>
    <x v="184"/>
    <s v="Exc"/>
    <s v="D"/>
    <x v="1"/>
    <n v="7.29"/>
    <n v="21.87"/>
    <x v="1"/>
    <x v="2"/>
    <x v="1"/>
  </r>
  <r>
    <s v="WFT-16178-396"/>
    <x v="249"/>
    <s v="33555-01585-RP"/>
    <s v="R-D-0.2"/>
    <n v="5"/>
    <s v="Quintina Heavyside"/>
    <s v="qheavysidepj@unc.edu"/>
    <x v="0"/>
    <x v="193"/>
    <s v="Rob"/>
    <s v="D"/>
    <x v="3"/>
    <n v="2.6849999999999996"/>
    <n v="13.424999999999997"/>
    <x v="0"/>
    <x v="2"/>
    <x v="0"/>
  </r>
  <r>
    <s v="ERC-54560-934"/>
    <x v="652"/>
    <s v="11932-85629-CU"/>
    <s v="R-D-2.5"/>
    <n v="6"/>
    <s v="Hadley Reuven"/>
    <s v="hreuvenpk@whitehouse.gov"/>
    <x v="0"/>
    <x v="16"/>
    <s v="Rob"/>
    <s v="D"/>
    <x v="2"/>
    <n v="20.584999999999997"/>
    <n v="123.50999999999999"/>
    <x v="0"/>
    <x v="2"/>
    <x v="1"/>
  </r>
  <r>
    <s v="RUK-78200-416"/>
    <x v="653"/>
    <s v="36192-07175-XC"/>
    <s v="L-D-0.2"/>
    <n v="2"/>
    <s v="Mitch Attwool"/>
    <s v="mattwoolpl@nba.com"/>
    <x v="0"/>
    <x v="111"/>
    <s v="Lib"/>
    <s v="D"/>
    <x v="3"/>
    <n v="3.8849999999999998"/>
    <n v="7.77"/>
    <x v="3"/>
    <x v="2"/>
    <x v="1"/>
  </r>
  <r>
    <s v="KHK-13105-388"/>
    <x v="177"/>
    <s v="46242-54946-ZW"/>
    <s v="A-M-1"/>
    <n v="6"/>
    <s v="Charin Maplethorp"/>
    <s v=""/>
    <x v="0"/>
    <x v="325"/>
    <s v="Ara"/>
    <s v="M"/>
    <x v="0"/>
    <n v="11.25"/>
    <n v="67.5"/>
    <x v="2"/>
    <x v="0"/>
    <x v="0"/>
  </r>
  <r>
    <s v="NJR-03699-189"/>
    <x v="22"/>
    <s v="95152-82155-VQ"/>
    <s v="E-D-2.5"/>
    <n v="1"/>
    <s v="Goldie Wynes"/>
    <s v="gwynespn@dagondesign.com"/>
    <x v="0"/>
    <x v="79"/>
    <s v="Exc"/>
    <s v="D"/>
    <x v="2"/>
    <n v="27.945"/>
    <n v="27.945"/>
    <x v="1"/>
    <x v="2"/>
    <x v="1"/>
  </r>
  <r>
    <s v="PJV-20427-019"/>
    <x v="508"/>
    <s v="13404-39127-WQ"/>
    <s v="A-L-2.5"/>
    <n v="3"/>
    <s v="Celie MacCourt"/>
    <s v="cmaccourtpo@amazon.com"/>
    <x v="0"/>
    <x v="327"/>
    <s v="Ara"/>
    <s v="L"/>
    <x v="2"/>
    <n v="29.784999999999997"/>
    <n v="89.35499999999999"/>
    <x v="2"/>
    <x v="1"/>
    <x v="1"/>
  </r>
  <r>
    <s v="UGK-07613-982"/>
    <x v="654"/>
    <s v="57808-90533-UE"/>
    <s v="A-M-0.5"/>
    <n v="3"/>
    <s v="Derick Snow"/>
    <s v=""/>
    <x v="0"/>
    <x v="15"/>
    <s v="Ara"/>
    <s v="M"/>
    <x v="1"/>
    <n v="6.75"/>
    <n v="20.25"/>
    <x v="2"/>
    <x v="0"/>
    <x v="1"/>
  </r>
  <r>
    <s v="OLA-68289-577"/>
    <x v="524"/>
    <s v="40226-52317-IO"/>
    <s v="A-M-0.5"/>
    <n v="5"/>
    <s v="Evy Wilsone"/>
    <s v="ewilsonepq@eepurl.com"/>
    <x v="0"/>
    <x v="41"/>
    <s v="Ara"/>
    <s v="M"/>
    <x v="1"/>
    <n v="6.75"/>
    <n v="33.75"/>
    <x v="2"/>
    <x v="0"/>
    <x v="0"/>
  </r>
  <r>
    <s v="TNR-84447-052"/>
    <x v="655"/>
    <s v="34419-18068-AG"/>
    <s v="E-D-2.5"/>
    <n v="4"/>
    <s v="Dolores Duffie"/>
    <s v="dduffiepr@time.com"/>
    <x v="0"/>
    <x v="12"/>
    <s v="Exc"/>
    <s v="D"/>
    <x v="2"/>
    <n v="27.945"/>
    <n v="111.78"/>
    <x v="1"/>
    <x v="2"/>
    <x v="1"/>
  </r>
  <r>
    <s v="FBZ-64200-586"/>
    <x v="523"/>
    <s v="51738-61457-RS"/>
    <s v="E-M-2.5"/>
    <n v="2"/>
    <s v="Mathilda Matiasek"/>
    <s v="mmatiasekps@ucoz.ru"/>
    <x v="0"/>
    <x v="15"/>
    <s v="Exc"/>
    <s v="M"/>
    <x v="2"/>
    <n v="31.624999999999996"/>
    <n v="63.249999999999993"/>
    <x v="1"/>
    <x v="0"/>
    <x v="0"/>
  </r>
  <r>
    <s v="OBN-66334-505"/>
    <x v="656"/>
    <s v="86757-52367-ON"/>
    <s v="E-L-0.2"/>
    <n v="2"/>
    <s v="Jarred Camillo"/>
    <s v="jcamillopt@shinystat.com"/>
    <x v="0"/>
    <x v="41"/>
    <s v="Exc"/>
    <s v="L"/>
    <x v="3"/>
    <n v="4.4550000000000001"/>
    <n v="8.91"/>
    <x v="1"/>
    <x v="1"/>
    <x v="0"/>
  </r>
  <r>
    <s v="NXM-89323-646"/>
    <x v="657"/>
    <s v="28158-93383-CK"/>
    <s v="E-D-1"/>
    <n v="1"/>
    <s v="Kameko Philbrick"/>
    <s v="kphilbrickpu@cdc.gov"/>
    <x v="0"/>
    <x v="41"/>
    <s v="Exc"/>
    <s v="D"/>
    <x v="0"/>
    <n v="12.15"/>
    <n v="12.15"/>
    <x v="1"/>
    <x v="2"/>
    <x v="0"/>
  </r>
  <r>
    <s v="NHI-23264-055"/>
    <x v="658"/>
    <s v="44799-09711-XW"/>
    <s v="A-D-0.5"/>
    <n v="4"/>
    <s v="Mallory Shrimpling"/>
    <s v=""/>
    <x v="0"/>
    <x v="311"/>
    <s v="Ara"/>
    <s v="D"/>
    <x v="1"/>
    <n v="5.97"/>
    <n v="23.88"/>
    <x v="2"/>
    <x v="2"/>
    <x v="0"/>
  </r>
  <r>
    <s v="EQH-53569-934"/>
    <x v="659"/>
    <s v="53667-91553-LT"/>
    <s v="E-M-1"/>
    <n v="4"/>
    <s v="Barnett Sillis"/>
    <s v="bsillispw@istockphoto.com"/>
    <x v="0"/>
    <x v="218"/>
    <s v="Exc"/>
    <s v="M"/>
    <x v="0"/>
    <n v="13.75"/>
    <n v="55"/>
    <x v="1"/>
    <x v="0"/>
    <x v="1"/>
  </r>
  <r>
    <s v="XKK-06692-189"/>
    <x v="558"/>
    <s v="86579-92122-OC"/>
    <s v="R-D-1"/>
    <n v="3"/>
    <s v="Brenn Dundredge"/>
    <s v=""/>
    <x v="0"/>
    <x v="101"/>
    <s v="Rob"/>
    <s v="D"/>
    <x v="0"/>
    <n v="8.9499999999999993"/>
    <n v="26.849999999999998"/>
    <x v="0"/>
    <x v="2"/>
    <x v="0"/>
  </r>
  <r>
    <s v="BYP-16005-016"/>
    <x v="660"/>
    <s v="01474-63436-TP"/>
    <s v="R-M-2.5"/>
    <n v="5"/>
    <s v="Read Cutts"/>
    <s v="rcuttspy@techcrunch.com"/>
    <x v="0"/>
    <x v="356"/>
    <s v="Rob"/>
    <s v="M"/>
    <x v="2"/>
    <n v="22.884999999999998"/>
    <n v="114.42499999999998"/>
    <x v="0"/>
    <x v="0"/>
    <x v="1"/>
  </r>
  <r>
    <s v="LWS-13938-905"/>
    <x v="661"/>
    <s v="90533-82440-EE"/>
    <s v="A-M-2.5"/>
    <n v="6"/>
    <s v="Michale Delves"/>
    <s v="mdelvespz@nature.com"/>
    <x v="0"/>
    <x v="124"/>
    <s v="Ara"/>
    <s v="M"/>
    <x v="2"/>
    <n v="25.874999999999996"/>
    <n v="155.24999999999997"/>
    <x v="2"/>
    <x v="0"/>
    <x v="0"/>
  </r>
  <r>
    <s v="OLH-95722-362"/>
    <x v="662"/>
    <s v="48553-69225-VX"/>
    <s v="L-D-0.5"/>
    <n v="3"/>
    <s v="Devland Gritton"/>
    <s v="dgrittonq0@nydailynews.com"/>
    <x v="0"/>
    <x v="148"/>
    <s v="Lib"/>
    <s v="D"/>
    <x v="1"/>
    <n v="7.77"/>
    <n v="23.31"/>
    <x v="3"/>
    <x v="2"/>
    <x v="0"/>
  </r>
  <r>
    <s v="OLH-95722-362"/>
    <x v="662"/>
    <s v="48553-69225-VX"/>
    <s v="R-M-2.5"/>
    <n v="4"/>
    <s v="Devland Gritton"/>
    <s v="dgrittonq0@nydailynews.com"/>
    <x v="0"/>
    <x v="148"/>
    <s v="Rob"/>
    <s v="M"/>
    <x v="2"/>
    <n v="22.884999999999998"/>
    <n v="91.539999999999992"/>
    <x v="0"/>
    <x v="0"/>
    <x v="0"/>
  </r>
  <r>
    <s v="KCW-50949-318"/>
    <x v="184"/>
    <s v="52374-27313-IV"/>
    <s v="E-L-1"/>
    <n v="5"/>
    <s v="Dell Gut"/>
    <s v="dgutq2@umich.edu"/>
    <x v="0"/>
    <x v="13"/>
    <s v="Exc"/>
    <s v="L"/>
    <x v="0"/>
    <n v="14.85"/>
    <n v="74.25"/>
    <x v="1"/>
    <x v="1"/>
    <x v="0"/>
  </r>
  <r>
    <s v="JGZ-16947-591"/>
    <x v="663"/>
    <s v="14264-41252-SL"/>
    <s v="L-L-0.2"/>
    <n v="6"/>
    <s v="Willy Pummery"/>
    <s v="wpummeryq3@topsy.com"/>
    <x v="0"/>
    <x v="362"/>
    <s v="Lib"/>
    <s v="L"/>
    <x v="3"/>
    <n v="4.7549999999999999"/>
    <n v="28.53"/>
    <x v="3"/>
    <x v="1"/>
    <x v="1"/>
  </r>
  <r>
    <s v="LXS-63326-144"/>
    <x v="334"/>
    <s v="35367-50483-AR"/>
    <s v="R-L-0.5"/>
    <n v="2"/>
    <s v="Geoffrey Siuda"/>
    <s v="gsiudaq4@nytimes.com"/>
    <x v="0"/>
    <x v="41"/>
    <s v="Rob"/>
    <s v="L"/>
    <x v="1"/>
    <n v="7.169999999999999"/>
    <n v="14.339999999999998"/>
    <x v="0"/>
    <x v="1"/>
    <x v="0"/>
  </r>
  <r>
    <s v="CZG-86544-655"/>
    <x v="664"/>
    <s v="69443-77665-QW"/>
    <s v="A-L-0.5"/>
    <n v="2"/>
    <s v="Henderson Crowne"/>
    <s v="hcrowneq5@wufoo.com"/>
    <x v="1"/>
    <x v="363"/>
    <s v="Ara"/>
    <s v="L"/>
    <x v="1"/>
    <n v="7.77"/>
    <n v="15.54"/>
    <x v="2"/>
    <x v="1"/>
    <x v="0"/>
  </r>
  <r>
    <s v="WFV-88138-247"/>
    <x v="24"/>
    <s v="63411-51758-QC"/>
    <s v="R-L-1"/>
    <n v="3"/>
    <s v="Vernor Pawsey"/>
    <s v="vpawseyq6@tiny.cc"/>
    <x v="0"/>
    <x v="126"/>
    <s v="Rob"/>
    <s v="L"/>
    <x v="0"/>
    <n v="11.95"/>
    <n v="35.849999999999994"/>
    <x v="0"/>
    <x v="1"/>
    <x v="1"/>
  </r>
  <r>
    <s v="RFG-28227-288"/>
    <x v="12"/>
    <s v="68605-21835-UF"/>
    <s v="A-L-0.5"/>
    <n v="6"/>
    <s v="Augustin Waterhouse"/>
    <s v="awaterhouseq7@istockphoto.com"/>
    <x v="0"/>
    <x v="212"/>
    <s v="Ara"/>
    <s v="L"/>
    <x v="1"/>
    <n v="7.77"/>
    <n v="46.62"/>
    <x v="2"/>
    <x v="1"/>
    <x v="1"/>
  </r>
  <r>
    <s v="QAK-77286-758"/>
    <x v="105"/>
    <s v="34786-30419-XY"/>
    <s v="R-L-0.5"/>
    <n v="5"/>
    <s v="Fanchon Haughian"/>
    <s v="fhaughianq8@1688.com"/>
    <x v="0"/>
    <x v="174"/>
    <s v="Rob"/>
    <s v="L"/>
    <x v="1"/>
    <n v="7.169999999999999"/>
    <n v="35.849999999999994"/>
    <x v="0"/>
    <x v="1"/>
    <x v="1"/>
  </r>
  <r>
    <s v="CZD-56716-840"/>
    <x v="665"/>
    <s v="15456-29250-RU"/>
    <s v="L-D-2.5"/>
    <n v="4"/>
    <s v="Jaimie Hatz"/>
    <s v=""/>
    <x v="0"/>
    <x v="87"/>
    <s v="Lib"/>
    <s v="D"/>
    <x v="2"/>
    <n v="29.784999999999997"/>
    <n v="119.13999999999999"/>
    <x v="3"/>
    <x v="2"/>
    <x v="1"/>
  </r>
  <r>
    <s v="UBI-59229-277"/>
    <x v="44"/>
    <s v="00886-35803-FG"/>
    <s v="L-D-0.5"/>
    <n v="3"/>
    <s v="Edeline Edney"/>
    <s v=""/>
    <x v="0"/>
    <x v="38"/>
    <s v="Lib"/>
    <s v="D"/>
    <x v="1"/>
    <n v="7.77"/>
    <n v="23.31"/>
    <x v="3"/>
    <x v="2"/>
    <x v="1"/>
  </r>
  <r>
    <s v="WJJ-37489-898"/>
    <x v="171"/>
    <s v="31599-82152-AD"/>
    <s v="A-M-1"/>
    <n v="1"/>
    <s v="Rickie Faltin"/>
    <s v="rfaltinqb@topsy.com"/>
    <x v="1"/>
    <x v="105"/>
    <s v="Ara"/>
    <s v="M"/>
    <x v="0"/>
    <n v="11.25"/>
    <n v="11.25"/>
    <x v="2"/>
    <x v="0"/>
    <x v="1"/>
  </r>
  <r>
    <s v="ORX-57454-917"/>
    <x v="328"/>
    <s v="76209-39601-ZR"/>
    <s v="E-D-2.5"/>
    <n v="3"/>
    <s v="Gnni Cheeke"/>
    <s v="gcheekeqc@sitemeter.com"/>
    <x v="2"/>
    <x v="282"/>
    <s v="Exc"/>
    <s v="D"/>
    <x v="2"/>
    <n v="27.945"/>
    <n v="83.835000000000008"/>
    <x v="1"/>
    <x v="2"/>
    <x v="0"/>
  </r>
  <r>
    <s v="GRB-68838-629"/>
    <x v="648"/>
    <s v="15064-65241-HB"/>
    <s v="R-L-2.5"/>
    <n v="4"/>
    <s v="Gwenni Ratt"/>
    <s v="grattqd@phpbb.com"/>
    <x v="1"/>
    <x v="364"/>
    <s v="Rob"/>
    <s v="L"/>
    <x v="2"/>
    <n v="27.484999999999996"/>
    <n v="109.93999999999998"/>
    <x v="0"/>
    <x v="1"/>
    <x v="1"/>
  </r>
  <r>
    <s v="SHT-04865-419"/>
    <x v="666"/>
    <s v="69215-90789-DL"/>
    <s v="R-L-0.2"/>
    <n v="4"/>
    <s v="Johnath Fairebrother"/>
    <s v=""/>
    <x v="0"/>
    <x v="325"/>
    <s v="Rob"/>
    <s v="L"/>
    <x v="3"/>
    <n v="3.5849999999999995"/>
    <n v="14.339999999999998"/>
    <x v="0"/>
    <x v="1"/>
    <x v="0"/>
  </r>
  <r>
    <s v="UQI-28177-865"/>
    <x v="577"/>
    <s v="04317-46176-TB"/>
    <s v="R-L-0.2"/>
    <n v="6"/>
    <s v="Ingamar Eberlein"/>
    <s v="ieberleinqf@hc360.com"/>
    <x v="0"/>
    <x v="225"/>
    <s v="Rob"/>
    <s v="L"/>
    <x v="3"/>
    <n v="3.5849999999999995"/>
    <n v="21.509999999999998"/>
    <x v="0"/>
    <x v="1"/>
    <x v="1"/>
  </r>
  <r>
    <s v="OIB-13664-879"/>
    <x v="114"/>
    <s v="04713-57765-KR"/>
    <s v="A-M-1"/>
    <n v="2"/>
    <s v="Jilly Dreng"/>
    <s v="jdrengqg@uiuc.edu"/>
    <x v="1"/>
    <x v="363"/>
    <s v="Ara"/>
    <s v="M"/>
    <x v="0"/>
    <n v="11.25"/>
    <n v="22.5"/>
    <x v="2"/>
    <x v="0"/>
    <x v="0"/>
  </r>
  <r>
    <s v="PJS-30996-485"/>
    <x v="4"/>
    <s v="86579-92122-OC"/>
    <s v="A-L-0.2"/>
    <n v="1"/>
    <s v="Brenn Dundredge"/>
    <s v=""/>
    <x v="0"/>
    <x v="101"/>
    <s v="Ara"/>
    <s v="L"/>
    <x v="3"/>
    <n v="3.8849999999999998"/>
    <n v="3.8849999999999998"/>
    <x v="2"/>
    <x v="1"/>
    <x v="0"/>
  </r>
  <r>
    <s v="HEL-86709-449"/>
    <x v="667"/>
    <s v="86579-92122-OC"/>
    <s v="E-D-2.5"/>
    <n v="1"/>
    <s v="Brenn Dundredge"/>
    <s v=""/>
    <x v="0"/>
    <x v="101"/>
    <s v="Exc"/>
    <s v="D"/>
    <x v="2"/>
    <n v="27.945"/>
    <n v="27.945"/>
    <x v="1"/>
    <x v="2"/>
    <x v="0"/>
  </r>
  <r>
    <s v="NCH-55389-562"/>
    <x v="110"/>
    <s v="86579-92122-OC"/>
    <s v="E-L-2.5"/>
    <n v="5"/>
    <s v="Brenn Dundredge"/>
    <s v=""/>
    <x v="0"/>
    <x v="101"/>
    <s v="Exc"/>
    <s v="L"/>
    <x v="2"/>
    <n v="34.154999999999994"/>
    <n v="170.77499999999998"/>
    <x v="1"/>
    <x v="1"/>
    <x v="0"/>
  </r>
  <r>
    <s v="NCH-55389-562"/>
    <x v="110"/>
    <s v="86579-92122-OC"/>
    <s v="R-L-2.5"/>
    <n v="2"/>
    <s v="Brenn Dundredge"/>
    <s v=""/>
    <x v="0"/>
    <x v="101"/>
    <s v="Rob"/>
    <s v="L"/>
    <x v="2"/>
    <n v="27.484999999999996"/>
    <n v="54.969999999999992"/>
    <x v="0"/>
    <x v="1"/>
    <x v="0"/>
  </r>
  <r>
    <s v="NCH-55389-562"/>
    <x v="110"/>
    <s v="86579-92122-OC"/>
    <s v="E-L-1"/>
    <n v="1"/>
    <s v="Brenn Dundredge"/>
    <s v=""/>
    <x v="0"/>
    <x v="101"/>
    <s v="Exc"/>
    <s v="L"/>
    <x v="0"/>
    <n v="14.85"/>
    <n v="14.85"/>
    <x v="1"/>
    <x v="1"/>
    <x v="0"/>
  </r>
  <r>
    <s v="NCH-55389-562"/>
    <x v="110"/>
    <s v="86579-92122-OC"/>
    <s v="A-L-0.2"/>
    <n v="2"/>
    <s v="Brenn Dundredge"/>
    <s v=""/>
    <x v="0"/>
    <x v="101"/>
    <s v="Ara"/>
    <s v="L"/>
    <x v="3"/>
    <n v="3.8849999999999998"/>
    <n v="7.77"/>
    <x v="2"/>
    <x v="1"/>
    <x v="0"/>
  </r>
  <r>
    <s v="GUG-45603-775"/>
    <x v="668"/>
    <s v="40959-32642-DN"/>
    <s v="L-L-0.2"/>
    <n v="5"/>
    <s v="Rhodie Strathern"/>
    <s v="rstrathernqn@devhub.com"/>
    <x v="0"/>
    <x v="28"/>
    <s v="Lib"/>
    <s v="L"/>
    <x v="3"/>
    <n v="4.7549999999999999"/>
    <n v="23.774999999999999"/>
    <x v="3"/>
    <x v="1"/>
    <x v="0"/>
  </r>
  <r>
    <s v="KJB-98240-098"/>
    <x v="422"/>
    <s v="77746-08153-PM"/>
    <s v="L-L-1"/>
    <n v="5"/>
    <s v="Chad Miguel"/>
    <s v="cmiguelqo@exblog.jp"/>
    <x v="0"/>
    <x v="365"/>
    <s v="Lib"/>
    <s v="L"/>
    <x v="0"/>
    <n v="15.85"/>
    <n v="79.25"/>
    <x v="3"/>
    <x v="1"/>
    <x v="0"/>
  </r>
  <r>
    <s v="JMS-48374-462"/>
    <x v="669"/>
    <s v="49667-96708-JL"/>
    <s v="A-D-2.5"/>
    <n v="2"/>
    <s v="Florinda Matusovsky"/>
    <s v=""/>
    <x v="0"/>
    <x v="140"/>
    <s v="Ara"/>
    <s v="D"/>
    <x v="2"/>
    <n v="22.884999999999998"/>
    <n v="45.769999999999996"/>
    <x v="2"/>
    <x v="2"/>
    <x v="0"/>
  </r>
  <r>
    <s v="YIT-15877-117"/>
    <x v="670"/>
    <s v="24155-79322-EQ"/>
    <s v="R-D-1"/>
    <n v="1"/>
    <s v="Morly Rocks"/>
    <s v="mrocksqq@exblog.jp"/>
    <x v="1"/>
    <x v="366"/>
    <s v="Rob"/>
    <s v="D"/>
    <x v="0"/>
    <n v="8.9499999999999993"/>
    <n v="8.9499999999999993"/>
    <x v="0"/>
    <x v="2"/>
    <x v="0"/>
  </r>
  <r>
    <s v="YVK-82679-655"/>
    <x v="341"/>
    <s v="95342-88311-SF"/>
    <s v="R-M-0.5"/>
    <n v="4"/>
    <s v="Yuri Burrells"/>
    <s v="yburrellsqr@vinaora.com"/>
    <x v="0"/>
    <x v="193"/>
    <s v="Rob"/>
    <s v="M"/>
    <x v="1"/>
    <n v="5.97"/>
    <n v="23.88"/>
    <x v="0"/>
    <x v="0"/>
    <x v="0"/>
  </r>
  <r>
    <s v="TYH-81940-054"/>
    <x v="671"/>
    <s v="69374-08133-RI"/>
    <s v="E-L-0.2"/>
    <n v="5"/>
    <s v="Cleopatra Goodrum"/>
    <s v="cgoodrumqs@goodreads.com"/>
    <x v="0"/>
    <x v="236"/>
    <s v="Exc"/>
    <s v="L"/>
    <x v="3"/>
    <n v="4.4550000000000001"/>
    <n v="22.274999999999999"/>
    <x v="1"/>
    <x v="1"/>
    <x v="1"/>
  </r>
  <r>
    <s v="HTY-30660-254"/>
    <x v="672"/>
    <s v="83844-95908-RX"/>
    <s v="R-M-1"/>
    <n v="3"/>
    <s v="Joey Jefferys"/>
    <s v="jjefferysqt@blog.com"/>
    <x v="0"/>
    <x v="6"/>
    <s v="Rob"/>
    <s v="M"/>
    <x v="0"/>
    <n v="9.9499999999999993"/>
    <n v="29.849999999999998"/>
    <x v="0"/>
    <x v="0"/>
    <x v="0"/>
  </r>
  <r>
    <s v="GPW-43956-761"/>
    <x v="673"/>
    <s v="09667-09231-YM"/>
    <s v="E-L-0.5"/>
    <n v="6"/>
    <s v="Bearnard Wardell"/>
    <s v="bwardellqu@adobe.com"/>
    <x v="0"/>
    <x v="130"/>
    <s v="Exc"/>
    <s v="L"/>
    <x v="1"/>
    <n v="8.91"/>
    <n v="53.46"/>
    <x v="1"/>
    <x v="1"/>
    <x v="0"/>
  </r>
  <r>
    <s v="DWY-56352-412"/>
    <x v="674"/>
    <s v="55427-08059-DF"/>
    <s v="R-D-0.2"/>
    <n v="1"/>
    <s v="Zeke Walisiak"/>
    <s v="zwalisiakqv@ucsd.edu"/>
    <x v="1"/>
    <x v="367"/>
    <s v="Rob"/>
    <s v="D"/>
    <x v="3"/>
    <n v="2.6849999999999996"/>
    <n v="2.6849999999999996"/>
    <x v="0"/>
    <x v="2"/>
    <x v="0"/>
  </r>
  <r>
    <s v="PUH-55647-976"/>
    <x v="675"/>
    <s v="06624-54037-BQ"/>
    <s v="R-M-0.2"/>
    <n v="2"/>
    <s v="Wiley Leopold"/>
    <s v="wleopoldqw@blogspot.com"/>
    <x v="0"/>
    <x v="368"/>
    <s v="Rob"/>
    <s v="M"/>
    <x v="3"/>
    <n v="2.9849999999999999"/>
    <n v="5.97"/>
    <x v="0"/>
    <x v="0"/>
    <x v="1"/>
  </r>
  <r>
    <s v="DTB-71371-705"/>
    <x v="539"/>
    <s v="48544-90737-AZ"/>
    <s v="L-D-1"/>
    <n v="1"/>
    <s v="Chiarra Shalders"/>
    <s v="cshaldersqx@cisco.com"/>
    <x v="0"/>
    <x v="120"/>
    <s v="Lib"/>
    <s v="D"/>
    <x v="0"/>
    <n v="12.95"/>
    <n v="12.95"/>
    <x v="3"/>
    <x v="2"/>
    <x v="0"/>
  </r>
  <r>
    <s v="ZDC-64769-740"/>
    <x v="676"/>
    <s v="79463-01597-FQ"/>
    <s v="E-M-0.5"/>
    <n v="1"/>
    <s v="Sharl Southerill"/>
    <s v=""/>
    <x v="0"/>
    <x v="279"/>
    <s v="Exc"/>
    <s v="M"/>
    <x v="1"/>
    <n v="8.25"/>
    <n v="8.25"/>
    <x v="1"/>
    <x v="0"/>
    <x v="1"/>
  </r>
  <r>
    <s v="TED-81959-419"/>
    <x v="677"/>
    <s v="27702-50024-XC"/>
    <s v="A-L-2.5"/>
    <n v="5"/>
    <s v="Noni Furber"/>
    <s v="nfurberqz@jugem.jp"/>
    <x v="0"/>
    <x v="57"/>
    <s v="Ara"/>
    <s v="L"/>
    <x v="2"/>
    <n v="29.784999999999997"/>
    <n v="148.92499999999998"/>
    <x v="2"/>
    <x v="1"/>
    <x v="1"/>
  </r>
  <r>
    <s v="FDO-25756-141"/>
    <x v="629"/>
    <s v="57360-46846-NS"/>
    <s v="A-L-2.5"/>
    <n v="3"/>
    <s v="Dinah Crutcher"/>
    <s v=""/>
    <x v="1"/>
    <x v="324"/>
    <s v="Ara"/>
    <s v="L"/>
    <x v="2"/>
    <n v="29.784999999999997"/>
    <n v="89.35499999999999"/>
    <x v="2"/>
    <x v="1"/>
    <x v="0"/>
  </r>
  <r>
    <s v="HKN-31467-517"/>
    <x v="662"/>
    <s v="84045-66771-SL"/>
    <s v="L-M-1"/>
    <n v="6"/>
    <s v="Charlean Keave"/>
    <s v="ckeaver1@ucoz.com"/>
    <x v="0"/>
    <x v="48"/>
    <s v="Lib"/>
    <s v="M"/>
    <x v="0"/>
    <n v="14.55"/>
    <n v="87.300000000000011"/>
    <x v="3"/>
    <x v="0"/>
    <x v="1"/>
  </r>
  <r>
    <s v="POF-29666-012"/>
    <x v="102"/>
    <s v="46885-00260-TL"/>
    <s v="R-D-0.5"/>
    <n v="1"/>
    <s v="Sada Roseborough"/>
    <s v="sroseboroughr2@virginia.edu"/>
    <x v="0"/>
    <x v="174"/>
    <s v="Rob"/>
    <s v="D"/>
    <x v="1"/>
    <n v="5.3699999999999992"/>
    <n v="5.3699999999999992"/>
    <x v="0"/>
    <x v="2"/>
    <x v="0"/>
  </r>
  <r>
    <s v="IRX-59256-644"/>
    <x v="678"/>
    <s v="96446-62142-EN"/>
    <s v="A-D-0.2"/>
    <n v="3"/>
    <s v="Clayton Kingwell"/>
    <s v="ckingwellr3@squarespace.com"/>
    <x v="1"/>
    <x v="369"/>
    <s v="Ara"/>
    <s v="D"/>
    <x v="3"/>
    <n v="2.9849999999999999"/>
    <n v="8.9550000000000001"/>
    <x v="2"/>
    <x v="2"/>
    <x v="0"/>
  </r>
  <r>
    <s v="LTN-89139-350"/>
    <x v="679"/>
    <s v="07756-71018-GU"/>
    <s v="R-L-2.5"/>
    <n v="5"/>
    <s v="Kacy Canto"/>
    <s v="kcantor4@gmpg.org"/>
    <x v="0"/>
    <x v="51"/>
    <s v="Rob"/>
    <s v="L"/>
    <x v="2"/>
    <n v="27.484999999999996"/>
    <n v="137.42499999999998"/>
    <x v="0"/>
    <x v="1"/>
    <x v="0"/>
  </r>
  <r>
    <s v="TXF-79780-017"/>
    <x v="112"/>
    <s v="92048-47813-QB"/>
    <s v="R-L-1"/>
    <n v="5"/>
    <s v="Mab Blakemore"/>
    <s v="mblakemorer5@nsw.gov.au"/>
    <x v="0"/>
    <x v="279"/>
    <s v="Rob"/>
    <s v="L"/>
    <x v="0"/>
    <n v="11.95"/>
    <n v="59.75"/>
    <x v="0"/>
    <x v="1"/>
    <x v="1"/>
  </r>
  <r>
    <s v="ALM-80762-974"/>
    <x v="55"/>
    <s v="84045-66771-SL"/>
    <s v="A-L-0.5"/>
    <n v="3"/>
    <s v="Charlean Keave"/>
    <s v="ckeaver1@ucoz.com"/>
    <x v="0"/>
    <x v="48"/>
    <s v="Ara"/>
    <s v="L"/>
    <x v="1"/>
    <n v="7.77"/>
    <n v="23.31"/>
    <x v="2"/>
    <x v="1"/>
    <x v="1"/>
  </r>
  <r>
    <s v="NXF-15738-707"/>
    <x v="680"/>
    <s v="28699-16256-XV"/>
    <s v="R-D-0.5"/>
    <n v="2"/>
    <s v="Javier Causnett"/>
    <s v=""/>
    <x v="0"/>
    <x v="370"/>
    <s v="Rob"/>
    <s v="D"/>
    <x v="1"/>
    <n v="5.3699999999999992"/>
    <n v="10.739999999999998"/>
    <x v="0"/>
    <x v="2"/>
    <x v="1"/>
  </r>
  <r>
    <s v="MVV-19034-198"/>
    <x v="94"/>
    <s v="98476-63654-CG"/>
    <s v="E-D-2.5"/>
    <n v="6"/>
    <s v="Demetris Micheli"/>
    <s v=""/>
    <x v="0"/>
    <x v="238"/>
    <s v="Exc"/>
    <s v="D"/>
    <x v="2"/>
    <n v="27.945"/>
    <n v="167.67000000000002"/>
    <x v="1"/>
    <x v="2"/>
    <x v="0"/>
  </r>
  <r>
    <s v="KUX-19632-830"/>
    <x v="160"/>
    <s v="55409-07759-YG"/>
    <s v="E-D-0.2"/>
    <n v="6"/>
    <s v="Chloette Bernardot"/>
    <s v="cbernardotr9@wix.com"/>
    <x v="0"/>
    <x v="371"/>
    <s v="Exc"/>
    <s v="D"/>
    <x v="3"/>
    <n v="3.645"/>
    <n v="21.87"/>
    <x v="1"/>
    <x v="2"/>
    <x v="0"/>
  </r>
  <r>
    <s v="SNZ-44595-152"/>
    <x v="681"/>
    <s v="06136-65250-PG"/>
    <s v="R-L-1"/>
    <n v="2"/>
    <s v="Kim Kemery"/>
    <s v="kkemeryra@t.co"/>
    <x v="0"/>
    <x v="177"/>
    <s v="Rob"/>
    <s v="L"/>
    <x v="0"/>
    <n v="11.95"/>
    <n v="23.9"/>
    <x v="0"/>
    <x v="1"/>
    <x v="0"/>
  </r>
  <r>
    <s v="GQA-37241-629"/>
    <x v="502"/>
    <s v="08405-33165-BS"/>
    <s v="A-M-0.2"/>
    <n v="2"/>
    <s v="Fanchette Parlot"/>
    <s v="fparlotrb@forbes.com"/>
    <x v="0"/>
    <x v="61"/>
    <s v="Ara"/>
    <s v="M"/>
    <x v="3"/>
    <n v="3.375"/>
    <n v="6.75"/>
    <x v="2"/>
    <x v="0"/>
    <x v="0"/>
  </r>
  <r>
    <s v="WVV-79948-067"/>
    <x v="682"/>
    <s v="66070-30559-WI"/>
    <s v="E-M-2.5"/>
    <n v="1"/>
    <s v="Ramon Cheak"/>
    <s v="rcheakrc@tripadvisor.com"/>
    <x v="1"/>
    <x v="372"/>
    <s v="Exc"/>
    <s v="M"/>
    <x v="2"/>
    <n v="31.624999999999996"/>
    <n v="31.624999999999996"/>
    <x v="1"/>
    <x v="0"/>
    <x v="0"/>
  </r>
  <r>
    <s v="LHX-81117-166"/>
    <x v="683"/>
    <s v="01282-28364-RZ"/>
    <s v="R-L-1"/>
    <n v="4"/>
    <s v="Koressa O'Geneay"/>
    <s v="kogeneayrd@utexas.edu"/>
    <x v="0"/>
    <x v="24"/>
    <s v="Rob"/>
    <s v="L"/>
    <x v="0"/>
    <n v="11.95"/>
    <n v="47.8"/>
    <x v="0"/>
    <x v="1"/>
    <x v="1"/>
  </r>
  <r>
    <s v="GCD-75444-320"/>
    <x v="594"/>
    <s v="51277-93873-RP"/>
    <s v="L-M-2.5"/>
    <n v="1"/>
    <s v="Claudell Ayre"/>
    <s v="cayrere@symantec.com"/>
    <x v="0"/>
    <x v="373"/>
    <s v="Lib"/>
    <s v="M"/>
    <x v="2"/>
    <n v="33.464999999999996"/>
    <n v="33.464999999999996"/>
    <x v="3"/>
    <x v="0"/>
    <x v="1"/>
  </r>
  <r>
    <s v="SGA-30059-217"/>
    <x v="389"/>
    <s v="84405-83364-DG"/>
    <s v="A-D-0.5"/>
    <n v="5"/>
    <s v="Lorianne Kyneton"/>
    <s v="lkynetonrf@macromedia.com"/>
    <x v="2"/>
    <x v="258"/>
    <s v="Ara"/>
    <s v="D"/>
    <x v="1"/>
    <n v="5.97"/>
    <n v="29.849999999999998"/>
    <x v="2"/>
    <x v="2"/>
    <x v="0"/>
  </r>
  <r>
    <s v="GNL-98714-885"/>
    <x v="583"/>
    <s v="83731-53280-YC"/>
    <s v="R-M-1"/>
    <n v="3"/>
    <s v="Adele McFayden"/>
    <s v=""/>
    <x v="2"/>
    <x v="374"/>
    <s v="Rob"/>
    <s v="M"/>
    <x v="0"/>
    <n v="9.9499999999999993"/>
    <n v="29.849999999999998"/>
    <x v="0"/>
    <x v="0"/>
    <x v="0"/>
  </r>
  <r>
    <s v="OQA-93249-841"/>
    <x v="647"/>
    <s v="03917-13632-KC"/>
    <s v="A-M-2.5"/>
    <n v="6"/>
    <s v="Herta Layne"/>
    <s v=""/>
    <x v="0"/>
    <x v="10"/>
    <s v="Ara"/>
    <s v="M"/>
    <x v="2"/>
    <n v="25.874999999999996"/>
    <n v="155.24999999999997"/>
    <x v="2"/>
    <x v="0"/>
    <x v="0"/>
  </r>
  <r>
    <s v="DUV-12075-132"/>
    <x v="366"/>
    <s v="62494-09113-RP"/>
    <s v="E-D-0.2"/>
    <n v="5"/>
    <s v="Marguerite Graves"/>
    <s v=""/>
    <x v="0"/>
    <x v="321"/>
    <s v="Exc"/>
    <s v="D"/>
    <x v="3"/>
    <n v="3.645"/>
    <n v="18.225000000000001"/>
    <x v="1"/>
    <x v="2"/>
    <x v="1"/>
  </r>
  <r>
    <s v="DUV-12075-132"/>
    <x v="366"/>
    <s v="62494-09113-RP"/>
    <s v="L-D-0.5"/>
    <n v="2"/>
    <s v="Marguerite Graves"/>
    <s v=""/>
    <x v="0"/>
    <x v="321"/>
    <s v="Lib"/>
    <s v="D"/>
    <x v="1"/>
    <n v="7.77"/>
    <n v="15.54"/>
    <x v="3"/>
    <x v="2"/>
    <x v="1"/>
  </r>
  <r>
    <s v="KPO-24942-184"/>
    <x v="684"/>
    <s v="70567-65133-CN"/>
    <s v="L-L-2.5"/>
    <n v="3"/>
    <s v="Desdemona Eye"/>
    <s v=""/>
    <x v="1"/>
    <x v="248"/>
    <s v="Lib"/>
    <s v="L"/>
    <x v="2"/>
    <n v="36.454999999999998"/>
    <n v="109.36499999999999"/>
    <x v="3"/>
    <x v="1"/>
    <x v="1"/>
  </r>
  <r>
    <s v="SRJ-79353-838"/>
    <x v="506"/>
    <s v="77869-81373-AY"/>
    <s v="A-L-1"/>
    <n v="6"/>
    <s v="Margarette Sterland"/>
    <s v=""/>
    <x v="0"/>
    <x v="11"/>
    <s v="Ara"/>
    <s v="L"/>
    <x v="0"/>
    <n v="12.95"/>
    <n v="77.699999999999989"/>
    <x v="2"/>
    <x v="1"/>
    <x v="1"/>
  </r>
  <r>
    <s v="XBV-40336-071"/>
    <x v="685"/>
    <s v="38536-98293-JZ"/>
    <s v="A-D-0.2"/>
    <n v="3"/>
    <s v="Catharine Scoines"/>
    <s v=""/>
    <x v="1"/>
    <x v="243"/>
    <s v="Ara"/>
    <s v="D"/>
    <x v="3"/>
    <n v="2.9849999999999999"/>
    <n v="8.9550000000000001"/>
    <x v="2"/>
    <x v="2"/>
    <x v="1"/>
  </r>
  <r>
    <s v="RLM-96511-467"/>
    <x v="191"/>
    <s v="43014-53743-XK"/>
    <s v="R-L-2.5"/>
    <n v="1"/>
    <s v="Jennica Tewelson"/>
    <s v="jtewelsonrn@samsung.com"/>
    <x v="0"/>
    <x v="68"/>
    <s v="Rob"/>
    <s v="L"/>
    <x v="2"/>
    <n v="27.484999999999996"/>
    <n v="27.484999999999996"/>
    <x v="0"/>
    <x v="1"/>
    <x v="1"/>
  </r>
  <r>
    <s v="AEZ-13242-456"/>
    <x v="686"/>
    <s v="62494-09113-RP"/>
    <s v="R-M-0.5"/>
    <n v="5"/>
    <s v="Marguerite Graves"/>
    <s v=""/>
    <x v="0"/>
    <x v="321"/>
    <s v="Rob"/>
    <s v="M"/>
    <x v="1"/>
    <n v="5.97"/>
    <n v="29.849999999999998"/>
    <x v="0"/>
    <x v="0"/>
    <x v="1"/>
  </r>
  <r>
    <s v="UME-75640-698"/>
    <x v="687"/>
    <s v="62494-09113-RP"/>
    <s v="A-M-0.5"/>
    <n v="4"/>
    <s v="Marguerite Graves"/>
    <s v=""/>
    <x v="0"/>
    <x v="321"/>
    <s v="Ara"/>
    <s v="M"/>
    <x v="1"/>
    <n v="6.75"/>
    <n v="27"/>
    <x v="2"/>
    <x v="0"/>
    <x v="1"/>
  </r>
  <r>
    <s v="GJC-66474-557"/>
    <x v="629"/>
    <s v="64965-78386-MY"/>
    <s v="A-D-1"/>
    <n v="1"/>
    <s v="Nicolina Jenny"/>
    <s v="njennyrq@bigcartel.com"/>
    <x v="0"/>
    <x v="127"/>
    <s v="Ara"/>
    <s v="D"/>
    <x v="0"/>
    <n v="9.9499999999999993"/>
    <n v="9.9499999999999993"/>
    <x v="2"/>
    <x v="2"/>
    <x v="1"/>
  </r>
  <r>
    <s v="IRV-20769-219"/>
    <x v="688"/>
    <s v="77131-58092-GE"/>
    <s v="E-M-0.2"/>
    <n v="3"/>
    <s v="Vidovic Antonelli"/>
    <s v=""/>
    <x v="2"/>
    <x v="28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E2B684-EE4E-4A5D-A80F-A257E65AB06D}"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F48" firstHeaderRow="1" firstDataRow="2" firstDataCol="2"/>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ubtotalTop="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8"/>
    <field x="17"/>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4"/>
  </colFields>
  <colItems count="4">
    <i>
      <x/>
    </i>
    <i>
      <x v="1"/>
    </i>
    <i>
      <x v="2"/>
    </i>
    <i>
      <x v="3"/>
    </i>
  </colItems>
  <dataFields count="1">
    <dataField name="Sum of Sales" fld="13" baseField="15" baseItem="1" numFmtId="3"/>
  </dataFields>
  <chartFormats count="5">
    <chartFormat chart="10" format="8" series="1">
      <pivotArea type="data" outline="0" fieldPosition="0">
        <references count="2">
          <reference field="4294967294" count="1" selected="0">
            <x v="0"/>
          </reference>
          <reference field="14" count="1" selected="0">
            <x v="0"/>
          </reference>
        </references>
      </pivotArea>
    </chartFormat>
    <chartFormat chart="10" format="9" series="1">
      <pivotArea type="data" outline="0" fieldPosition="0">
        <references count="2">
          <reference field="4294967294" count="1" selected="0">
            <x v="0"/>
          </reference>
          <reference field="14" count="1" selected="0">
            <x v="1"/>
          </reference>
        </references>
      </pivotArea>
    </chartFormat>
    <chartFormat chart="10" format="10" series="1">
      <pivotArea type="data" outline="0" fieldPosition="0">
        <references count="2">
          <reference field="4294967294" count="1" selected="0">
            <x v="0"/>
          </reference>
          <reference field="14" count="1" selected="0">
            <x v="2"/>
          </reference>
        </references>
      </pivotArea>
    </chartFormat>
    <chartFormat chart="10" format="11" series="1">
      <pivotArea type="data" outline="0" fieldPosition="0">
        <references count="2">
          <reference field="4294967294" count="1" selected="0">
            <x v="0"/>
          </reference>
          <reference field="14" count="1" selected="0">
            <x v="3"/>
          </reference>
        </references>
      </pivotArea>
    </chartFormat>
    <chartFormat chart="10"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1481C2-0E72-4C1D-A23E-9CB8BDC8B69D}"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6"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ubtotalTop="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3" baseField="7" baseItem="1" numFmtId="168"/>
  </dataFields>
  <chartFormats count="2">
    <chartFormat chart="13" format="4"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DA44A1-0FA8-4714-A7F6-99A7A704D8B9}" name="Total Sales" cacheId="0" applyNumberFormats="0" applyBorderFormats="0" applyFontFormats="0" applyPatternFormats="0" applyAlignmentFormats="0" applyWidthHeightFormats="1" dataCaption="Values" updatedVersion="8" minRefreshableVersion="5" useAutoFormatting="1" rowGrandTotals="0" itemPrintTitles="1" createdVersion="8" indent="0" compact="0" compactData="0" multipleFieldFilters="0" chartFormat="32">
  <location ref="A3:B8"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axis="axisRow" compact="0" outline="0" subtotalTop="0" showAll="0" measureFilter="1" defaultSubtotal="0">
      <items count="375">
        <item x="72"/>
        <item x="199"/>
        <item x="140"/>
        <item x="347"/>
        <item x="117"/>
        <item x="237"/>
        <item x="311"/>
        <item x="279"/>
        <item x="219"/>
        <item x="92"/>
        <item x="338"/>
        <item x="113"/>
        <item x="249"/>
        <item x="228"/>
        <item x="114"/>
        <item x="284"/>
        <item x="161"/>
        <item x="24"/>
        <item x="79"/>
        <item x="248"/>
        <item x="102"/>
        <item x="318"/>
        <item x="146"/>
        <item x="330"/>
        <item x="157"/>
        <item x="302"/>
        <item x="297"/>
        <item x="104"/>
        <item x="247"/>
        <item x="295"/>
        <item x="246"/>
        <item x="266"/>
        <item x="360"/>
        <item x="232"/>
        <item x="192"/>
        <item x="278"/>
        <item x="163"/>
        <item x="359"/>
        <item x="317"/>
        <item x="75"/>
        <item x="197"/>
        <item x="242"/>
        <item x="332"/>
        <item x="38"/>
        <item x="109"/>
        <item x="213"/>
        <item x="367"/>
        <item x="35"/>
        <item x="183"/>
        <item x="276"/>
        <item x="205"/>
        <item x="310"/>
        <item x="250"/>
        <item x="37"/>
        <item x="130"/>
        <item x="73"/>
        <item x="372"/>
        <item x="58"/>
        <item x="14"/>
        <item x="272"/>
        <item x="186"/>
        <item x="301"/>
        <item x="107"/>
        <item x="121"/>
        <item x="181"/>
        <item x="118"/>
        <item x="221"/>
        <item x="364"/>
        <item x="296"/>
        <item x="358"/>
        <item x="303"/>
        <item x="169"/>
        <item x="81"/>
        <item x="27"/>
        <item x="63"/>
        <item x="131"/>
        <item x="217"/>
        <item x="115"/>
        <item x="89"/>
        <item x="160"/>
        <item x="54"/>
        <item x="231"/>
        <item x="206"/>
        <item x="2"/>
        <item x="159"/>
        <item x="120"/>
        <item x="265"/>
        <item x="328"/>
        <item x="22"/>
        <item x="305"/>
        <item x="71"/>
        <item x="182"/>
        <item x="61"/>
        <item x="82"/>
        <item x="371"/>
        <item x="260"/>
        <item x="78"/>
        <item x="191"/>
        <item x="122"/>
        <item x="366"/>
        <item x="43"/>
        <item x="280"/>
        <item x="68"/>
        <item x="189"/>
        <item x="4"/>
        <item x="373"/>
        <item x="288"/>
        <item x="177"/>
        <item x="29"/>
        <item x="111"/>
        <item x="135"/>
        <item x="96"/>
        <item x="202"/>
        <item x="69"/>
        <item x="162"/>
        <item x="319"/>
        <item x="209"/>
        <item x="285"/>
        <item x="158"/>
        <item x="123"/>
        <item x="252"/>
        <item x="194"/>
        <item x="84"/>
        <item x="154"/>
        <item x="87"/>
        <item x="19"/>
        <item x="173"/>
        <item x="98"/>
        <item x="361"/>
        <item x="97"/>
        <item x="251"/>
        <item x="144"/>
        <item x="308"/>
        <item x="256"/>
        <item x="298"/>
        <item x="42"/>
        <item x="214"/>
        <item x="321"/>
        <item x="51"/>
        <item x="57"/>
        <item x="345"/>
        <item x="74"/>
        <item x="368"/>
        <item x="326"/>
        <item x="132"/>
        <item x="331"/>
        <item x="307"/>
        <item x="25"/>
        <item x="16"/>
        <item x="116"/>
        <item x="353"/>
        <item x="365"/>
        <item x="281"/>
        <item x="312"/>
        <item x="225"/>
        <item x="33"/>
        <item x="152"/>
        <item x="264"/>
        <item x="352"/>
        <item x="103"/>
        <item x="13"/>
        <item x="90"/>
        <item x="289"/>
        <item x="99"/>
        <item x="283"/>
        <item x="333"/>
        <item x="207"/>
        <item x="151"/>
        <item x="222"/>
        <item x="240"/>
        <item x="314"/>
        <item x="168"/>
        <item x="128"/>
        <item x="336"/>
        <item x="77"/>
        <item x="241"/>
        <item x="165"/>
        <item x="5"/>
        <item x="91"/>
        <item x="59"/>
        <item x="44"/>
        <item x="187"/>
        <item x="261"/>
        <item x="149"/>
        <item x="175"/>
        <item x="355"/>
        <item x="257"/>
        <item x="203"/>
        <item x="235"/>
        <item x="269"/>
        <item x="133"/>
        <item x="344"/>
        <item x="198"/>
        <item x="227"/>
        <item x="150"/>
        <item x="85"/>
        <item x="193"/>
        <item x="195"/>
        <item x="65"/>
        <item x="28"/>
        <item x="335"/>
        <item x="60"/>
        <item x="282"/>
        <item x="323"/>
        <item x="245"/>
        <item x="239"/>
        <item x="6"/>
        <item x="286"/>
        <item x="185"/>
        <item x="143"/>
        <item x="271"/>
        <item x="324"/>
        <item x="188"/>
        <item x="126"/>
        <item x="238"/>
        <item x="337"/>
        <item x="290"/>
        <item x="277"/>
        <item x="270"/>
        <item x="139"/>
        <item x="294"/>
        <item x="137"/>
        <item x="342"/>
        <item x="218"/>
        <item x="190"/>
        <item x="292"/>
        <item x="67"/>
        <item x="9"/>
        <item x="262"/>
        <item x="166"/>
        <item x="30"/>
        <item x="351"/>
        <item x="354"/>
        <item x="244"/>
        <item x="334"/>
        <item x="124"/>
        <item x="343"/>
        <item x="66"/>
        <item x="357"/>
        <item x="306"/>
        <item x="362"/>
        <item x="275"/>
        <item x="53"/>
        <item x="93"/>
        <item x="322"/>
        <item x="136"/>
        <item x="233"/>
        <item x="226"/>
        <item x="341"/>
        <item x="32"/>
        <item x="15"/>
        <item x="55"/>
        <item x="164"/>
        <item x="62"/>
        <item x="95"/>
        <item x="176"/>
        <item x="40"/>
        <item x="80"/>
        <item x="184"/>
        <item x="112"/>
        <item x="70"/>
        <item x="220"/>
        <item x="34"/>
        <item x="101"/>
        <item x="339"/>
        <item x="349"/>
        <item x="106"/>
        <item x="327"/>
        <item x="148"/>
        <item x="0"/>
        <item x="48"/>
        <item x="20"/>
        <item x="11"/>
        <item x="167"/>
        <item x="291"/>
        <item x="171"/>
        <item x="348"/>
        <item x="88"/>
        <item x="129"/>
        <item x="12"/>
        <item x="105"/>
        <item x="229"/>
        <item x="108"/>
        <item x="17"/>
        <item x="119"/>
        <item x="179"/>
        <item x="369"/>
        <item x="23"/>
        <item x="76"/>
        <item x="216"/>
        <item x="8"/>
        <item x="110"/>
        <item x="36"/>
        <item x="356"/>
        <item x="215"/>
        <item x="155"/>
        <item x="253"/>
        <item x="254"/>
        <item x="267"/>
        <item x="10"/>
        <item x="50"/>
        <item x="350"/>
        <item x="363"/>
        <item x="147"/>
        <item x="299"/>
        <item x="1"/>
        <item x="39"/>
        <item x="236"/>
        <item x="204"/>
        <item x="7"/>
        <item x="255"/>
        <item x="201"/>
        <item x="100"/>
        <item x="346"/>
        <item x="268"/>
        <item x="3"/>
        <item x="258"/>
        <item x="208"/>
        <item x="293"/>
        <item x="180"/>
        <item x="153"/>
        <item x="172"/>
        <item x="212"/>
        <item x="370"/>
        <item x="125"/>
        <item x="141"/>
        <item x="64"/>
        <item x="94"/>
        <item x="142"/>
        <item x="287"/>
        <item x="83"/>
        <item x="329"/>
        <item x="304"/>
        <item x="224"/>
        <item x="170"/>
        <item x="309"/>
        <item x="174"/>
        <item x="315"/>
        <item x="47"/>
        <item x="300"/>
        <item x="45"/>
        <item x="210"/>
        <item x="21"/>
        <item x="46"/>
        <item x="259"/>
        <item x="31"/>
        <item x="178"/>
        <item x="223"/>
        <item x="134"/>
        <item x="86"/>
        <item x="340"/>
        <item x="211"/>
        <item x="26"/>
        <item x="234"/>
        <item x="18"/>
        <item x="56"/>
        <item x="263"/>
        <item x="273"/>
        <item x="138"/>
        <item x="41"/>
        <item x="243"/>
        <item x="196"/>
        <item x="200"/>
        <item x="230"/>
        <item x="127"/>
        <item x="145"/>
        <item x="313"/>
        <item x="156"/>
        <item x="325"/>
        <item x="274"/>
        <item x="374"/>
        <item x="52"/>
        <item x="316"/>
        <item x="320"/>
        <item x="49"/>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sumSubtotal="1" maxSubtotal="1"/>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measureFilter="1"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x="1"/>
        <item x="2"/>
        <item x="3"/>
        <item x="4"/>
        <item sd="0" x="5"/>
      </items>
    </pivotField>
  </pivotFields>
  <rowFields count="1">
    <field x="8"/>
  </rowFields>
  <rowItems count="5">
    <i>
      <x v="160"/>
    </i>
    <i>
      <x v="250"/>
    </i>
    <i>
      <x v="295"/>
    </i>
    <i>
      <x v="340"/>
    </i>
    <i>
      <x v="359"/>
    </i>
  </rowItems>
  <colItems count="1">
    <i/>
  </colItems>
  <dataFields count="1">
    <dataField name="Sum of Sales" fld="13" baseField="0" baseItem="0"/>
  </dataFields>
  <chartFormats count="3">
    <chartFormat chart="25" format="18" series="1">
      <pivotArea type="data" outline="0" fieldPosition="0">
        <references count="1">
          <reference field="4294967294" count="1" selected="0">
            <x v="0"/>
          </reference>
        </references>
      </pivotArea>
    </chartFormat>
    <chartFormat chart="30" format="19" series="1">
      <pivotArea type="data" outline="0" fieldPosition="0">
        <references count="1">
          <reference field="4294967294" count="1" selected="0">
            <x v="0"/>
          </reference>
        </references>
      </pivotArea>
    </chartFormat>
    <chartFormat chart="31" format="2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7" type="count" evalOrder="-1" id="21" iMeasureFld="0">
      <autoFilter ref="A1">
        <filterColumn colId="0">
          <top10 val="5" filterVal="5"/>
        </filterColumn>
      </autoFilter>
    </filter>
    <filter fld="8" type="count" evalOrder="-1" id="2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31B2831-7319-46BF-9F72-085611CA66BF}" sourceName="Size">
  <pivotTables>
    <pivotTable tabId="19" name="Total Sales"/>
    <pivotTable tabId="20" name="Total Sales"/>
    <pivotTable tabId="21" name="Total Sales"/>
  </pivotTables>
  <data>
    <tabular pivotCacheId="175739438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3BF5ECB-3339-4A01-AD35-C895F48F2497}" sourceName="Loyalty Card">
  <pivotTables>
    <pivotTable tabId="19" name="Total Sales"/>
    <pivotTable tabId="20" name="Total Sales"/>
    <pivotTable tabId="21" name="Total Sales"/>
  </pivotTables>
  <data>
    <tabular pivotCacheId="1757394389">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85A40F2-3DB4-4074-9893-8F789973A2DB}" sourceName="Roast Type Name">
  <pivotTables>
    <pivotTable tabId="19" name="Total Sales"/>
    <pivotTable tabId="20" name="Total Sales"/>
    <pivotTable tabId="21" name="Total Sales"/>
  </pivotTables>
  <data>
    <tabular pivotCacheId="1757394389">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6841B1E-7C6D-41C6-92FC-2951CD7B735A}" sourceName="Country">
  <pivotTables>
    <pivotTable tabId="19" name="Total Sales"/>
    <pivotTable tabId="20" name="Total Sales"/>
    <pivotTable tabId="21" name="Total Sales"/>
  </pivotTables>
  <data>
    <tabular pivotCacheId="1757394389">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BDBCF67-F219-419D-8E55-AB91A06A610C}" cache="Slicer_Size" caption="Size" columnCount="2" style="Neel Slicer" rowHeight="241300"/>
  <slicer name="Loyalty Card" xr10:uid="{2AE648E7-BC44-4462-9EDE-7573B94BCA21}" cache="Slicer_Loyalty_Card" caption="Loyalty Card" style="Neel Slicer" rowHeight="241300"/>
  <slicer name="Roast Type Name" xr10:uid="{6AE4A3BA-2506-4247-9656-868F5DBFC227}" cache="Slicer_Roast_Type_Name" caption="Roast Type Name" columnCount="3" style="Neel Slicer" rowHeight="241300"/>
  <slicer name="Country" xr10:uid="{EE992FBD-D3B0-494E-BC83-1DBF37F70BE7}" cache="Slicer_Country" caption="Country" columnCount="3" style="Neel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B3B9198-0C91-426D-A7A0-91F89586F2BB}" name="Orders_Table" displayName="Orders_Table" ref="A1:Q1001" totalsRowShown="0" headerRowDxfId="18">
  <autoFilter ref="A1:Q1001" xr:uid="{1B3B9198-0C91-426D-A7A0-91F89586F2BB}"/>
  <tableColumns count="17">
    <tableColumn id="1" xr3:uid="{A2EA0301-BE5C-4F99-B10D-F02CA13F0E57}" name="Order ID" dataDxfId="17"/>
    <tableColumn id="2" xr3:uid="{378A77F0-DC48-41FA-B44A-2686244C218B}" name="Order Date" dataDxfId="16"/>
    <tableColumn id="3" xr3:uid="{BC3AFE0F-CE81-4901-A109-5D79E6F2867C}" name="Customer ID" dataDxfId="15"/>
    <tableColumn id="4" xr3:uid="{6E7B96A3-245F-4C5A-BFE4-A49989E04165}" name="Product ID"/>
    <tableColumn id="5" xr3:uid="{8A7A68C2-B12A-4D8B-A72B-380A3DDA6883}" name="Quantity" dataDxfId="14"/>
    <tableColumn id="6" xr3:uid="{2C2B606D-86F1-404F-A250-A140155FE5F4}" name="Customer Name" dataDxfId="13">
      <calculatedColumnFormula>_xlfn.XLOOKUP(C2,customers!$A$1:$A$1001,customers!$B$1:$B$1001,,0)</calculatedColumnFormula>
    </tableColumn>
    <tableColumn id="7" xr3:uid="{40A66734-2F20-4D6F-B875-34D34E8A3B7D}" name="Email" dataDxfId="12">
      <calculatedColumnFormula>IF(_xlfn.XLOOKUP(C2,customers!$A$1:$A$1001,customers!$C$1:$C$1001,,0)=0,"",(_xlfn.XLOOKUP(C2,customers!$A$1:$A$1001,customers!$C$1:$C$1001,,0)))</calculatedColumnFormula>
    </tableColumn>
    <tableColumn id="8" xr3:uid="{D58D9FE1-87D6-4AC8-8815-ACC1D07A57B3}" name="Country" dataDxfId="11">
      <calculatedColumnFormula>_xlfn.XLOOKUP(C2,customers!$A$1:$A$1001,customers!$G$1:$G$1001,,0)</calculatedColumnFormula>
    </tableColumn>
    <tableColumn id="17" xr3:uid="{7CF9F5C2-7ECF-4892-80C0-CE5244FB3667}" name="City" dataDxfId="10">
      <calculatedColumnFormula>_xlfn.XLOOKUP(Orders_Table[[#This Row],[Customer ID]],customers!$A$1:$A$1001,customers!$F$1:$F$1001,,0)</calculatedColumnFormula>
    </tableColumn>
    <tableColumn id="9" xr3:uid="{A4F662CD-D127-4D8D-AE23-C761DA8ED847}" name="Coffee Type">
      <calculatedColumnFormula>INDEX(products!$A$1:$G$49,MATCH(orders!$D2,products!$A$1:$A$49,0),MATCH(orders!J$1,products!$A$1:$G$1,0))</calculatedColumnFormula>
    </tableColumn>
    <tableColumn id="10" xr3:uid="{BE56E0DC-1820-4D01-8E6D-E9FA817201EA}" name="Roast Type">
      <calculatedColumnFormula>INDEX(products!$A$1:$G$49,MATCH(orders!$D2,products!$A$1:$A$49,0),MATCH(orders!K$1,products!$A$1:$G$1,0))</calculatedColumnFormula>
    </tableColumn>
    <tableColumn id="11" xr3:uid="{5A0FD862-6774-4782-A118-2D1D98EC692A}" name="Size" dataDxfId="9">
      <calculatedColumnFormula>INDEX(products!$A$1:$G$49,MATCH(orders!$D2,products!$A$1:$A$49,0),MATCH(orders!L$1,products!$A$1:$G$1,0))</calculatedColumnFormula>
    </tableColumn>
    <tableColumn id="12" xr3:uid="{6808EB98-C66B-4ABB-9EB6-13759D2B7BD2}" name="Unit Price" dataDxfId="8">
      <calculatedColumnFormula>INDEX(products!$A$1:$G$49,MATCH(orders!$D2,products!$A$1:$A$49,0),MATCH(orders!M$1,products!$A$1:$G$1,0))</calculatedColumnFormula>
    </tableColumn>
    <tableColumn id="13" xr3:uid="{5F27AFD0-B550-49C7-BB29-D46B1C64D2A5}" name="Sales" dataDxfId="7">
      <calculatedColumnFormula>M2*E2</calculatedColumnFormula>
    </tableColumn>
    <tableColumn id="14" xr3:uid="{723556DE-B185-46DB-88E6-283FAB5AE353}" name="Coffe Type Name">
      <calculatedColumnFormula>IF(J2="Rob","Robusta", IF(J2="Exc", "Excelsa", IF(J2="Ara","Arabica", IF(J2="Lib","Liberica",""))))</calculatedColumnFormula>
    </tableColumn>
    <tableColumn id="15" xr3:uid="{07899D66-AE73-446B-85C7-CC825CC0AAB4}" name="Roast Type Name">
      <calculatedColumnFormula>IF(K2="M", "Medium", IF(K2="L","Light", IF(K2="D","Dark","")))</calculatedColumnFormula>
    </tableColumn>
    <tableColumn id="16" xr3:uid="{5FF79DC8-9516-48DF-9C74-5EDCBDAEBAA4}" name="Loyalty Card" dataDxfId="6">
      <calculatedColumnFormula>_xlfn.XLOOKUP(Orders_Table[[#This Row],[Customer ID]],customers!$A$1:$A$1001,customers!$I$1:$I$1001,,0)</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F7D0CE9-1A2B-4DE2-A07B-F391CC75643D}" sourceName="Order Date">
  <pivotTables>
    <pivotTable tabId="19" name="Total Sales"/>
    <pivotTable tabId="20" name="Total Sales"/>
    <pivotTable tabId="21" name="Total Sales"/>
  </pivotTables>
  <state minimalRefreshVersion="6" lastRefreshVersion="6" pivotCacheId="175739438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AB3D619-DCAC-4881-B914-467AFCD4046A}" cache="NativeTimeline_Order_Date" caption="Order Date" showSelectionLabel="0" level="2" selectionLevel="2" scrollPosition="2019-01-01T00:00:00" style="Neel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05DE9-857F-4E5A-8C35-66F74F2E9562}">
  <dimension ref="A1:X57"/>
  <sheetViews>
    <sheetView showGridLines="0" tabSelected="1" zoomScale="64" zoomScaleNormal="64" workbookViewId="0">
      <selection activeCell="AA37" sqref="AA37"/>
    </sheetView>
  </sheetViews>
  <sheetFormatPr defaultRowHeight="14.5" x14ac:dyDescent="0.35"/>
  <cols>
    <col min="1" max="1" width="1.6328125" customWidth="1"/>
  </cols>
  <sheetData>
    <row r="1" spans="1:24" ht="5" customHeight="1" x14ac:dyDescent="0.35">
      <c r="A1" s="9"/>
      <c r="B1" s="9"/>
      <c r="C1" s="9"/>
      <c r="D1" s="9"/>
      <c r="E1" s="9"/>
      <c r="F1" s="9"/>
      <c r="G1" s="9"/>
      <c r="H1" s="9"/>
      <c r="I1" s="9"/>
      <c r="J1" s="9"/>
      <c r="K1" s="9"/>
      <c r="L1" s="9"/>
      <c r="M1" s="9"/>
      <c r="N1" s="9"/>
      <c r="O1" s="9"/>
      <c r="P1" s="9"/>
      <c r="Q1" s="9"/>
      <c r="R1" s="9"/>
      <c r="S1" s="9"/>
      <c r="T1" s="9"/>
      <c r="U1" s="9"/>
      <c r="V1" s="9"/>
      <c r="W1" s="9"/>
      <c r="X1" s="9"/>
    </row>
    <row r="2" spans="1:24" x14ac:dyDescent="0.35">
      <c r="A2" s="9"/>
      <c r="B2" s="9"/>
      <c r="C2" s="9"/>
      <c r="D2" s="9"/>
      <c r="E2" s="9"/>
      <c r="F2" s="9"/>
      <c r="G2" s="9"/>
      <c r="H2" s="9"/>
      <c r="I2" s="9"/>
      <c r="J2" s="9"/>
      <c r="K2" s="9"/>
      <c r="L2" s="9"/>
      <c r="M2" s="9"/>
      <c r="N2" s="9"/>
      <c r="O2" s="9"/>
      <c r="P2" s="9"/>
      <c r="Q2" s="9"/>
      <c r="R2" s="9"/>
      <c r="S2" s="9"/>
      <c r="T2" s="9"/>
      <c r="U2" s="9"/>
      <c r="V2" s="9"/>
      <c r="W2" s="9"/>
      <c r="X2" s="9"/>
    </row>
    <row r="3" spans="1:24" x14ac:dyDescent="0.35">
      <c r="A3" s="9"/>
      <c r="B3" s="9"/>
      <c r="C3" s="9"/>
      <c r="D3" s="9"/>
      <c r="E3" s="9"/>
      <c r="F3" s="9"/>
      <c r="G3" s="9"/>
      <c r="H3" s="9"/>
      <c r="I3" s="9"/>
      <c r="J3" s="9"/>
      <c r="K3" s="9"/>
      <c r="L3" s="9"/>
      <c r="M3" s="9"/>
      <c r="N3" s="9"/>
      <c r="O3" s="9"/>
      <c r="P3" s="9"/>
      <c r="Q3" s="9"/>
      <c r="R3" s="9"/>
      <c r="S3" s="9"/>
      <c r="T3" s="9"/>
      <c r="U3" s="9"/>
      <c r="V3" s="9"/>
      <c r="W3" s="9"/>
      <c r="X3" s="9"/>
    </row>
    <row r="4" spans="1:24" x14ac:dyDescent="0.35">
      <c r="A4" s="9"/>
      <c r="B4" s="9"/>
      <c r="C4" s="9"/>
      <c r="D4" s="9"/>
      <c r="E4" s="9"/>
      <c r="F4" s="9"/>
      <c r="G4" s="9"/>
      <c r="H4" s="9"/>
      <c r="I4" s="9"/>
      <c r="J4" s="9"/>
      <c r="K4" s="9"/>
      <c r="L4" s="9"/>
      <c r="M4" s="9"/>
      <c r="N4" s="9"/>
      <c r="O4" s="9"/>
      <c r="P4" s="9"/>
      <c r="Q4" s="9"/>
      <c r="R4" s="9"/>
      <c r="S4" s="9"/>
      <c r="T4" s="9"/>
      <c r="U4" s="9"/>
      <c r="V4" s="9"/>
      <c r="W4" s="9"/>
      <c r="X4" s="9"/>
    </row>
    <row r="5" spans="1:24" x14ac:dyDescent="0.35">
      <c r="A5" s="9"/>
      <c r="B5" s="9"/>
      <c r="C5" s="9"/>
      <c r="D5" s="9"/>
      <c r="E5" s="9"/>
      <c r="F5" s="9"/>
      <c r="G5" s="9"/>
      <c r="H5" s="9"/>
      <c r="I5" s="9"/>
      <c r="J5" s="9"/>
      <c r="K5" s="9"/>
      <c r="L5" s="9"/>
      <c r="M5" s="9"/>
      <c r="N5" s="9"/>
      <c r="O5" s="9"/>
      <c r="P5" s="9"/>
      <c r="Q5" s="9"/>
      <c r="R5" s="9"/>
      <c r="S5" s="9"/>
      <c r="T5" s="9"/>
      <c r="U5" s="9"/>
      <c r="V5" s="9"/>
      <c r="W5" s="9"/>
      <c r="X5" s="9"/>
    </row>
    <row r="6" spans="1:24" x14ac:dyDescent="0.35">
      <c r="A6" s="9"/>
      <c r="B6" s="9"/>
      <c r="C6" s="9"/>
      <c r="D6" s="9"/>
      <c r="E6" s="9"/>
      <c r="F6" s="9"/>
      <c r="G6" s="9"/>
      <c r="H6" s="9"/>
      <c r="I6" s="9"/>
      <c r="J6" s="9"/>
      <c r="K6" s="9"/>
      <c r="L6" s="9"/>
      <c r="M6" s="9"/>
      <c r="N6" s="9"/>
      <c r="O6" s="9"/>
      <c r="P6" s="9"/>
      <c r="Q6" s="9"/>
      <c r="R6" s="9"/>
      <c r="S6" s="9"/>
      <c r="T6" s="9"/>
      <c r="U6" s="9"/>
      <c r="V6" s="9"/>
      <c r="W6" s="9"/>
      <c r="X6" s="9"/>
    </row>
    <row r="7" spans="1:24" x14ac:dyDescent="0.35">
      <c r="A7" s="9"/>
      <c r="B7" s="9"/>
      <c r="C7" s="9"/>
      <c r="D7" s="9"/>
      <c r="E7" s="9"/>
      <c r="F7" s="9"/>
      <c r="G7" s="9"/>
      <c r="H7" s="9"/>
      <c r="I7" s="9"/>
      <c r="J7" s="9"/>
      <c r="K7" s="9"/>
      <c r="L7" s="9"/>
      <c r="M7" s="9"/>
      <c r="N7" s="9"/>
      <c r="O7" s="9"/>
      <c r="P7" s="9"/>
      <c r="Q7" s="9"/>
      <c r="R7" s="9"/>
      <c r="S7" s="9"/>
      <c r="T7" s="9"/>
      <c r="U7" s="9"/>
      <c r="V7" s="9"/>
      <c r="W7" s="9"/>
      <c r="X7" s="9"/>
    </row>
    <row r="8" spans="1:24" x14ac:dyDescent="0.35">
      <c r="A8" s="9"/>
      <c r="B8" s="9"/>
      <c r="C8" s="9"/>
      <c r="D8" s="9"/>
      <c r="E8" s="9"/>
      <c r="F8" s="9"/>
      <c r="G8" s="9"/>
      <c r="H8" s="9"/>
      <c r="I8" s="9"/>
      <c r="J8" s="9"/>
      <c r="K8" s="9"/>
      <c r="L8" s="9"/>
      <c r="M8" s="9"/>
      <c r="N8" s="9"/>
      <c r="O8" s="9"/>
      <c r="P8" s="9"/>
      <c r="Q8" s="9"/>
      <c r="R8" s="9"/>
      <c r="S8" s="9"/>
      <c r="T8" s="9"/>
      <c r="U8" s="9"/>
      <c r="V8" s="9"/>
      <c r="W8" s="9"/>
      <c r="X8" s="9"/>
    </row>
    <row r="9" spans="1:24" x14ac:dyDescent="0.35">
      <c r="A9" s="9"/>
      <c r="B9" s="9"/>
      <c r="C9" s="9"/>
      <c r="D9" s="9"/>
      <c r="E9" s="9"/>
      <c r="F9" s="9"/>
      <c r="G9" s="9"/>
      <c r="H9" s="9"/>
      <c r="I9" s="9"/>
      <c r="J9" s="9"/>
      <c r="K9" s="9"/>
      <c r="L9" s="9"/>
      <c r="M9" s="9"/>
      <c r="N9" s="9"/>
      <c r="O9" s="9"/>
      <c r="P9" s="9"/>
      <c r="Q9" s="9"/>
      <c r="R9" s="9"/>
      <c r="S9" s="9"/>
      <c r="T9" s="9"/>
      <c r="U9" s="9"/>
      <c r="V9" s="9"/>
      <c r="W9" s="9"/>
      <c r="X9" s="9"/>
    </row>
    <row r="10" spans="1:24" x14ac:dyDescent="0.35">
      <c r="A10" s="9"/>
      <c r="B10" s="9"/>
      <c r="C10" s="9"/>
      <c r="D10" s="9"/>
      <c r="E10" s="9"/>
      <c r="F10" s="9"/>
      <c r="G10" s="9"/>
      <c r="H10" s="9"/>
      <c r="I10" s="9"/>
      <c r="J10" s="9"/>
      <c r="K10" s="9"/>
      <c r="L10" s="9"/>
      <c r="M10" s="9"/>
      <c r="N10" s="9"/>
      <c r="O10" s="9"/>
      <c r="P10" s="9"/>
      <c r="Q10" s="9"/>
      <c r="R10" s="9"/>
      <c r="S10" s="9"/>
      <c r="T10" s="9"/>
      <c r="U10" s="9"/>
      <c r="V10" s="9"/>
      <c r="W10" s="9"/>
      <c r="X10" s="9"/>
    </row>
    <row r="11" spans="1:24" x14ac:dyDescent="0.35">
      <c r="A11" s="9"/>
      <c r="B11" s="9"/>
      <c r="C11" s="9"/>
      <c r="D11" s="9"/>
      <c r="E11" s="9"/>
      <c r="F11" s="9"/>
      <c r="G11" s="9"/>
      <c r="H11" s="9"/>
      <c r="I11" s="9"/>
      <c r="J11" s="9"/>
      <c r="K11" s="9"/>
      <c r="L11" s="9"/>
      <c r="M11" s="9"/>
      <c r="N11" s="9"/>
      <c r="O11" s="9"/>
      <c r="P11" s="9"/>
      <c r="Q11" s="9"/>
      <c r="R11" s="9"/>
      <c r="S11" s="9"/>
      <c r="T11" s="9"/>
      <c r="U11" s="9"/>
      <c r="V11" s="9"/>
      <c r="W11" s="9"/>
      <c r="X11" s="9"/>
    </row>
    <row r="12" spans="1:24" x14ac:dyDescent="0.35">
      <c r="A12" s="9"/>
      <c r="B12" s="9"/>
      <c r="C12" s="9"/>
      <c r="D12" s="9"/>
      <c r="E12" s="9"/>
      <c r="F12" s="9"/>
      <c r="G12" s="9"/>
      <c r="H12" s="9"/>
      <c r="I12" s="9"/>
      <c r="J12" s="9"/>
      <c r="K12" s="9"/>
      <c r="L12" s="9"/>
      <c r="M12" s="9"/>
      <c r="N12" s="9"/>
      <c r="O12" s="9"/>
      <c r="P12" s="9"/>
      <c r="Q12" s="9"/>
      <c r="R12" s="9"/>
      <c r="S12" s="9"/>
      <c r="T12" s="9"/>
      <c r="U12" s="9"/>
      <c r="V12" s="9"/>
      <c r="W12" s="9"/>
      <c r="X12" s="9"/>
    </row>
    <row r="13" spans="1:24" x14ac:dyDescent="0.35">
      <c r="A13" s="9"/>
      <c r="B13" s="9"/>
      <c r="C13" s="9"/>
      <c r="D13" s="9"/>
      <c r="E13" s="9"/>
      <c r="F13" s="9"/>
      <c r="G13" s="9"/>
      <c r="H13" s="9"/>
      <c r="I13" s="9"/>
      <c r="J13" s="9"/>
      <c r="K13" s="9"/>
      <c r="L13" s="9"/>
      <c r="M13" s="9"/>
      <c r="N13" s="9"/>
      <c r="O13" s="9"/>
      <c r="P13" s="9"/>
      <c r="Q13" s="9"/>
      <c r="R13" s="9"/>
      <c r="S13" s="9"/>
      <c r="T13" s="9"/>
      <c r="U13" s="9"/>
      <c r="V13" s="9"/>
      <c r="W13" s="9"/>
      <c r="X13" s="9"/>
    </row>
    <row r="14" spans="1:24" x14ac:dyDescent="0.35">
      <c r="A14" s="9"/>
      <c r="B14" s="9"/>
      <c r="C14" s="9"/>
      <c r="D14" s="9"/>
      <c r="E14" s="9"/>
      <c r="F14" s="9"/>
      <c r="G14" s="9"/>
      <c r="H14" s="9"/>
      <c r="I14" s="9"/>
      <c r="J14" s="9"/>
      <c r="K14" s="9"/>
      <c r="L14" s="9"/>
      <c r="M14" s="9"/>
      <c r="N14" s="9"/>
      <c r="O14" s="9"/>
      <c r="P14" s="9"/>
      <c r="Q14" s="9"/>
      <c r="R14" s="9"/>
      <c r="S14" s="9"/>
      <c r="T14" s="9"/>
      <c r="U14" s="9"/>
      <c r="V14" s="9"/>
      <c r="W14" s="9"/>
      <c r="X14" s="9"/>
    </row>
    <row r="15" spans="1:24" x14ac:dyDescent="0.35">
      <c r="A15" s="9"/>
      <c r="B15" s="9"/>
      <c r="C15" s="9"/>
      <c r="D15" s="9"/>
      <c r="E15" s="9"/>
      <c r="F15" s="9"/>
      <c r="G15" s="9"/>
      <c r="H15" s="9"/>
      <c r="I15" s="9"/>
      <c r="J15" s="9"/>
      <c r="K15" s="9"/>
      <c r="L15" s="9"/>
      <c r="M15" s="9"/>
      <c r="N15" s="9"/>
      <c r="O15" s="9"/>
      <c r="P15" s="9"/>
      <c r="Q15" s="9"/>
      <c r="R15" s="9"/>
      <c r="S15" s="9"/>
      <c r="T15" s="9"/>
      <c r="U15" s="9"/>
      <c r="V15" s="9"/>
      <c r="W15" s="9"/>
      <c r="X15" s="9"/>
    </row>
    <row r="16" spans="1:24" x14ac:dyDescent="0.35">
      <c r="A16" s="9"/>
      <c r="B16" s="9"/>
      <c r="C16" s="9"/>
      <c r="D16" s="9"/>
      <c r="E16" s="9"/>
      <c r="F16" s="9"/>
      <c r="G16" s="9"/>
      <c r="H16" s="9"/>
      <c r="I16" s="9"/>
      <c r="J16" s="9"/>
      <c r="K16" s="9"/>
      <c r="L16" s="9"/>
      <c r="M16" s="9"/>
      <c r="N16" s="9"/>
      <c r="O16" s="9"/>
      <c r="P16" s="9"/>
      <c r="Q16" s="9"/>
      <c r="R16" s="9"/>
      <c r="S16" s="9"/>
      <c r="T16" s="9"/>
      <c r="U16" s="9"/>
      <c r="V16" s="9"/>
      <c r="W16" s="9"/>
      <c r="X16" s="9"/>
    </row>
    <row r="17" spans="1:24" x14ac:dyDescent="0.35">
      <c r="A17" s="9"/>
      <c r="B17" s="9"/>
      <c r="C17" s="9"/>
      <c r="D17" s="9"/>
      <c r="E17" s="9"/>
      <c r="F17" s="9"/>
      <c r="G17" s="9"/>
      <c r="H17" s="9"/>
      <c r="I17" s="9"/>
      <c r="J17" s="9"/>
      <c r="K17" s="9"/>
      <c r="L17" s="9"/>
      <c r="M17" s="9"/>
      <c r="N17" s="9"/>
      <c r="O17" s="9"/>
      <c r="P17" s="9"/>
      <c r="Q17" s="9"/>
      <c r="R17" s="9"/>
      <c r="S17" s="9"/>
      <c r="T17" s="9"/>
      <c r="U17" s="9"/>
      <c r="V17" s="9"/>
      <c r="W17" s="9"/>
      <c r="X17" s="9"/>
    </row>
    <row r="18" spans="1:24" x14ac:dyDescent="0.35">
      <c r="A18" s="9"/>
      <c r="B18" s="9"/>
      <c r="C18" s="9"/>
      <c r="D18" s="9"/>
      <c r="E18" s="9"/>
      <c r="F18" s="9"/>
      <c r="G18" s="9"/>
      <c r="H18" s="9"/>
      <c r="I18" s="9"/>
      <c r="J18" s="9"/>
      <c r="K18" s="9"/>
      <c r="L18" s="9"/>
      <c r="M18" s="9"/>
      <c r="N18" s="9"/>
      <c r="O18" s="9"/>
      <c r="P18" s="9"/>
      <c r="Q18" s="9"/>
      <c r="R18" s="9"/>
      <c r="S18" s="9"/>
      <c r="T18" s="9"/>
      <c r="U18" s="9"/>
      <c r="V18" s="9"/>
      <c r="W18" s="9"/>
      <c r="X18" s="9"/>
    </row>
    <row r="19" spans="1:24" x14ac:dyDescent="0.35">
      <c r="A19" s="9"/>
      <c r="B19" s="9"/>
      <c r="C19" s="9"/>
      <c r="D19" s="9"/>
      <c r="E19" s="9"/>
      <c r="F19" s="9"/>
      <c r="G19" s="9"/>
      <c r="H19" s="9"/>
      <c r="I19" s="9"/>
      <c r="J19" s="9"/>
      <c r="K19" s="9"/>
      <c r="L19" s="9"/>
      <c r="M19" s="9"/>
      <c r="N19" s="9"/>
      <c r="O19" s="9"/>
      <c r="P19" s="9"/>
      <c r="Q19" s="9"/>
      <c r="R19" s="9"/>
      <c r="S19" s="9"/>
      <c r="T19" s="9"/>
      <c r="U19" s="9"/>
      <c r="V19" s="9"/>
      <c r="W19" s="9"/>
      <c r="X19" s="9"/>
    </row>
    <row r="20" spans="1:24" x14ac:dyDescent="0.35">
      <c r="A20" s="9"/>
      <c r="B20" s="9"/>
      <c r="C20" s="9"/>
      <c r="D20" s="9"/>
      <c r="E20" s="9"/>
      <c r="F20" s="9"/>
      <c r="G20" s="9"/>
      <c r="H20" s="9"/>
      <c r="I20" s="9"/>
      <c r="J20" s="9"/>
      <c r="K20" s="9"/>
      <c r="L20" s="9"/>
      <c r="M20" s="9"/>
      <c r="N20" s="9"/>
      <c r="O20" s="9"/>
      <c r="P20" s="9"/>
      <c r="Q20" s="9"/>
      <c r="R20" s="9"/>
      <c r="S20" s="9"/>
      <c r="T20" s="9"/>
      <c r="U20" s="9"/>
      <c r="V20" s="9"/>
      <c r="W20" s="9"/>
      <c r="X20" s="9"/>
    </row>
    <row r="21" spans="1:24" x14ac:dyDescent="0.35">
      <c r="A21" s="9"/>
      <c r="B21" s="9"/>
      <c r="C21" s="9"/>
      <c r="D21" s="9"/>
      <c r="E21" s="9"/>
      <c r="F21" s="9"/>
      <c r="G21" s="9"/>
      <c r="H21" s="9"/>
      <c r="I21" s="9"/>
      <c r="J21" s="9"/>
      <c r="K21" s="9"/>
      <c r="L21" s="9"/>
      <c r="M21" s="9"/>
      <c r="N21" s="9"/>
      <c r="O21" s="9"/>
      <c r="P21" s="9"/>
      <c r="Q21" s="9"/>
      <c r="R21" s="9"/>
      <c r="S21" s="9"/>
      <c r="T21" s="9"/>
      <c r="U21" s="9"/>
      <c r="V21" s="9"/>
      <c r="W21" s="9"/>
      <c r="X21" s="9"/>
    </row>
    <row r="22" spans="1:24" x14ac:dyDescent="0.35">
      <c r="A22" s="9"/>
      <c r="B22" s="9"/>
      <c r="C22" s="9"/>
      <c r="D22" s="9"/>
      <c r="E22" s="9"/>
      <c r="F22" s="9"/>
      <c r="G22" s="9"/>
      <c r="H22" s="9"/>
      <c r="I22" s="9"/>
      <c r="J22" s="9"/>
      <c r="K22" s="9"/>
      <c r="L22" s="9"/>
      <c r="M22" s="9"/>
      <c r="N22" s="9"/>
      <c r="O22" s="9"/>
      <c r="P22" s="9"/>
      <c r="Q22" s="9"/>
      <c r="R22" s="9"/>
      <c r="S22" s="9"/>
      <c r="T22" s="9"/>
      <c r="U22" s="9"/>
      <c r="V22" s="9"/>
      <c r="W22" s="9"/>
      <c r="X22" s="9"/>
    </row>
    <row r="23" spans="1:24" x14ac:dyDescent="0.35">
      <c r="A23" s="9"/>
      <c r="B23" s="9"/>
      <c r="C23" s="9"/>
      <c r="D23" s="9"/>
      <c r="E23" s="9"/>
      <c r="F23" s="9"/>
      <c r="G23" s="9"/>
      <c r="H23" s="9"/>
      <c r="I23" s="9"/>
      <c r="J23" s="9"/>
      <c r="K23" s="9"/>
      <c r="L23" s="9"/>
      <c r="M23" s="9"/>
      <c r="N23" s="9"/>
      <c r="O23" s="9"/>
      <c r="P23" s="9"/>
      <c r="Q23" s="9"/>
      <c r="R23" s="9"/>
      <c r="S23" s="9"/>
      <c r="T23" s="9"/>
      <c r="U23" s="9"/>
      <c r="V23" s="9"/>
      <c r="W23" s="9"/>
      <c r="X23" s="9"/>
    </row>
    <row r="24" spans="1:24" x14ac:dyDescent="0.35">
      <c r="A24" s="9"/>
      <c r="B24" s="9"/>
      <c r="C24" s="9"/>
      <c r="D24" s="9"/>
      <c r="E24" s="9"/>
      <c r="F24" s="9"/>
      <c r="G24" s="9"/>
      <c r="H24" s="9"/>
      <c r="I24" s="9"/>
      <c r="J24" s="9"/>
      <c r="K24" s="9"/>
      <c r="L24" s="9"/>
      <c r="M24" s="9"/>
      <c r="N24" s="9"/>
      <c r="O24" s="9"/>
      <c r="P24" s="9"/>
      <c r="Q24" s="9"/>
      <c r="R24" s="9"/>
      <c r="S24" s="9"/>
      <c r="T24" s="9"/>
      <c r="U24" s="9"/>
      <c r="V24" s="9"/>
      <c r="W24" s="9"/>
      <c r="X24" s="9"/>
    </row>
    <row r="25" spans="1:24" x14ac:dyDescent="0.35">
      <c r="A25" s="9"/>
      <c r="B25" s="9"/>
      <c r="C25" s="9"/>
      <c r="D25" s="9"/>
      <c r="E25" s="9"/>
      <c r="F25" s="9"/>
      <c r="G25" s="9"/>
      <c r="H25" s="9"/>
      <c r="I25" s="9"/>
      <c r="J25" s="9"/>
      <c r="K25" s="9"/>
      <c r="L25" s="9"/>
      <c r="M25" s="9"/>
      <c r="N25" s="9"/>
      <c r="O25" s="9"/>
      <c r="P25" s="9"/>
      <c r="Q25" s="9"/>
      <c r="R25" s="9"/>
      <c r="S25" s="9"/>
      <c r="T25" s="9"/>
      <c r="U25" s="9"/>
      <c r="V25" s="9"/>
      <c r="W25" s="9"/>
      <c r="X25" s="9"/>
    </row>
    <row r="26" spans="1:24" x14ac:dyDescent="0.35">
      <c r="A26" s="9"/>
      <c r="B26" s="9"/>
      <c r="C26" s="9"/>
      <c r="D26" s="9"/>
      <c r="E26" s="9"/>
      <c r="F26" s="9"/>
      <c r="G26" s="9"/>
      <c r="H26" s="9"/>
      <c r="I26" s="9"/>
      <c r="J26" s="9"/>
      <c r="K26" s="9"/>
      <c r="L26" s="9"/>
      <c r="M26" s="9"/>
      <c r="N26" s="9"/>
      <c r="O26" s="9"/>
      <c r="P26" s="9"/>
      <c r="Q26" s="9"/>
      <c r="R26" s="9"/>
      <c r="S26" s="9"/>
      <c r="T26" s="9"/>
      <c r="U26" s="9"/>
      <c r="V26" s="9"/>
      <c r="W26" s="9"/>
      <c r="X26" s="9"/>
    </row>
    <row r="27" spans="1:24" x14ac:dyDescent="0.35">
      <c r="A27" s="9"/>
      <c r="B27" s="9"/>
      <c r="C27" s="9"/>
      <c r="D27" s="9"/>
      <c r="E27" s="9"/>
      <c r="F27" s="9"/>
      <c r="G27" s="9"/>
      <c r="H27" s="9"/>
      <c r="I27" s="9"/>
      <c r="J27" s="9"/>
      <c r="K27" s="9"/>
      <c r="L27" s="9"/>
      <c r="M27" s="9"/>
      <c r="N27" s="9"/>
      <c r="O27" s="9"/>
      <c r="P27" s="9"/>
      <c r="Q27" s="9"/>
      <c r="R27" s="9"/>
      <c r="S27" s="9"/>
      <c r="T27" s="9"/>
      <c r="U27" s="9"/>
      <c r="V27" s="9"/>
      <c r="W27" s="9"/>
      <c r="X27" s="9"/>
    </row>
    <row r="28" spans="1:24" x14ac:dyDescent="0.35">
      <c r="A28" s="9"/>
      <c r="B28" s="9"/>
      <c r="C28" s="9"/>
      <c r="D28" s="9"/>
      <c r="E28" s="9"/>
      <c r="F28" s="9"/>
      <c r="G28" s="9"/>
      <c r="H28" s="9"/>
      <c r="I28" s="9"/>
      <c r="J28" s="9"/>
      <c r="K28" s="9"/>
      <c r="L28" s="9"/>
      <c r="M28" s="9"/>
      <c r="N28" s="9"/>
      <c r="O28" s="9"/>
      <c r="P28" s="9"/>
      <c r="Q28" s="9"/>
      <c r="R28" s="9"/>
      <c r="S28" s="9"/>
      <c r="T28" s="9"/>
      <c r="U28" s="9"/>
      <c r="V28" s="9"/>
      <c r="W28" s="9"/>
      <c r="X28" s="9"/>
    </row>
    <row r="29" spans="1:24" x14ac:dyDescent="0.35">
      <c r="A29" s="9"/>
      <c r="B29" s="9"/>
      <c r="C29" s="9"/>
      <c r="D29" s="9"/>
      <c r="E29" s="9"/>
      <c r="F29" s="9"/>
      <c r="G29" s="9"/>
      <c r="H29" s="9"/>
      <c r="I29" s="9"/>
      <c r="J29" s="9"/>
      <c r="K29" s="9"/>
      <c r="L29" s="9"/>
      <c r="M29" s="9"/>
      <c r="N29" s="9"/>
      <c r="O29" s="9"/>
      <c r="P29" s="9"/>
      <c r="Q29" s="9"/>
      <c r="R29" s="9"/>
      <c r="S29" s="9"/>
      <c r="T29" s="9"/>
      <c r="U29" s="9"/>
      <c r="V29" s="9"/>
      <c r="W29" s="9"/>
      <c r="X29" s="9"/>
    </row>
    <row r="30" spans="1:24" x14ac:dyDescent="0.35">
      <c r="A30" s="9"/>
      <c r="B30" s="9"/>
      <c r="C30" s="9"/>
      <c r="D30" s="9"/>
      <c r="E30" s="9"/>
      <c r="F30" s="9"/>
      <c r="G30" s="9"/>
      <c r="H30" s="9"/>
      <c r="I30" s="9"/>
      <c r="J30" s="9"/>
      <c r="K30" s="9"/>
      <c r="L30" s="9"/>
      <c r="M30" s="9"/>
      <c r="N30" s="9"/>
      <c r="O30" s="9"/>
      <c r="P30" s="9"/>
      <c r="Q30" s="9"/>
      <c r="R30" s="9"/>
      <c r="S30" s="9"/>
      <c r="T30" s="9"/>
      <c r="U30" s="9"/>
      <c r="V30" s="9"/>
      <c r="W30" s="9"/>
      <c r="X30" s="9"/>
    </row>
    <row r="31" spans="1:24" x14ac:dyDescent="0.35">
      <c r="A31" s="9"/>
      <c r="B31" s="9"/>
      <c r="C31" s="9"/>
      <c r="D31" s="9"/>
      <c r="E31" s="9"/>
      <c r="F31" s="9"/>
      <c r="G31" s="9"/>
      <c r="H31" s="9"/>
      <c r="I31" s="9"/>
      <c r="J31" s="9"/>
      <c r="K31" s="9"/>
      <c r="L31" s="9"/>
      <c r="M31" s="9"/>
      <c r="N31" s="9"/>
      <c r="O31" s="9"/>
      <c r="P31" s="9"/>
      <c r="Q31" s="9"/>
      <c r="R31" s="9"/>
      <c r="S31" s="9"/>
      <c r="T31" s="9"/>
      <c r="U31" s="9"/>
      <c r="V31" s="9"/>
      <c r="W31" s="9"/>
      <c r="X31" s="9"/>
    </row>
    <row r="32" spans="1:24" x14ac:dyDescent="0.35">
      <c r="A32" s="9"/>
      <c r="B32" s="9"/>
      <c r="C32" s="9"/>
      <c r="D32" s="9"/>
      <c r="E32" s="9"/>
      <c r="F32" s="9"/>
      <c r="G32" s="9"/>
      <c r="H32" s="9"/>
      <c r="I32" s="9"/>
      <c r="J32" s="9"/>
      <c r="K32" s="9"/>
      <c r="L32" s="9"/>
      <c r="M32" s="9"/>
      <c r="N32" s="9"/>
      <c r="O32" s="9"/>
      <c r="P32" s="9"/>
      <c r="Q32" s="9"/>
      <c r="R32" s="9"/>
      <c r="S32" s="9"/>
      <c r="T32" s="9"/>
      <c r="U32" s="9"/>
      <c r="V32" s="9"/>
      <c r="W32" s="9"/>
      <c r="X32" s="9"/>
    </row>
    <row r="33" spans="1:24" x14ac:dyDescent="0.35">
      <c r="A33" s="9"/>
      <c r="B33" s="9"/>
      <c r="C33" s="9"/>
      <c r="D33" s="9"/>
      <c r="E33" s="9"/>
      <c r="F33" s="9"/>
      <c r="G33" s="9"/>
      <c r="H33" s="9"/>
      <c r="I33" s="9"/>
      <c r="J33" s="9"/>
      <c r="K33" s="9"/>
      <c r="L33" s="9"/>
      <c r="M33" s="9"/>
      <c r="N33" s="9"/>
      <c r="O33" s="9"/>
      <c r="P33" s="9"/>
      <c r="Q33" s="9"/>
      <c r="R33" s="9"/>
      <c r="S33" s="9"/>
      <c r="T33" s="9"/>
      <c r="U33" s="9"/>
      <c r="V33" s="9"/>
      <c r="W33" s="9"/>
      <c r="X33" s="9"/>
    </row>
    <row r="34" spans="1:24" x14ac:dyDescent="0.35">
      <c r="A34" s="9"/>
      <c r="B34" s="9"/>
      <c r="C34" s="9"/>
      <c r="D34" s="9"/>
      <c r="E34" s="9"/>
      <c r="F34" s="9"/>
      <c r="G34" s="9"/>
      <c r="H34" s="9"/>
      <c r="I34" s="9"/>
      <c r="J34" s="9"/>
      <c r="K34" s="9"/>
      <c r="L34" s="9"/>
      <c r="M34" s="9"/>
      <c r="N34" s="9"/>
      <c r="O34" s="9"/>
      <c r="P34" s="9"/>
      <c r="Q34" s="9"/>
      <c r="R34" s="9"/>
      <c r="S34" s="9"/>
      <c r="T34" s="9"/>
      <c r="U34" s="9"/>
      <c r="V34" s="9"/>
      <c r="W34" s="9"/>
      <c r="X34" s="9"/>
    </row>
    <row r="35" spans="1:24" x14ac:dyDescent="0.35">
      <c r="A35" s="9"/>
      <c r="B35" s="9"/>
      <c r="C35" s="9"/>
      <c r="D35" s="9"/>
      <c r="E35" s="9"/>
      <c r="F35" s="9"/>
      <c r="G35" s="9"/>
      <c r="H35" s="9"/>
      <c r="I35" s="9"/>
      <c r="J35" s="9"/>
      <c r="K35" s="9"/>
      <c r="L35" s="9"/>
      <c r="M35" s="9"/>
      <c r="N35" s="9"/>
      <c r="O35" s="9"/>
      <c r="P35" s="9"/>
      <c r="Q35" s="9"/>
      <c r="R35" s="9"/>
      <c r="S35" s="9"/>
      <c r="T35" s="9"/>
      <c r="U35" s="9"/>
      <c r="V35" s="9"/>
      <c r="W35" s="9"/>
      <c r="X35" s="9"/>
    </row>
    <row r="36" spans="1:24" x14ac:dyDescent="0.35">
      <c r="A36" s="9"/>
      <c r="B36" s="9"/>
      <c r="C36" s="9"/>
      <c r="D36" s="9"/>
      <c r="E36" s="9"/>
      <c r="F36" s="9"/>
      <c r="G36" s="9"/>
      <c r="H36" s="9"/>
      <c r="I36" s="9"/>
      <c r="J36" s="9"/>
      <c r="K36" s="9"/>
      <c r="L36" s="9"/>
      <c r="M36" s="9"/>
      <c r="N36" s="9"/>
      <c r="O36" s="9"/>
      <c r="P36" s="9"/>
      <c r="Q36" s="9"/>
      <c r="R36" s="9"/>
      <c r="S36" s="9"/>
      <c r="T36" s="9"/>
      <c r="U36" s="9"/>
      <c r="V36" s="9"/>
      <c r="W36" s="9"/>
      <c r="X36" s="9"/>
    </row>
    <row r="37" spans="1:24" x14ac:dyDescent="0.35">
      <c r="A37" s="9"/>
      <c r="B37" s="9"/>
      <c r="C37" s="9"/>
      <c r="D37" s="9"/>
      <c r="E37" s="9"/>
      <c r="F37" s="9"/>
      <c r="G37" s="9"/>
      <c r="H37" s="9"/>
      <c r="I37" s="9"/>
      <c r="J37" s="9"/>
      <c r="K37" s="9"/>
      <c r="L37" s="9"/>
      <c r="M37" s="9"/>
      <c r="N37" s="9"/>
      <c r="O37" s="9"/>
      <c r="P37" s="9"/>
      <c r="Q37" s="9"/>
      <c r="R37" s="9"/>
      <c r="S37" s="9"/>
      <c r="T37" s="9"/>
      <c r="U37" s="9"/>
      <c r="V37" s="9"/>
      <c r="W37" s="9"/>
      <c r="X37" s="9"/>
    </row>
    <row r="38" spans="1:24" x14ac:dyDescent="0.35">
      <c r="A38" s="9"/>
      <c r="B38" s="9"/>
      <c r="C38" s="9"/>
      <c r="D38" s="9"/>
      <c r="E38" s="9"/>
      <c r="F38" s="9"/>
      <c r="G38" s="9"/>
      <c r="H38" s="9"/>
      <c r="I38" s="9"/>
      <c r="J38" s="9"/>
      <c r="K38" s="9"/>
      <c r="L38" s="9"/>
      <c r="M38" s="9"/>
      <c r="N38" s="9"/>
      <c r="O38" s="9"/>
      <c r="P38" s="9"/>
      <c r="Q38" s="9"/>
      <c r="R38" s="9"/>
      <c r="S38" s="9"/>
      <c r="T38" s="9"/>
      <c r="U38" s="9"/>
      <c r="V38" s="9"/>
      <c r="W38" s="9"/>
      <c r="X38" s="9"/>
    </row>
    <row r="39" spans="1:24" x14ac:dyDescent="0.35">
      <c r="A39" s="9"/>
      <c r="B39" s="9"/>
      <c r="C39" s="9"/>
      <c r="D39" s="9"/>
      <c r="E39" s="9"/>
      <c r="F39" s="9"/>
      <c r="G39" s="9"/>
      <c r="H39" s="9"/>
      <c r="I39" s="9"/>
      <c r="J39" s="9"/>
      <c r="K39" s="9"/>
      <c r="L39" s="9"/>
      <c r="M39" s="9"/>
      <c r="N39" s="9"/>
      <c r="O39" s="9"/>
      <c r="P39" s="9"/>
      <c r="Q39" s="9"/>
      <c r="R39" s="9"/>
      <c r="S39" s="9"/>
      <c r="T39" s="9"/>
      <c r="U39" s="9"/>
      <c r="V39" s="9"/>
      <c r="W39" s="9"/>
      <c r="X39" s="9"/>
    </row>
    <row r="40" spans="1:24" x14ac:dyDescent="0.35">
      <c r="A40" s="9"/>
      <c r="B40" s="9"/>
      <c r="C40" s="9"/>
      <c r="D40" s="9"/>
      <c r="E40" s="9"/>
      <c r="F40" s="9"/>
      <c r="G40" s="9"/>
      <c r="H40" s="9"/>
      <c r="I40" s="9"/>
      <c r="J40" s="9"/>
      <c r="K40" s="9"/>
      <c r="L40" s="9"/>
      <c r="M40" s="9"/>
      <c r="N40" s="9"/>
      <c r="O40" s="9"/>
      <c r="P40" s="9"/>
      <c r="Q40" s="9"/>
      <c r="R40" s="9"/>
      <c r="S40" s="9"/>
      <c r="T40" s="9"/>
      <c r="U40" s="9"/>
      <c r="V40" s="9"/>
      <c r="W40" s="9"/>
      <c r="X40" s="9"/>
    </row>
    <row r="41" spans="1:24" x14ac:dyDescent="0.35">
      <c r="A41" s="9"/>
      <c r="B41" s="9"/>
      <c r="C41" s="9"/>
      <c r="D41" s="9"/>
      <c r="E41" s="9"/>
      <c r="F41" s="9"/>
      <c r="G41" s="9"/>
      <c r="H41" s="9"/>
      <c r="I41" s="9"/>
      <c r="J41" s="9"/>
      <c r="K41" s="9"/>
      <c r="L41" s="9"/>
      <c r="M41" s="9"/>
      <c r="N41" s="9"/>
      <c r="O41" s="9"/>
      <c r="P41" s="9"/>
      <c r="Q41" s="9"/>
      <c r="R41" s="9"/>
      <c r="S41" s="9"/>
      <c r="T41" s="9"/>
      <c r="U41" s="9"/>
      <c r="V41" s="9"/>
      <c r="W41" s="9"/>
      <c r="X41" s="9"/>
    </row>
    <row r="42" spans="1:24" x14ac:dyDescent="0.35">
      <c r="A42" s="9"/>
      <c r="B42" s="9"/>
      <c r="C42" s="9"/>
      <c r="D42" s="9"/>
      <c r="E42" s="9"/>
      <c r="F42" s="9"/>
      <c r="G42" s="9"/>
      <c r="H42" s="9"/>
      <c r="I42" s="9"/>
      <c r="J42" s="9"/>
      <c r="K42" s="9"/>
      <c r="L42" s="9"/>
      <c r="M42" s="9"/>
      <c r="N42" s="9"/>
      <c r="O42" s="9"/>
      <c r="P42" s="9"/>
      <c r="Q42" s="9"/>
      <c r="R42" s="9"/>
      <c r="S42" s="9"/>
      <c r="T42" s="9"/>
      <c r="U42" s="9"/>
      <c r="V42" s="9"/>
      <c r="W42" s="9"/>
      <c r="X42" s="9"/>
    </row>
    <row r="43" spans="1:24" x14ac:dyDescent="0.35">
      <c r="A43" s="9"/>
      <c r="B43" s="9"/>
      <c r="C43" s="9"/>
      <c r="D43" s="9"/>
      <c r="E43" s="9"/>
      <c r="F43" s="9"/>
      <c r="G43" s="9"/>
      <c r="H43" s="9"/>
      <c r="I43" s="9"/>
      <c r="J43" s="9"/>
      <c r="K43" s="9"/>
      <c r="L43" s="9"/>
      <c r="M43" s="9"/>
      <c r="N43" s="9"/>
      <c r="O43" s="9"/>
      <c r="P43" s="9"/>
      <c r="Q43" s="9"/>
      <c r="R43" s="9"/>
      <c r="S43" s="9"/>
      <c r="T43" s="9"/>
      <c r="U43" s="9"/>
      <c r="V43" s="9"/>
      <c r="W43" s="9"/>
      <c r="X43" s="9"/>
    </row>
    <row r="44" spans="1:24" x14ac:dyDescent="0.35">
      <c r="A44" s="9"/>
      <c r="B44" s="9"/>
      <c r="C44" s="9"/>
      <c r="D44" s="9"/>
      <c r="E44" s="9"/>
      <c r="F44" s="9"/>
      <c r="G44" s="9"/>
      <c r="H44" s="9"/>
      <c r="I44" s="9"/>
      <c r="J44" s="9"/>
      <c r="K44" s="9"/>
      <c r="L44" s="9"/>
      <c r="M44" s="9"/>
      <c r="N44" s="9"/>
      <c r="O44" s="9"/>
      <c r="P44" s="9"/>
      <c r="Q44" s="9"/>
      <c r="R44" s="9"/>
      <c r="S44" s="9"/>
      <c r="T44" s="9"/>
      <c r="U44" s="9"/>
      <c r="V44" s="9"/>
      <c r="W44" s="9"/>
      <c r="X44" s="9"/>
    </row>
    <row r="45" spans="1:24" x14ac:dyDescent="0.35">
      <c r="A45" s="9"/>
      <c r="B45" s="9"/>
      <c r="C45" s="9"/>
      <c r="D45" s="9"/>
      <c r="E45" s="9"/>
      <c r="F45" s="9"/>
      <c r="G45" s="9"/>
      <c r="H45" s="9"/>
      <c r="I45" s="9"/>
      <c r="J45" s="9"/>
      <c r="K45" s="9"/>
      <c r="L45" s="9"/>
      <c r="M45" s="9"/>
      <c r="N45" s="9"/>
      <c r="O45" s="9"/>
      <c r="P45" s="9"/>
      <c r="Q45" s="9"/>
      <c r="R45" s="9"/>
      <c r="S45" s="9"/>
      <c r="T45" s="9"/>
      <c r="U45" s="9"/>
      <c r="V45" s="9"/>
      <c r="W45" s="9"/>
      <c r="X45" s="9"/>
    </row>
    <row r="46" spans="1:24" x14ac:dyDescent="0.35">
      <c r="A46" s="9"/>
      <c r="B46" s="9"/>
      <c r="C46" s="9"/>
      <c r="D46" s="9"/>
      <c r="E46" s="9"/>
      <c r="F46" s="9"/>
      <c r="G46" s="9"/>
      <c r="H46" s="9"/>
      <c r="I46" s="9"/>
      <c r="J46" s="9"/>
      <c r="K46" s="9"/>
      <c r="L46" s="9"/>
      <c r="M46" s="9"/>
      <c r="N46" s="9"/>
      <c r="O46" s="9"/>
      <c r="P46" s="9"/>
      <c r="Q46" s="9"/>
      <c r="R46" s="9"/>
      <c r="S46" s="9"/>
      <c r="T46" s="9"/>
      <c r="U46" s="9"/>
      <c r="V46" s="9"/>
      <c r="W46" s="9"/>
      <c r="X46" s="9"/>
    </row>
    <row r="47" spans="1:24" x14ac:dyDescent="0.35">
      <c r="A47" s="9"/>
      <c r="B47" s="9"/>
      <c r="C47" s="9"/>
      <c r="D47" s="9"/>
      <c r="E47" s="9"/>
      <c r="F47" s="9"/>
      <c r="G47" s="9"/>
      <c r="H47" s="9"/>
      <c r="I47" s="9"/>
      <c r="J47" s="9"/>
      <c r="K47" s="9"/>
      <c r="L47" s="9"/>
      <c r="M47" s="9"/>
      <c r="N47" s="9"/>
      <c r="O47" s="9"/>
      <c r="P47" s="9"/>
      <c r="Q47" s="9"/>
      <c r="R47" s="9"/>
      <c r="S47" s="9"/>
      <c r="T47" s="9"/>
      <c r="U47" s="9"/>
      <c r="V47" s="9"/>
      <c r="W47" s="9"/>
      <c r="X47" s="9"/>
    </row>
    <row r="48" spans="1:24" x14ac:dyDescent="0.35">
      <c r="A48" s="9"/>
      <c r="B48" s="9"/>
      <c r="C48" s="9"/>
      <c r="D48" s="9"/>
      <c r="E48" s="9"/>
      <c r="F48" s="9"/>
      <c r="G48" s="9"/>
      <c r="H48" s="9"/>
      <c r="I48" s="9"/>
      <c r="J48" s="9"/>
      <c r="K48" s="9"/>
      <c r="L48" s="9"/>
      <c r="M48" s="9"/>
      <c r="N48" s="9"/>
      <c r="O48" s="9"/>
      <c r="P48" s="9"/>
      <c r="Q48" s="9"/>
      <c r="R48" s="9"/>
      <c r="S48" s="9"/>
      <c r="T48" s="9"/>
      <c r="U48" s="9"/>
      <c r="V48" s="9"/>
      <c r="W48" s="9"/>
      <c r="X48" s="9"/>
    </row>
    <row r="49" spans="1:24" x14ac:dyDescent="0.35">
      <c r="A49" s="9"/>
      <c r="B49" s="9"/>
      <c r="C49" s="9"/>
      <c r="D49" s="9"/>
      <c r="E49" s="9"/>
      <c r="F49" s="9"/>
      <c r="G49" s="9"/>
      <c r="H49" s="9"/>
      <c r="I49" s="9"/>
      <c r="J49" s="9"/>
      <c r="K49" s="9"/>
      <c r="L49" s="9"/>
      <c r="M49" s="9"/>
      <c r="N49" s="9"/>
      <c r="O49" s="9"/>
      <c r="P49" s="9"/>
      <c r="Q49" s="9"/>
      <c r="R49" s="9"/>
      <c r="S49" s="9"/>
      <c r="T49" s="9"/>
      <c r="U49" s="9"/>
      <c r="V49" s="9"/>
      <c r="W49" s="9"/>
      <c r="X49" s="9"/>
    </row>
    <row r="50" spans="1:24" x14ac:dyDescent="0.35">
      <c r="A50" s="9"/>
      <c r="B50" s="9"/>
      <c r="C50" s="9"/>
      <c r="D50" s="9"/>
      <c r="E50" s="9"/>
      <c r="F50" s="9"/>
      <c r="G50" s="9"/>
      <c r="H50" s="9"/>
      <c r="I50" s="9"/>
      <c r="J50" s="9"/>
      <c r="K50" s="9"/>
      <c r="L50" s="9"/>
      <c r="M50" s="9"/>
      <c r="N50" s="9"/>
      <c r="O50" s="9"/>
      <c r="P50" s="9"/>
      <c r="Q50" s="9"/>
      <c r="R50" s="9"/>
      <c r="S50" s="9"/>
      <c r="T50" s="9"/>
      <c r="U50" s="9"/>
      <c r="V50" s="9"/>
      <c r="W50" s="9"/>
      <c r="X50" s="9"/>
    </row>
    <row r="51" spans="1:24" x14ac:dyDescent="0.35">
      <c r="A51" s="9"/>
      <c r="B51" s="9"/>
      <c r="C51" s="9"/>
      <c r="D51" s="9"/>
      <c r="E51" s="9"/>
      <c r="F51" s="9"/>
      <c r="G51" s="9"/>
      <c r="H51" s="9"/>
      <c r="I51" s="9"/>
      <c r="J51" s="9"/>
      <c r="K51" s="9"/>
      <c r="L51" s="9"/>
      <c r="M51" s="9"/>
      <c r="N51" s="9"/>
      <c r="O51" s="9"/>
      <c r="P51" s="9"/>
      <c r="Q51" s="9"/>
      <c r="R51" s="9"/>
      <c r="S51" s="9"/>
      <c r="T51" s="9"/>
      <c r="U51" s="9"/>
      <c r="V51" s="9"/>
      <c r="W51" s="9"/>
      <c r="X51" s="9"/>
    </row>
    <row r="52" spans="1:24" x14ac:dyDescent="0.35">
      <c r="A52" s="9"/>
      <c r="B52" s="9"/>
      <c r="C52" s="9"/>
      <c r="D52" s="9"/>
      <c r="E52" s="9"/>
      <c r="F52" s="9"/>
      <c r="G52" s="9"/>
      <c r="H52" s="9"/>
      <c r="I52" s="9"/>
      <c r="J52" s="9"/>
      <c r="K52" s="9"/>
      <c r="L52" s="9"/>
      <c r="M52" s="9"/>
      <c r="N52" s="9"/>
      <c r="O52" s="9"/>
      <c r="P52" s="9"/>
      <c r="Q52" s="9"/>
      <c r="R52" s="9"/>
      <c r="S52" s="9"/>
      <c r="T52" s="9"/>
      <c r="U52" s="9"/>
      <c r="V52" s="9"/>
      <c r="W52" s="9"/>
      <c r="X52" s="9"/>
    </row>
    <row r="53" spans="1:24" x14ac:dyDescent="0.35">
      <c r="A53" s="9"/>
      <c r="B53" s="9"/>
      <c r="C53" s="9"/>
      <c r="D53" s="9"/>
      <c r="E53" s="9"/>
      <c r="F53" s="9"/>
      <c r="G53" s="9"/>
      <c r="H53" s="9"/>
      <c r="I53" s="9"/>
      <c r="J53" s="9"/>
      <c r="K53" s="9"/>
      <c r="L53" s="9"/>
      <c r="M53" s="9"/>
      <c r="N53" s="9"/>
      <c r="O53" s="9"/>
      <c r="P53" s="9"/>
      <c r="Q53" s="9"/>
      <c r="R53" s="9"/>
      <c r="S53" s="9"/>
      <c r="T53" s="9"/>
      <c r="U53" s="9"/>
      <c r="V53" s="9"/>
      <c r="W53" s="9"/>
      <c r="X53" s="9"/>
    </row>
    <row r="54" spans="1:24" x14ac:dyDescent="0.35">
      <c r="A54" s="9"/>
      <c r="B54" s="9"/>
      <c r="C54" s="9"/>
      <c r="D54" s="9"/>
      <c r="E54" s="9"/>
      <c r="F54" s="9"/>
      <c r="G54" s="9"/>
      <c r="H54" s="9"/>
      <c r="I54" s="9"/>
      <c r="J54" s="9"/>
      <c r="K54" s="9"/>
      <c r="L54" s="9"/>
      <c r="M54" s="9"/>
      <c r="N54" s="9"/>
      <c r="O54" s="9"/>
      <c r="P54" s="9"/>
      <c r="Q54" s="9"/>
      <c r="R54" s="9"/>
      <c r="S54" s="9"/>
      <c r="T54" s="9"/>
      <c r="U54" s="9"/>
      <c r="V54" s="9"/>
      <c r="W54" s="9"/>
      <c r="X54" s="9"/>
    </row>
    <row r="55" spans="1:24" x14ac:dyDescent="0.35">
      <c r="A55" s="9"/>
      <c r="B55" s="9"/>
      <c r="C55" s="9"/>
      <c r="D55" s="9"/>
      <c r="E55" s="9"/>
      <c r="F55" s="9"/>
      <c r="G55" s="9"/>
      <c r="H55" s="9"/>
      <c r="I55" s="9"/>
      <c r="J55" s="9"/>
      <c r="K55" s="9"/>
      <c r="L55" s="9"/>
      <c r="M55" s="9"/>
      <c r="N55" s="9"/>
      <c r="O55" s="9"/>
      <c r="P55" s="9"/>
      <c r="Q55" s="9"/>
      <c r="R55" s="9"/>
      <c r="S55" s="9"/>
      <c r="T55" s="9"/>
      <c r="U55" s="9"/>
      <c r="V55" s="9"/>
      <c r="W55" s="9"/>
      <c r="X55" s="9"/>
    </row>
    <row r="56" spans="1:24" x14ac:dyDescent="0.35">
      <c r="A56" s="9"/>
      <c r="B56" s="9"/>
      <c r="C56" s="9"/>
      <c r="D56" s="9"/>
      <c r="E56" s="9"/>
      <c r="F56" s="9"/>
      <c r="G56" s="9"/>
      <c r="H56" s="9"/>
      <c r="I56" s="9"/>
      <c r="J56" s="9"/>
      <c r="K56" s="9"/>
      <c r="L56" s="9"/>
      <c r="M56" s="9"/>
      <c r="N56" s="9"/>
      <c r="O56" s="9"/>
      <c r="P56" s="9"/>
      <c r="Q56" s="9"/>
      <c r="R56" s="9"/>
      <c r="S56" s="9"/>
      <c r="T56" s="9"/>
      <c r="U56" s="9"/>
      <c r="V56" s="9"/>
      <c r="W56" s="9"/>
      <c r="X56" s="9"/>
    </row>
    <row r="57" spans="1:24" x14ac:dyDescent="0.35">
      <c r="A57" s="9"/>
      <c r="B57" s="9"/>
      <c r="C57" s="9"/>
      <c r="D57" s="9"/>
      <c r="E57" s="9"/>
      <c r="F57" s="9"/>
      <c r="G57" s="9"/>
      <c r="H57" s="9"/>
      <c r="I57" s="9"/>
      <c r="J57" s="9"/>
      <c r="K57" s="9"/>
      <c r="L57" s="9"/>
      <c r="M57" s="9"/>
      <c r="N57" s="9"/>
      <c r="O57" s="9"/>
      <c r="P57" s="9"/>
      <c r="Q57" s="9"/>
      <c r="R57" s="9"/>
      <c r="S57" s="9"/>
      <c r="T57" s="9"/>
      <c r="U57" s="9"/>
      <c r="V57" s="9"/>
      <c r="W57" s="9"/>
      <c r="X57" s="9"/>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zoomScale="85" zoomScaleNormal="85" workbookViewId="0">
      <selection activeCell="K2" sqref="K2"/>
    </sheetView>
  </sheetViews>
  <sheetFormatPr defaultRowHeight="14.5" x14ac:dyDescent="0.35"/>
  <cols>
    <col min="1" max="1" width="15.36328125" bestFit="1" customWidth="1"/>
    <col min="2" max="2" width="12.81640625" bestFit="1" customWidth="1"/>
    <col min="3" max="3" width="16.08984375" bestFit="1" customWidth="1"/>
    <col min="4" max="4" width="12.08984375" customWidth="1"/>
    <col min="5" max="5" width="10.6328125" customWidth="1"/>
    <col min="6" max="6" width="22.1796875" bestFit="1" customWidth="1"/>
    <col min="7" max="7" width="25.81640625" customWidth="1"/>
    <col min="8" max="8" width="14.1796875" bestFit="1" customWidth="1"/>
    <col min="9" max="9" width="14.1796875" customWidth="1"/>
    <col min="10" max="10" width="13" customWidth="1"/>
    <col min="11" max="11" width="12.36328125" customWidth="1"/>
    <col min="12" max="12" width="6.1796875" customWidth="1"/>
    <col min="13" max="13" width="11.36328125" customWidth="1"/>
    <col min="14" max="14" width="9" bestFit="1" customWidth="1"/>
    <col min="15" max="15" width="18.54296875" bestFit="1" customWidth="1"/>
    <col min="16" max="16" width="17.90625" customWidth="1"/>
    <col min="17" max="17" width="14" bestFit="1" customWidth="1"/>
  </cols>
  <sheetData>
    <row r="1" spans="1:17" x14ac:dyDescent="0.35">
      <c r="A1" s="2" t="s">
        <v>0</v>
      </c>
      <c r="B1" s="2" t="s">
        <v>1</v>
      </c>
      <c r="C1" s="2" t="s">
        <v>3</v>
      </c>
      <c r="D1" s="2" t="s">
        <v>11</v>
      </c>
      <c r="E1" s="2" t="s">
        <v>14</v>
      </c>
      <c r="F1" s="2" t="s">
        <v>4</v>
      </c>
      <c r="G1" s="2" t="s">
        <v>2</v>
      </c>
      <c r="H1" s="2" t="s">
        <v>7</v>
      </c>
      <c r="I1" s="2" t="s">
        <v>6</v>
      </c>
      <c r="J1" s="2" t="s">
        <v>9</v>
      </c>
      <c r="K1" s="2" t="s">
        <v>10</v>
      </c>
      <c r="L1" s="2" t="s">
        <v>12</v>
      </c>
      <c r="M1" s="2" t="s">
        <v>13</v>
      </c>
      <c r="N1" s="2" t="s">
        <v>15</v>
      </c>
      <c r="O1" s="2" t="s">
        <v>6196</v>
      </c>
      <c r="P1" s="2" t="s">
        <v>6197</v>
      </c>
      <c r="Q1" s="2" t="s">
        <v>6189</v>
      </c>
    </row>
    <row r="2" spans="1:17"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s="2" t="str">
        <f>_xlfn.XLOOKUP(Orders_Table[[#This Row],[Customer ID]],customers!$A$1:$A$1001,customers!$F$1:$F$1001,,0)</f>
        <v>Paterson</v>
      </c>
      <c r="J2" t="str">
        <f>INDEX(products!$A$1:$G$49,MATCH(orders!$D2,products!$A$1:$A$49,0),MATCH(orders!J$1,products!$A$1:$G$1,0))</f>
        <v>Rob</v>
      </c>
      <c r="K2" t="str">
        <f>INDEX(products!$A$1:$G$49,MATCH(orders!$D2,products!$A$1:$A$49,0),MATCH(orders!K$1,products!$A$1:$G$1,0))</f>
        <v>M</v>
      </c>
      <c r="L2" s="4">
        <f>INDEX(products!$A$1:$G$49,MATCH(orders!$D2,products!$A$1:$A$49,0),MATCH(orders!L$1,products!$A$1:$G$1,0))</f>
        <v>1</v>
      </c>
      <c r="M2" s="5">
        <f>INDEX(products!$A$1:$G$49,MATCH(orders!$D2,products!$A$1:$A$49,0),MATCH(orders!M$1,products!$A$1:$G$1,0))</f>
        <v>9.9499999999999993</v>
      </c>
      <c r="N2" s="5">
        <f>M2*E2</f>
        <v>19.899999999999999</v>
      </c>
      <c r="O2" t="str">
        <f>IF(J2="Rob","Robusta", IF(J2="Exc", "Excelsa", IF(J2="Ara","Arabica", IF(J2="Lib","Liberica",""))))</f>
        <v>Robusta</v>
      </c>
      <c r="P2" t="str">
        <f>IF(K2="M", "Medium", IF(K2="L","Light", IF(K2="D","Dark","")))</f>
        <v>Medium</v>
      </c>
      <c r="Q2" t="str">
        <f>_xlfn.XLOOKUP(Orders_Table[[#This Row],[Customer ID]],customers!$A$1:$A$1001,customers!$I$1:$I$1001,,0)</f>
        <v>Yes</v>
      </c>
    </row>
    <row r="3" spans="1:17"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s="2" t="str">
        <f>_xlfn.XLOOKUP(Orders_Table[[#This Row],[Customer ID]],customers!$A$1:$A$1001,customers!$F$1:$F$1001,,0)</f>
        <v>Paterson</v>
      </c>
      <c r="J3" t="str">
        <f>INDEX(products!$A$1:$G$49,MATCH(orders!$D3,products!$A$1:$A$49,0),MATCH(orders!J$1,products!$A$1:$G$1,0))</f>
        <v>Exc</v>
      </c>
      <c r="K3" t="str">
        <f>INDEX(products!$A$1:$G$49,MATCH(orders!$D3,products!$A$1:$A$49,0),MATCH(orders!K$1,products!$A$1:$G$1,0))</f>
        <v>M</v>
      </c>
      <c r="L3" s="4">
        <f>INDEX(products!$A$1:$G$49,MATCH(orders!$D3,products!$A$1:$A$49,0),MATCH(orders!L$1,products!$A$1:$G$1,0))</f>
        <v>0.5</v>
      </c>
      <c r="M3" s="5">
        <f>INDEX(products!$A$1:$G$49,MATCH(orders!$D3,products!$A$1:$A$49,0),MATCH(orders!M$1,products!$A$1:$G$1,0))</f>
        <v>8.25</v>
      </c>
      <c r="N3" s="5">
        <f t="shared" ref="N3:N66" si="0">M3*E3</f>
        <v>41.25</v>
      </c>
      <c r="O3" t="str">
        <f t="shared" ref="O3:O66" si="1">IF(J3="Rob","Robusta", IF(J3="Exc", "Excelsa", IF(J3="Ara","Arabica", IF(J3="Lib","Liberica",""))))</f>
        <v>Excelsa</v>
      </c>
      <c r="P3" t="str">
        <f t="shared" ref="P3:P66" si="2">IF(K3="M", "Medium", IF(K3="L","Light", IF(K3="D","Dark","")))</f>
        <v>Medium</v>
      </c>
      <c r="Q3" t="str">
        <f>_xlfn.XLOOKUP(Orders_Table[[#This Row],[Customer ID]],customers!$A$1:$A$1001,customers!$I$1:$I$1001,,0)</f>
        <v>Yes</v>
      </c>
    </row>
    <row r="4" spans="1:17"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s="2" t="str">
        <f>_xlfn.XLOOKUP(Orders_Table[[#This Row],[Customer ID]],customers!$A$1:$A$1001,customers!$F$1:$F$1001,,0)</f>
        <v>San Antonio</v>
      </c>
      <c r="J4" t="str">
        <f>INDEX(products!$A$1:$G$49,MATCH(orders!$D4,products!$A$1:$A$49,0),MATCH(orders!J$1,products!$A$1:$G$1,0))</f>
        <v>Ara</v>
      </c>
      <c r="K4" t="str">
        <f>INDEX(products!$A$1:$G$49,MATCH(orders!$D4,products!$A$1:$A$49,0),MATCH(orders!K$1,products!$A$1:$G$1,0))</f>
        <v>L</v>
      </c>
      <c r="L4" s="4">
        <f>INDEX(products!$A$1:$G$49,MATCH(orders!$D4,products!$A$1:$A$49,0),MATCH(orders!L$1,products!$A$1:$G$1,0))</f>
        <v>1</v>
      </c>
      <c r="M4" s="5">
        <f>INDEX(products!$A$1:$G$49,MATCH(orders!$D4,products!$A$1:$A$49,0),MATCH(orders!M$1,products!$A$1:$G$1,0))</f>
        <v>12.95</v>
      </c>
      <c r="N4" s="5">
        <f t="shared" si="0"/>
        <v>12.95</v>
      </c>
      <c r="O4" t="str">
        <f t="shared" si="1"/>
        <v>Arabica</v>
      </c>
      <c r="P4" t="str">
        <f t="shared" si="2"/>
        <v>Light</v>
      </c>
      <c r="Q4" t="str">
        <f>_xlfn.XLOOKUP(Orders_Table[[#This Row],[Customer ID]],customers!$A$1:$A$1001,customers!$I$1:$I$1001,,0)</f>
        <v>Yes</v>
      </c>
    </row>
    <row r="5" spans="1:17"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s="2" t="str">
        <f>_xlfn.XLOOKUP(Orders_Table[[#This Row],[Customer ID]],customers!$A$1:$A$1001,customers!$F$1:$F$1001,,0)</f>
        <v>Cill Airne</v>
      </c>
      <c r="J5" t="str">
        <f>INDEX(products!$A$1:$G$49,MATCH(orders!$D5,products!$A$1:$A$49,0),MATCH(orders!J$1,products!$A$1:$G$1,0))</f>
        <v>Exc</v>
      </c>
      <c r="K5" t="str">
        <f>INDEX(products!$A$1:$G$49,MATCH(orders!$D5,products!$A$1:$A$49,0),MATCH(orders!K$1,products!$A$1:$G$1,0))</f>
        <v>M</v>
      </c>
      <c r="L5" s="4">
        <f>INDEX(products!$A$1:$G$49,MATCH(orders!$D5,products!$A$1:$A$49,0),MATCH(orders!L$1,products!$A$1:$G$1,0))</f>
        <v>1</v>
      </c>
      <c r="M5" s="5">
        <f>INDEX(products!$A$1:$G$49,MATCH(orders!$D5,products!$A$1:$A$49,0),MATCH(orders!M$1,products!$A$1:$G$1,0))</f>
        <v>13.75</v>
      </c>
      <c r="N5" s="5">
        <f t="shared" si="0"/>
        <v>27.5</v>
      </c>
      <c r="O5" t="str">
        <f t="shared" si="1"/>
        <v>Excelsa</v>
      </c>
      <c r="P5" t="str">
        <f t="shared" si="2"/>
        <v>Medium</v>
      </c>
      <c r="Q5" t="str">
        <f>_xlfn.XLOOKUP(Orders_Table[[#This Row],[Customer ID]],customers!$A$1:$A$1001,customers!$I$1:$I$1001,,0)</f>
        <v>No</v>
      </c>
    </row>
    <row r="6" spans="1:17"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s="2" t="str">
        <f>_xlfn.XLOOKUP(Orders_Table[[#This Row],[Customer ID]],customers!$A$1:$A$1001,customers!$F$1:$F$1001,,0)</f>
        <v>Cill Airne</v>
      </c>
      <c r="J6" t="str">
        <f>INDEX(products!$A$1:$G$49,MATCH(orders!$D6,products!$A$1:$A$49,0),MATCH(orders!J$1,products!$A$1:$G$1,0))</f>
        <v>Rob</v>
      </c>
      <c r="K6" t="str">
        <f>INDEX(products!$A$1:$G$49,MATCH(orders!$D6,products!$A$1:$A$49,0),MATCH(orders!K$1,products!$A$1:$G$1,0))</f>
        <v>L</v>
      </c>
      <c r="L6" s="4">
        <f>INDEX(products!$A$1:$G$49,MATCH(orders!$D6,products!$A$1:$A$49,0),MATCH(orders!L$1,products!$A$1:$G$1,0))</f>
        <v>2.5</v>
      </c>
      <c r="M6" s="5">
        <f>INDEX(products!$A$1:$G$49,MATCH(orders!$D6,products!$A$1:$A$49,0),MATCH(orders!M$1,products!$A$1:$G$1,0))</f>
        <v>27.484999999999996</v>
      </c>
      <c r="N6" s="5">
        <f t="shared" si="0"/>
        <v>54.969999999999992</v>
      </c>
      <c r="O6" t="str">
        <f t="shared" si="1"/>
        <v>Robusta</v>
      </c>
      <c r="P6" t="str">
        <f t="shared" si="2"/>
        <v>Light</v>
      </c>
      <c r="Q6" t="str">
        <f>_xlfn.XLOOKUP(Orders_Table[[#This Row],[Customer ID]],customers!$A$1:$A$1001,customers!$I$1:$I$1001,,0)</f>
        <v>No</v>
      </c>
    </row>
    <row r="7" spans="1:17"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s="2" t="str">
        <f>_xlfn.XLOOKUP(Orders_Table[[#This Row],[Customer ID]],customers!$A$1:$A$1001,customers!$F$1:$F$1001,,0)</f>
        <v>Scranton</v>
      </c>
      <c r="J7" t="str">
        <f>INDEX(products!$A$1:$G$49,MATCH(orders!$D7,products!$A$1:$A$49,0),MATCH(orders!J$1,products!$A$1:$G$1,0))</f>
        <v>Lib</v>
      </c>
      <c r="K7" t="str">
        <f>INDEX(products!$A$1:$G$49,MATCH(orders!$D7,products!$A$1:$A$49,0),MATCH(orders!K$1,products!$A$1:$G$1,0))</f>
        <v>D</v>
      </c>
      <c r="L7" s="4">
        <f>INDEX(products!$A$1:$G$49,MATCH(orders!$D7,products!$A$1:$A$49,0),MATCH(orders!L$1,products!$A$1:$G$1,0))</f>
        <v>1</v>
      </c>
      <c r="M7" s="5">
        <f>INDEX(products!$A$1:$G$49,MATCH(orders!$D7,products!$A$1:$A$49,0),MATCH(orders!M$1,products!$A$1:$G$1,0))</f>
        <v>12.95</v>
      </c>
      <c r="N7" s="5">
        <f t="shared" si="0"/>
        <v>38.849999999999994</v>
      </c>
      <c r="O7" t="str">
        <f t="shared" si="1"/>
        <v>Liberica</v>
      </c>
      <c r="P7" t="str">
        <f t="shared" si="2"/>
        <v>Dark</v>
      </c>
      <c r="Q7" t="str">
        <f>_xlfn.XLOOKUP(Orders_Table[[#This Row],[Customer ID]],customers!$A$1:$A$1001,customers!$I$1:$I$1001,,0)</f>
        <v>No</v>
      </c>
    </row>
    <row r="8" spans="1:17"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s="2" t="str">
        <f>_xlfn.XLOOKUP(Orders_Table[[#This Row],[Customer ID]],customers!$A$1:$A$1001,customers!$F$1:$F$1001,,0)</f>
        <v>Dayton</v>
      </c>
      <c r="J8" t="str">
        <f>INDEX(products!$A$1:$G$49,MATCH(orders!$D8,products!$A$1:$A$49,0),MATCH(orders!J$1,products!$A$1:$G$1,0))</f>
        <v>Exc</v>
      </c>
      <c r="K8" t="str">
        <f>INDEX(products!$A$1:$G$49,MATCH(orders!$D8,products!$A$1:$A$49,0),MATCH(orders!K$1,products!$A$1:$G$1,0))</f>
        <v>D</v>
      </c>
      <c r="L8" s="4">
        <f>INDEX(products!$A$1:$G$49,MATCH(orders!$D8,products!$A$1:$A$49,0),MATCH(orders!L$1,products!$A$1:$G$1,0))</f>
        <v>0.5</v>
      </c>
      <c r="M8" s="5">
        <f>INDEX(products!$A$1:$G$49,MATCH(orders!$D8,products!$A$1:$A$49,0),MATCH(orders!M$1,products!$A$1:$G$1,0))</f>
        <v>7.29</v>
      </c>
      <c r="N8" s="5">
        <f t="shared" si="0"/>
        <v>21.87</v>
      </c>
      <c r="O8" t="str">
        <f t="shared" si="1"/>
        <v>Excelsa</v>
      </c>
      <c r="P8" t="str">
        <f t="shared" si="2"/>
        <v>Dark</v>
      </c>
      <c r="Q8" t="str">
        <f>_xlfn.XLOOKUP(Orders_Table[[#This Row],[Customer ID]],customers!$A$1:$A$1001,customers!$I$1:$I$1001,,0)</f>
        <v>Yes</v>
      </c>
    </row>
    <row r="9" spans="1:17"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s="2" t="str">
        <f>_xlfn.XLOOKUP(Orders_Table[[#This Row],[Customer ID]],customers!$A$1:$A$1001,customers!$F$1:$F$1001,,0)</f>
        <v>Kill</v>
      </c>
      <c r="J9" t="str">
        <f>INDEX(products!$A$1:$G$49,MATCH(orders!$D9,products!$A$1:$A$49,0),MATCH(orders!J$1,products!$A$1:$G$1,0))</f>
        <v>Lib</v>
      </c>
      <c r="K9" t="str">
        <f>INDEX(products!$A$1:$G$49,MATCH(orders!$D9,products!$A$1:$A$49,0),MATCH(orders!K$1,products!$A$1:$G$1,0))</f>
        <v>L</v>
      </c>
      <c r="L9" s="4">
        <f>INDEX(products!$A$1:$G$49,MATCH(orders!$D9,products!$A$1:$A$49,0),MATCH(orders!L$1,products!$A$1:$G$1,0))</f>
        <v>0.2</v>
      </c>
      <c r="M9" s="5">
        <f>INDEX(products!$A$1:$G$49,MATCH(orders!$D9,products!$A$1:$A$49,0),MATCH(orders!M$1,products!$A$1:$G$1,0))</f>
        <v>4.7549999999999999</v>
      </c>
      <c r="N9" s="5">
        <f t="shared" si="0"/>
        <v>4.7549999999999999</v>
      </c>
      <c r="O9" t="str">
        <f t="shared" si="1"/>
        <v>Liberica</v>
      </c>
      <c r="P9" t="str">
        <f t="shared" si="2"/>
        <v>Light</v>
      </c>
      <c r="Q9" t="str">
        <f>_xlfn.XLOOKUP(Orders_Table[[#This Row],[Customer ID]],customers!$A$1:$A$1001,customers!$I$1:$I$1001,,0)</f>
        <v>Yes</v>
      </c>
    </row>
    <row r="10" spans="1:17"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s="2" t="str">
        <f>_xlfn.XLOOKUP(Orders_Table[[#This Row],[Customer ID]],customers!$A$1:$A$1001,customers!$F$1:$F$1001,,0)</f>
        <v>Los Angeles</v>
      </c>
      <c r="J10" t="str">
        <f>INDEX(products!$A$1:$G$49,MATCH(orders!$D10,products!$A$1:$A$49,0),MATCH(orders!J$1,products!$A$1:$G$1,0))</f>
        <v>Rob</v>
      </c>
      <c r="K10" t="str">
        <f>INDEX(products!$A$1:$G$49,MATCH(orders!$D10,products!$A$1:$A$49,0),MATCH(orders!K$1,products!$A$1:$G$1,0))</f>
        <v>M</v>
      </c>
      <c r="L10" s="4">
        <f>INDEX(products!$A$1:$G$49,MATCH(orders!$D10,products!$A$1:$A$49,0),MATCH(orders!L$1,products!$A$1:$G$1,0))</f>
        <v>0.5</v>
      </c>
      <c r="M10" s="5">
        <f>INDEX(products!$A$1:$G$49,MATCH(orders!$D10,products!$A$1:$A$49,0),MATCH(orders!M$1,products!$A$1:$G$1,0))</f>
        <v>5.97</v>
      </c>
      <c r="N10" s="5">
        <f t="shared" si="0"/>
        <v>17.91</v>
      </c>
      <c r="O10" t="str">
        <f t="shared" si="1"/>
        <v>Robusta</v>
      </c>
      <c r="P10" t="str">
        <f t="shared" si="2"/>
        <v>Medium</v>
      </c>
      <c r="Q10" t="str">
        <f>_xlfn.XLOOKUP(Orders_Table[[#This Row],[Customer ID]],customers!$A$1:$A$1001,customers!$I$1:$I$1001,,0)</f>
        <v>No</v>
      </c>
    </row>
    <row r="11" spans="1:17"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s="2" t="str">
        <f>_xlfn.XLOOKUP(Orders_Table[[#This Row],[Customer ID]],customers!$A$1:$A$1001,customers!$F$1:$F$1001,,0)</f>
        <v>Los Angeles</v>
      </c>
      <c r="J11" t="str">
        <f>INDEX(products!$A$1:$G$49,MATCH(orders!$D11,products!$A$1:$A$49,0),MATCH(orders!J$1,products!$A$1:$G$1,0))</f>
        <v>Rob</v>
      </c>
      <c r="K11" t="str">
        <f>INDEX(products!$A$1:$G$49,MATCH(orders!$D11,products!$A$1:$A$49,0),MATCH(orders!K$1,products!$A$1:$G$1,0))</f>
        <v>M</v>
      </c>
      <c r="L11" s="4">
        <f>INDEX(products!$A$1:$G$49,MATCH(orders!$D11,products!$A$1:$A$49,0),MATCH(orders!L$1,products!$A$1:$G$1,0))</f>
        <v>0.5</v>
      </c>
      <c r="M11" s="5">
        <f>INDEX(products!$A$1:$G$49,MATCH(orders!$D11,products!$A$1:$A$49,0),MATCH(orders!M$1,products!$A$1:$G$1,0))</f>
        <v>5.97</v>
      </c>
      <c r="N11" s="5">
        <f t="shared" si="0"/>
        <v>5.97</v>
      </c>
      <c r="O11" t="str">
        <f t="shared" si="1"/>
        <v>Robusta</v>
      </c>
      <c r="P11" t="str">
        <f t="shared" si="2"/>
        <v>Medium</v>
      </c>
      <c r="Q11" t="str">
        <f>_xlfn.XLOOKUP(Orders_Table[[#This Row],[Customer ID]],customers!$A$1:$A$1001,customers!$I$1:$I$1001,,0)</f>
        <v>No</v>
      </c>
    </row>
    <row r="12" spans="1:17"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s="2" t="str">
        <f>_xlfn.XLOOKUP(Orders_Table[[#This Row],[Customer ID]],customers!$A$1:$A$1001,customers!$F$1:$F$1001,,0)</f>
        <v>San Jose</v>
      </c>
      <c r="J12" t="str">
        <f>INDEX(products!$A$1:$G$49,MATCH(orders!$D12,products!$A$1:$A$49,0),MATCH(orders!J$1,products!$A$1:$G$1,0))</f>
        <v>Ara</v>
      </c>
      <c r="K12" t="str">
        <f>INDEX(products!$A$1:$G$49,MATCH(orders!$D12,products!$A$1:$A$49,0),MATCH(orders!K$1,products!$A$1:$G$1,0))</f>
        <v>D</v>
      </c>
      <c r="L12" s="4">
        <f>INDEX(products!$A$1:$G$49,MATCH(orders!$D12,products!$A$1:$A$49,0),MATCH(orders!L$1,products!$A$1:$G$1,0))</f>
        <v>1</v>
      </c>
      <c r="M12" s="5">
        <f>INDEX(products!$A$1:$G$49,MATCH(orders!$D12,products!$A$1:$A$49,0),MATCH(orders!M$1,products!$A$1:$G$1,0))</f>
        <v>9.9499999999999993</v>
      </c>
      <c r="N12" s="5">
        <f t="shared" si="0"/>
        <v>39.799999999999997</v>
      </c>
      <c r="O12" t="str">
        <f t="shared" si="1"/>
        <v>Arabica</v>
      </c>
      <c r="P12" t="str">
        <f t="shared" si="2"/>
        <v>Dark</v>
      </c>
      <c r="Q12" t="str">
        <f>_xlfn.XLOOKUP(Orders_Table[[#This Row],[Customer ID]],customers!$A$1:$A$1001,customers!$I$1:$I$1001,,0)</f>
        <v>No</v>
      </c>
    </row>
    <row r="13" spans="1:17"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s="2" t="str">
        <f>_xlfn.XLOOKUP(Orders_Table[[#This Row],[Customer ID]],customers!$A$1:$A$1001,customers!$F$1:$F$1001,,0)</f>
        <v>San Jose</v>
      </c>
      <c r="J13" t="str">
        <f>INDEX(products!$A$1:$G$49,MATCH(orders!$D13,products!$A$1:$A$49,0),MATCH(orders!J$1,products!$A$1:$G$1,0))</f>
        <v>Exc</v>
      </c>
      <c r="K13" t="str">
        <f>INDEX(products!$A$1:$G$49,MATCH(orders!$D13,products!$A$1:$A$49,0),MATCH(orders!K$1,products!$A$1:$G$1,0))</f>
        <v>L</v>
      </c>
      <c r="L13" s="4">
        <f>INDEX(products!$A$1:$G$49,MATCH(orders!$D13,products!$A$1:$A$49,0),MATCH(orders!L$1,products!$A$1:$G$1,0))</f>
        <v>2.5</v>
      </c>
      <c r="M13" s="5">
        <f>INDEX(products!$A$1:$G$49,MATCH(orders!$D13,products!$A$1:$A$49,0),MATCH(orders!M$1,products!$A$1:$G$1,0))</f>
        <v>34.154999999999994</v>
      </c>
      <c r="N13" s="5">
        <f t="shared" si="0"/>
        <v>170.77499999999998</v>
      </c>
      <c r="O13" t="str">
        <f t="shared" si="1"/>
        <v>Excelsa</v>
      </c>
      <c r="P13" t="str">
        <f t="shared" si="2"/>
        <v>Light</v>
      </c>
      <c r="Q13" t="str">
        <f>_xlfn.XLOOKUP(Orders_Table[[#This Row],[Customer ID]],customers!$A$1:$A$1001,customers!$I$1:$I$1001,,0)</f>
        <v>Yes</v>
      </c>
    </row>
    <row r="14" spans="1:17"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s="2" t="str">
        <f>_xlfn.XLOOKUP(Orders_Table[[#This Row],[Customer ID]],customers!$A$1:$A$1001,customers!$F$1:$F$1001,,0)</f>
        <v>Richmond</v>
      </c>
      <c r="J14" t="str">
        <f>INDEX(products!$A$1:$G$49,MATCH(orders!$D14,products!$A$1:$A$49,0),MATCH(orders!J$1,products!$A$1:$G$1,0))</f>
        <v>Rob</v>
      </c>
      <c r="K14" t="str">
        <f>INDEX(products!$A$1:$G$49,MATCH(orders!$D14,products!$A$1:$A$49,0),MATCH(orders!K$1,products!$A$1:$G$1,0))</f>
        <v>M</v>
      </c>
      <c r="L14" s="4">
        <f>INDEX(products!$A$1:$G$49,MATCH(orders!$D14,products!$A$1:$A$49,0),MATCH(orders!L$1,products!$A$1:$G$1,0))</f>
        <v>1</v>
      </c>
      <c r="M14" s="5">
        <f>INDEX(products!$A$1:$G$49,MATCH(orders!$D14,products!$A$1:$A$49,0),MATCH(orders!M$1,products!$A$1:$G$1,0))</f>
        <v>9.9499999999999993</v>
      </c>
      <c r="N14" s="5">
        <f t="shared" si="0"/>
        <v>49.75</v>
      </c>
      <c r="O14" t="str">
        <f t="shared" si="1"/>
        <v>Robusta</v>
      </c>
      <c r="P14" t="str">
        <f t="shared" si="2"/>
        <v>Medium</v>
      </c>
      <c r="Q14" t="str">
        <f>_xlfn.XLOOKUP(Orders_Table[[#This Row],[Customer ID]],customers!$A$1:$A$1001,customers!$I$1:$I$1001,,0)</f>
        <v>No</v>
      </c>
    </row>
    <row r="15" spans="1:17"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s="2" t="str">
        <f>_xlfn.XLOOKUP(Orders_Table[[#This Row],[Customer ID]],customers!$A$1:$A$1001,customers!$F$1:$F$1001,,0)</f>
        <v>Migrate</v>
      </c>
      <c r="J15" t="str">
        <f>INDEX(products!$A$1:$G$49,MATCH(orders!$D15,products!$A$1:$A$49,0),MATCH(orders!J$1,products!$A$1:$G$1,0))</f>
        <v>Rob</v>
      </c>
      <c r="K15" t="str">
        <f>INDEX(products!$A$1:$G$49,MATCH(orders!$D15,products!$A$1:$A$49,0),MATCH(orders!K$1,products!$A$1:$G$1,0))</f>
        <v>D</v>
      </c>
      <c r="L15" s="4">
        <f>INDEX(products!$A$1:$G$49,MATCH(orders!$D15,products!$A$1:$A$49,0),MATCH(orders!L$1,products!$A$1:$G$1,0))</f>
        <v>2.5</v>
      </c>
      <c r="M15" s="5">
        <f>INDEX(products!$A$1:$G$49,MATCH(orders!$D15,products!$A$1:$A$49,0),MATCH(orders!M$1,products!$A$1:$G$1,0))</f>
        <v>20.584999999999997</v>
      </c>
      <c r="N15" s="5">
        <f t="shared" si="0"/>
        <v>41.169999999999995</v>
      </c>
      <c r="O15" t="str">
        <f t="shared" si="1"/>
        <v>Robusta</v>
      </c>
      <c r="P15" t="str">
        <f t="shared" si="2"/>
        <v>Dark</v>
      </c>
      <c r="Q15" t="str">
        <f>_xlfn.XLOOKUP(Orders_Table[[#This Row],[Customer ID]],customers!$A$1:$A$1001,customers!$I$1:$I$1001,,0)</f>
        <v>No</v>
      </c>
    </row>
    <row r="16" spans="1:17"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s="2" t="str">
        <f>_xlfn.XLOOKUP(Orders_Table[[#This Row],[Customer ID]],customers!$A$1:$A$1001,customers!$F$1:$F$1001,,0)</f>
        <v>Saint Louis</v>
      </c>
      <c r="J16" t="str">
        <f>INDEX(products!$A$1:$G$49,MATCH(orders!$D16,products!$A$1:$A$49,0),MATCH(orders!J$1,products!$A$1:$G$1,0))</f>
        <v>Lib</v>
      </c>
      <c r="K16" t="str">
        <f>INDEX(products!$A$1:$G$49,MATCH(orders!$D16,products!$A$1:$A$49,0),MATCH(orders!K$1,products!$A$1:$G$1,0))</f>
        <v>D</v>
      </c>
      <c r="L16" s="4">
        <f>INDEX(products!$A$1:$G$49,MATCH(orders!$D16,products!$A$1:$A$49,0),MATCH(orders!L$1,products!$A$1:$G$1,0))</f>
        <v>0.2</v>
      </c>
      <c r="M16" s="5">
        <f>INDEX(products!$A$1:$G$49,MATCH(orders!$D16,products!$A$1:$A$49,0),MATCH(orders!M$1,products!$A$1:$G$1,0))</f>
        <v>3.8849999999999998</v>
      </c>
      <c r="N16" s="5">
        <f t="shared" si="0"/>
        <v>11.654999999999999</v>
      </c>
      <c r="O16" t="str">
        <f t="shared" si="1"/>
        <v>Liberica</v>
      </c>
      <c r="P16" t="str">
        <f t="shared" si="2"/>
        <v>Dark</v>
      </c>
      <c r="Q16" t="str">
        <f>_xlfn.XLOOKUP(Orders_Table[[#This Row],[Customer ID]],customers!$A$1:$A$1001,customers!$I$1:$I$1001,,0)</f>
        <v>Yes</v>
      </c>
    </row>
    <row r="17" spans="1:17"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s="2" t="str">
        <f>_xlfn.XLOOKUP(Orders_Table[[#This Row],[Customer ID]],customers!$A$1:$A$1001,customers!$F$1:$F$1001,,0)</f>
        <v>Philadelphia</v>
      </c>
      <c r="J17" t="str">
        <f>INDEX(products!$A$1:$G$49,MATCH(orders!$D17,products!$A$1:$A$49,0),MATCH(orders!J$1,products!$A$1:$G$1,0))</f>
        <v>Rob</v>
      </c>
      <c r="K17" t="str">
        <f>INDEX(products!$A$1:$G$49,MATCH(orders!$D17,products!$A$1:$A$49,0),MATCH(orders!K$1,products!$A$1:$G$1,0))</f>
        <v>M</v>
      </c>
      <c r="L17" s="4">
        <f>INDEX(products!$A$1:$G$49,MATCH(orders!$D17,products!$A$1:$A$49,0),MATCH(orders!L$1,products!$A$1:$G$1,0))</f>
        <v>2.5</v>
      </c>
      <c r="M17" s="5">
        <f>INDEX(products!$A$1:$G$49,MATCH(orders!$D17,products!$A$1:$A$49,0),MATCH(orders!M$1,products!$A$1:$G$1,0))</f>
        <v>22.884999999999998</v>
      </c>
      <c r="N17" s="5">
        <f t="shared" si="0"/>
        <v>114.42499999999998</v>
      </c>
      <c r="O17" t="str">
        <f t="shared" si="1"/>
        <v>Robusta</v>
      </c>
      <c r="P17" t="str">
        <f t="shared" si="2"/>
        <v>Medium</v>
      </c>
      <c r="Q17" t="str">
        <f>_xlfn.XLOOKUP(Orders_Table[[#This Row],[Customer ID]],customers!$A$1:$A$1001,customers!$I$1:$I$1001,,0)</f>
        <v>No</v>
      </c>
    </row>
    <row r="18" spans="1:17"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s="2" t="str">
        <f>_xlfn.XLOOKUP(Orders_Table[[#This Row],[Customer ID]],customers!$A$1:$A$1001,customers!$F$1:$F$1001,,0)</f>
        <v>Portland</v>
      </c>
      <c r="J18" t="str">
        <f>INDEX(products!$A$1:$G$49,MATCH(orders!$D18,products!$A$1:$A$49,0),MATCH(orders!J$1,products!$A$1:$G$1,0))</f>
        <v>Ara</v>
      </c>
      <c r="K18" t="str">
        <f>INDEX(products!$A$1:$G$49,MATCH(orders!$D18,products!$A$1:$A$49,0),MATCH(orders!K$1,products!$A$1:$G$1,0))</f>
        <v>M</v>
      </c>
      <c r="L18" s="4">
        <f>INDEX(products!$A$1:$G$49,MATCH(orders!$D18,products!$A$1:$A$49,0),MATCH(orders!L$1,products!$A$1:$G$1,0))</f>
        <v>0.2</v>
      </c>
      <c r="M18" s="5">
        <f>INDEX(products!$A$1:$G$49,MATCH(orders!$D18,products!$A$1:$A$49,0),MATCH(orders!M$1,products!$A$1:$G$1,0))</f>
        <v>3.375</v>
      </c>
      <c r="N18" s="5">
        <f t="shared" si="0"/>
        <v>20.25</v>
      </c>
      <c r="O18" t="str">
        <f t="shared" si="1"/>
        <v>Arabica</v>
      </c>
      <c r="P18" t="str">
        <f t="shared" si="2"/>
        <v>Medium</v>
      </c>
      <c r="Q18" t="str">
        <f>_xlfn.XLOOKUP(Orders_Table[[#This Row],[Customer ID]],customers!$A$1:$A$1001,customers!$I$1:$I$1001,,0)</f>
        <v>No</v>
      </c>
    </row>
    <row r="19" spans="1:17"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s="2" t="str">
        <f>_xlfn.XLOOKUP(Orders_Table[[#This Row],[Customer ID]],customers!$A$1:$A$1001,customers!$F$1:$F$1001,,0)</f>
        <v>Houston</v>
      </c>
      <c r="J19" t="str">
        <f>INDEX(products!$A$1:$G$49,MATCH(orders!$D19,products!$A$1:$A$49,0),MATCH(orders!J$1,products!$A$1:$G$1,0))</f>
        <v>Ara</v>
      </c>
      <c r="K19" t="str">
        <f>INDEX(products!$A$1:$G$49,MATCH(orders!$D19,products!$A$1:$A$49,0),MATCH(orders!K$1,products!$A$1:$G$1,0))</f>
        <v>L</v>
      </c>
      <c r="L19" s="4">
        <f>INDEX(products!$A$1:$G$49,MATCH(orders!$D19,products!$A$1:$A$49,0),MATCH(orders!L$1,products!$A$1:$G$1,0))</f>
        <v>1</v>
      </c>
      <c r="M19" s="5">
        <f>INDEX(products!$A$1:$G$49,MATCH(orders!$D19,products!$A$1:$A$49,0),MATCH(orders!M$1,products!$A$1:$G$1,0))</f>
        <v>12.95</v>
      </c>
      <c r="N19" s="5">
        <f t="shared" si="0"/>
        <v>77.699999999999989</v>
      </c>
      <c r="O19" t="str">
        <f t="shared" si="1"/>
        <v>Arabica</v>
      </c>
      <c r="P19" t="str">
        <f t="shared" si="2"/>
        <v>Light</v>
      </c>
      <c r="Q19" t="str">
        <f>_xlfn.XLOOKUP(Orders_Table[[#This Row],[Customer ID]],customers!$A$1:$A$1001,customers!$I$1:$I$1001,,0)</f>
        <v>No</v>
      </c>
    </row>
    <row r="20" spans="1:17"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s="2" t="str">
        <f>_xlfn.XLOOKUP(Orders_Table[[#This Row],[Customer ID]],customers!$A$1:$A$1001,customers!$F$1:$F$1001,,0)</f>
        <v>Caherconlish</v>
      </c>
      <c r="J20" t="str">
        <f>INDEX(products!$A$1:$G$49,MATCH(orders!$D20,products!$A$1:$A$49,0),MATCH(orders!J$1,products!$A$1:$G$1,0))</f>
        <v>Rob</v>
      </c>
      <c r="K20" t="str">
        <f>INDEX(products!$A$1:$G$49,MATCH(orders!$D20,products!$A$1:$A$49,0),MATCH(orders!K$1,products!$A$1:$G$1,0))</f>
        <v>D</v>
      </c>
      <c r="L20" s="4">
        <f>INDEX(products!$A$1:$G$49,MATCH(orders!$D20,products!$A$1:$A$49,0),MATCH(orders!L$1,products!$A$1:$G$1,0))</f>
        <v>2.5</v>
      </c>
      <c r="M20" s="5">
        <f>INDEX(products!$A$1:$G$49,MATCH(orders!$D20,products!$A$1:$A$49,0),MATCH(orders!M$1,products!$A$1:$G$1,0))</f>
        <v>20.584999999999997</v>
      </c>
      <c r="N20" s="5">
        <f t="shared" si="0"/>
        <v>82.339999999999989</v>
      </c>
      <c r="O20" t="str">
        <f t="shared" si="1"/>
        <v>Robusta</v>
      </c>
      <c r="P20" t="str">
        <f t="shared" si="2"/>
        <v>Dark</v>
      </c>
      <c r="Q20" t="str">
        <f>_xlfn.XLOOKUP(Orders_Table[[#This Row],[Customer ID]],customers!$A$1:$A$1001,customers!$I$1:$I$1001,,0)</f>
        <v>Yes</v>
      </c>
    </row>
    <row r="21" spans="1:17"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s="2" t="str">
        <f>_xlfn.XLOOKUP(Orders_Table[[#This Row],[Customer ID]],customers!$A$1:$A$1001,customers!$F$1:$F$1001,,0)</f>
        <v>New York City</v>
      </c>
      <c r="J21" t="str">
        <f>INDEX(products!$A$1:$G$49,MATCH(orders!$D21,products!$A$1:$A$49,0),MATCH(orders!J$1,products!$A$1:$G$1,0))</f>
        <v>Ara</v>
      </c>
      <c r="K21" t="str">
        <f>INDEX(products!$A$1:$G$49,MATCH(orders!$D21,products!$A$1:$A$49,0),MATCH(orders!K$1,products!$A$1:$G$1,0))</f>
        <v>M</v>
      </c>
      <c r="L21" s="4">
        <f>INDEX(products!$A$1:$G$49,MATCH(orders!$D21,products!$A$1:$A$49,0),MATCH(orders!L$1,products!$A$1:$G$1,0))</f>
        <v>0.2</v>
      </c>
      <c r="M21" s="5">
        <f>INDEX(products!$A$1:$G$49,MATCH(orders!$D21,products!$A$1:$A$49,0),MATCH(orders!M$1,products!$A$1:$G$1,0))</f>
        <v>3.375</v>
      </c>
      <c r="N21" s="5">
        <f t="shared" si="0"/>
        <v>16.875</v>
      </c>
      <c r="O21" t="str">
        <f t="shared" si="1"/>
        <v>Arabica</v>
      </c>
      <c r="P21" t="str">
        <f t="shared" si="2"/>
        <v>Medium</v>
      </c>
      <c r="Q21" t="str">
        <f>_xlfn.XLOOKUP(Orders_Table[[#This Row],[Customer ID]],customers!$A$1:$A$1001,customers!$I$1:$I$1001,,0)</f>
        <v>Yes</v>
      </c>
    </row>
    <row r="22" spans="1:17"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s="2" t="str">
        <f>_xlfn.XLOOKUP(Orders_Table[[#This Row],[Customer ID]],customers!$A$1:$A$1001,customers!$F$1:$F$1001,,0)</f>
        <v>New York City</v>
      </c>
      <c r="J22" t="str">
        <f>INDEX(products!$A$1:$G$49,MATCH(orders!$D22,products!$A$1:$A$49,0),MATCH(orders!J$1,products!$A$1:$G$1,0))</f>
        <v>Exc</v>
      </c>
      <c r="K22" t="str">
        <f>INDEX(products!$A$1:$G$49,MATCH(orders!$D22,products!$A$1:$A$49,0),MATCH(orders!K$1,products!$A$1:$G$1,0))</f>
        <v>D</v>
      </c>
      <c r="L22" s="4">
        <f>INDEX(products!$A$1:$G$49,MATCH(orders!$D22,products!$A$1:$A$49,0),MATCH(orders!L$1,products!$A$1:$G$1,0))</f>
        <v>0.2</v>
      </c>
      <c r="M22" s="5">
        <f>INDEX(products!$A$1:$G$49,MATCH(orders!$D22,products!$A$1:$A$49,0),MATCH(orders!M$1,products!$A$1:$G$1,0))</f>
        <v>3.645</v>
      </c>
      <c r="N22" s="5">
        <f t="shared" si="0"/>
        <v>14.58</v>
      </c>
      <c r="O22" t="str">
        <f t="shared" si="1"/>
        <v>Excelsa</v>
      </c>
      <c r="P22" t="str">
        <f t="shared" si="2"/>
        <v>Dark</v>
      </c>
      <c r="Q22" t="str">
        <f>_xlfn.XLOOKUP(Orders_Table[[#This Row],[Customer ID]],customers!$A$1:$A$1001,customers!$I$1:$I$1001,,0)</f>
        <v>Yes</v>
      </c>
    </row>
    <row r="23" spans="1:17"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s="2" t="str">
        <f>_xlfn.XLOOKUP(Orders_Table[[#This Row],[Customer ID]],customers!$A$1:$A$1001,customers!$F$1:$F$1001,,0)</f>
        <v>Grand Rapids</v>
      </c>
      <c r="J23" t="str">
        <f>INDEX(products!$A$1:$G$49,MATCH(orders!$D23,products!$A$1:$A$49,0),MATCH(orders!J$1,products!$A$1:$G$1,0))</f>
        <v>Ara</v>
      </c>
      <c r="K23" t="str">
        <f>INDEX(products!$A$1:$G$49,MATCH(orders!$D23,products!$A$1:$A$49,0),MATCH(orders!K$1,products!$A$1:$G$1,0))</f>
        <v>D</v>
      </c>
      <c r="L23" s="4">
        <f>INDEX(products!$A$1:$G$49,MATCH(orders!$D23,products!$A$1:$A$49,0),MATCH(orders!L$1,products!$A$1:$G$1,0))</f>
        <v>0.2</v>
      </c>
      <c r="M23" s="5">
        <f>INDEX(products!$A$1:$G$49,MATCH(orders!$D23,products!$A$1:$A$49,0),MATCH(orders!M$1,products!$A$1:$G$1,0))</f>
        <v>2.9849999999999999</v>
      </c>
      <c r="N23" s="5">
        <f t="shared" si="0"/>
        <v>17.91</v>
      </c>
      <c r="O23" t="str">
        <f t="shared" si="1"/>
        <v>Arabica</v>
      </c>
      <c r="P23" t="str">
        <f t="shared" si="2"/>
        <v>Dark</v>
      </c>
      <c r="Q23" t="str">
        <f>_xlfn.XLOOKUP(Orders_Table[[#This Row],[Customer ID]],customers!$A$1:$A$1001,customers!$I$1:$I$1001,,0)</f>
        <v>No</v>
      </c>
    </row>
    <row r="24" spans="1:17"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s="2" t="str">
        <f>_xlfn.XLOOKUP(Orders_Table[[#This Row],[Customer ID]],customers!$A$1:$A$1001,customers!$F$1:$F$1001,,0)</f>
        <v>Punta Gorda</v>
      </c>
      <c r="J24" t="str">
        <f>INDEX(products!$A$1:$G$49,MATCH(orders!$D24,products!$A$1:$A$49,0),MATCH(orders!J$1,products!$A$1:$G$1,0))</f>
        <v>Rob</v>
      </c>
      <c r="K24" t="str">
        <f>INDEX(products!$A$1:$G$49,MATCH(orders!$D24,products!$A$1:$A$49,0),MATCH(orders!K$1,products!$A$1:$G$1,0))</f>
        <v>M</v>
      </c>
      <c r="L24" s="4">
        <f>INDEX(products!$A$1:$G$49,MATCH(orders!$D24,products!$A$1:$A$49,0),MATCH(orders!L$1,products!$A$1:$G$1,0))</f>
        <v>2.5</v>
      </c>
      <c r="M24" s="5">
        <f>INDEX(products!$A$1:$G$49,MATCH(orders!$D24,products!$A$1:$A$49,0),MATCH(orders!M$1,products!$A$1:$G$1,0))</f>
        <v>22.884999999999998</v>
      </c>
      <c r="N24" s="5">
        <f t="shared" si="0"/>
        <v>91.539999999999992</v>
      </c>
      <c r="O24" t="str">
        <f t="shared" si="1"/>
        <v>Robusta</v>
      </c>
      <c r="P24" t="str">
        <f t="shared" si="2"/>
        <v>Medium</v>
      </c>
      <c r="Q24" t="str">
        <f>_xlfn.XLOOKUP(Orders_Table[[#This Row],[Customer ID]],customers!$A$1:$A$1001,customers!$I$1:$I$1001,,0)</f>
        <v>Yes</v>
      </c>
    </row>
    <row r="25" spans="1:17"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s="2" t="str">
        <f>_xlfn.XLOOKUP(Orders_Table[[#This Row],[Customer ID]],customers!$A$1:$A$1001,customers!$F$1:$F$1001,,0)</f>
        <v>Vancouver</v>
      </c>
      <c r="J25" t="str">
        <f>INDEX(products!$A$1:$G$49,MATCH(orders!$D25,products!$A$1:$A$49,0),MATCH(orders!J$1,products!$A$1:$G$1,0))</f>
        <v>Ara</v>
      </c>
      <c r="K25" t="str">
        <f>INDEX(products!$A$1:$G$49,MATCH(orders!$D25,products!$A$1:$A$49,0),MATCH(orders!K$1,products!$A$1:$G$1,0))</f>
        <v>D</v>
      </c>
      <c r="L25" s="4">
        <f>INDEX(products!$A$1:$G$49,MATCH(orders!$D25,products!$A$1:$A$49,0),MATCH(orders!L$1,products!$A$1:$G$1,0))</f>
        <v>0.2</v>
      </c>
      <c r="M25" s="5">
        <f>INDEX(products!$A$1:$G$49,MATCH(orders!$D25,products!$A$1:$A$49,0),MATCH(orders!M$1,products!$A$1:$G$1,0))</f>
        <v>2.9849999999999999</v>
      </c>
      <c r="N25" s="5">
        <f t="shared" si="0"/>
        <v>11.94</v>
      </c>
      <c r="O25" t="str">
        <f t="shared" si="1"/>
        <v>Arabica</v>
      </c>
      <c r="P25" t="str">
        <f t="shared" si="2"/>
        <v>Dark</v>
      </c>
      <c r="Q25" t="str">
        <f>_xlfn.XLOOKUP(Orders_Table[[#This Row],[Customer ID]],customers!$A$1:$A$1001,customers!$I$1:$I$1001,,0)</f>
        <v>Yes</v>
      </c>
    </row>
    <row r="26" spans="1:17"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s="2" t="str">
        <f>_xlfn.XLOOKUP(Orders_Table[[#This Row],[Customer ID]],customers!$A$1:$A$1001,customers!$F$1:$F$1001,,0)</f>
        <v>Englewood</v>
      </c>
      <c r="J26" t="str">
        <f>INDEX(products!$A$1:$G$49,MATCH(orders!$D26,products!$A$1:$A$49,0),MATCH(orders!J$1,products!$A$1:$G$1,0))</f>
        <v>Ara</v>
      </c>
      <c r="K26" t="str">
        <f>INDEX(products!$A$1:$G$49,MATCH(orders!$D26,products!$A$1:$A$49,0),MATCH(orders!K$1,products!$A$1:$G$1,0))</f>
        <v>M</v>
      </c>
      <c r="L26" s="4">
        <f>INDEX(products!$A$1:$G$49,MATCH(orders!$D26,products!$A$1:$A$49,0),MATCH(orders!L$1,products!$A$1:$G$1,0))</f>
        <v>1</v>
      </c>
      <c r="M26" s="5">
        <f>INDEX(products!$A$1:$G$49,MATCH(orders!$D26,products!$A$1:$A$49,0),MATCH(orders!M$1,products!$A$1:$G$1,0))</f>
        <v>11.25</v>
      </c>
      <c r="N26" s="5">
        <f t="shared" si="0"/>
        <v>11.25</v>
      </c>
      <c r="O26" t="str">
        <f t="shared" si="1"/>
        <v>Arabica</v>
      </c>
      <c r="P26" t="str">
        <f t="shared" si="2"/>
        <v>Medium</v>
      </c>
      <c r="Q26" t="str">
        <f>_xlfn.XLOOKUP(Orders_Table[[#This Row],[Customer ID]],customers!$A$1:$A$1001,customers!$I$1:$I$1001,,0)</f>
        <v>No</v>
      </c>
    </row>
    <row r="27" spans="1:17"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s="2" t="str">
        <f>_xlfn.XLOOKUP(Orders_Table[[#This Row],[Customer ID]],customers!$A$1:$A$1001,customers!$F$1:$F$1001,,0)</f>
        <v>Punta Gorda</v>
      </c>
      <c r="J27" t="str">
        <f>INDEX(products!$A$1:$G$49,MATCH(orders!$D27,products!$A$1:$A$49,0),MATCH(orders!J$1,products!$A$1:$G$1,0))</f>
        <v>Exc</v>
      </c>
      <c r="K27" t="str">
        <f>INDEX(products!$A$1:$G$49,MATCH(orders!$D27,products!$A$1:$A$49,0),MATCH(orders!K$1,products!$A$1:$G$1,0))</f>
        <v>M</v>
      </c>
      <c r="L27" s="4">
        <f>INDEX(products!$A$1:$G$49,MATCH(orders!$D27,products!$A$1:$A$49,0),MATCH(orders!L$1,products!$A$1:$G$1,0))</f>
        <v>0.2</v>
      </c>
      <c r="M27" s="5">
        <f>INDEX(products!$A$1:$G$49,MATCH(orders!$D27,products!$A$1:$A$49,0),MATCH(orders!M$1,products!$A$1:$G$1,0))</f>
        <v>4.125</v>
      </c>
      <c r="N27" s="5">
        <f t="shared" si="0"/>
        <v>12.375</v>
      </c>
      <c r="O27" t="str">
        <f t="shared" si="1"/>
        <v>Excelsa</v>
      </c>
      <c r="P27" t="str">
        <f t="shared" si="2"/>
        <v>Medium</v>
      </c>
      <c r="Q27" t="str">
        <f>_xlfn.XLOOKUP(Orders_Table[[#This Row],[Customer ID]],customers!$A$1:$A$1001,customers!$I$1:$I$1001,,0)</f>
        <v>Yes</v>
      </c>
    </row>
    <row r="28" spans="1:17"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s="2" t="str">
        <f>_xlfn.XLOOKUP(Orders_Table[[#This Row],[Customer ID]],customers!$A$1:$A$1001,customers!$F$1:$F$1001,,0)</f>
        <v>Petaluma</v>
      </c>
      <c r="J28" t="str">
        <f>INDEX(products!$A$1:$G$49,MATCH(orders!$D28,products!$A$1:$A$49,0),MATCH(orders!J$1,products!$A$1:$G$1,0))</f>
        <v>Ara</v>
      </c>
      <c r="K28" t="str">
        <f>INDEX(products!$A$1:$G$49,MATCH(orders!$D28,products!$A$1:$A$49,0),MATCH(orders!K$1,products!$A$1:$G$1,0))</f>
        <v>M</v>
      </c>
      <c r="L28" s="4">
        <f>INDEX(products!$A$1:$G$49,MATCH(orders!$D28,products!$A$1:$A$49,0),MATCH(orders!L$1,products!$A$1:$G$1,0))</f>
        <v>0.5</v>
      </c>
      <c r="M28" s="5">
        <f>INDEX(products!$A$1:$G$49,MATCH(orders!$D28,products!$A$1:$A$49,0),MATCH(orders!M$1,products!$A$1:$G$1,0))</f>
        <v>6.75</v>
      </c>
      <c r="N28" s="5">
        <f t="shared" si="0"/>
        <v>27</v>
      </c>
      <c r="O28" t="str">
        <f t="shared" si="1"/>
        <v>Arabica</v>
      </c>
      <c r="P28" t="str">
        <f t="shared" si="2"/>
        <v>Medium</v>
      </c>
      <c r="Q28" t="str">
        <f>_xlfn.XLOOKUP(Orders_Table[[#This Row],[Customer ID]],customers!$A$1:$A$1001,customers!$I$1:$I$1001,,0)</f>
        <v>Yes</v>
      </c>
    </row>
    <row r="29" spans="1:17"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s="2" t="str">
        <f>_xlfn.XLOOKUP(Orders_Table[[#This Row],[Customer ID]],customers!$A$1:$A$1001,customers!$F$1:$F$1001,,0)</f>
        <v>Tralee</v>
      </c>
      <c r="J29" t="str">
        <f>INDEX(products!$A$1:$G$49,MATCH(orders!$D29,products!$A$1:$A$49,0),MATCH(orders!J$1,products!$A$1:$G$1,0))</f>
        <v>Ara</v>
      </c>
      <c r="K29" t="str">
        <f>INDEX(products!$A$1:$G$49,MATCH(orders!$D29,products!$A$1:$A$49,0),MATCH(orders!K$1,products!$A$1:$G$1,0))</f>
        <v>M</v>
      </c>
      <c r="L29" s="4">
        <f>INDEX(products!$A$1:$G$49,MATCH(orders!$D29,products!$A$1:$A$49,0),MATCH(orders!L$1,products!$A$1:$G$1,0))</f>
        <v>0.2</v>
      </c>
      <c r="M29" s="5">
        <f>INDEX(products!$A$1:$G$49,MATCH(orders!$D29,products!$A$1:$A$49,0),MATCH(orders!M$1,products!$A$1:$G$1,0))</f>
        <v>3.375</v>
      </c>
      <c r="N29" s="5">
        <f t="shared" si="0"/>
        <v>16.875</v>
      </c>
      <c r="O29" t="str">
        <f t="shared" si="1"/>
        <v>Arabica</v>
      </c>
      <c r="P29" t="str">
        <f t="shared" si="2"/>
        <v>Medium</v>
      </c>
      <c r="Q29" t="str">
        <f>_xlfn.XLOOKUP(Orders_Table[[#This Row],[Customer ID]],customers!$A$1:$A$1001,customers!$I$1:$I$1001,,0)</f>
        <v>No</v>
      </c>
    </row>
    <row r="30" spans="1:17"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s="2" t="str">
        <f>_xlfn.XLOOKUP(Orders_Table[[#This Row],[Customer ID]],customers!$A$1:$A$1001,customers!$F$1:$F$1001,,0)</f>
        <v>Clonskeagh</v>
      </c>
      <c r="J30" t="str">
        <f>INDEX(products!$A$1:$G$49,MATCH(orders!$D30,products!$A$1:$A$49,0),MATCH(orders!J$1,products!$A$1:$G$1,0))</f>
        <v>Ara</v>
      </c>
      <c r="K30" t="str">
        <f>INDEX(products!$A$1:$G$49,MATCH(orders!$D30,products!$A$1:$A$49,0),MATCH(orders!K$1,products!$A$1:$G$1,0))</f>
        <v>D</v>
      </c>
      <c r="L30" s="4">
        <f>INDEX(products!$A$1:$G$49,MATCH(orders!$D30,products!$A$1:$A$49,0),MATCH(orders!L$1,products!$A$1:$G$1,0))</f>
        <v>0.5</v>
      </c>
      <c r="M30" s="5">
        <f>INDEX(products!$A$1:$G$49,MATCH(orders!$D30,products!$A$1:$A$49,0),MATCH(orders!M$1,products!$A$1:$G$1,0))</f>
        <v>5.97</v>
      </c>
      <c r="N30" s="5">
        <f t="shared" si="0"/>
        <v>17.91</v>
      </c>
      <c r="O30" t="str">
        <f t="shared" si="1"/>
        <v>Arabica</v>
      </c>
      <c r="P30" t="str">
        <f t="shared" si="2"/>
        <v>Dark</v>
      </c>
      <c r="Q30" t="str">
        <f>_xlfn.XLOOKUP(Orders_Table[[#This Row],[Customer ID]],customers!$A$1:$A$1001,customers!$I$1:$I$1001,,0)</f>
        <v>No</v>
      </c>
    </row>
    <row r="31" spans="1:17"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s="2" t="str">
        <f>_xlfn.XLOOKUP(Orders_Table[[#This Row],[Customer ID]],customers!$A$1:$A$1001,customers!$F$1:$F$1001,,0)</f>
        <v>Rathwire</v>
      </c>
      <c r="J31" t="str">
        <f>INDEX(products!$A$1:$G$49,MATCH(orders!$D31,products!$A$1:$A$49,0),MATCH(orders!J$1,products!$A$1:$G$1,0))</f>
        <v>Ara</v>
      </c>
      <c r="K31" t="str">
        <f>INDEX(products!$A$1:$G$49,MATCH(orders!$D31,products!$A$1:$A$49,0),MATCH(orders!K$1,products!$A$1:$G$1,0))</f>
        <v>D</v>
      </c>
      <c r="L31" s="4">
        <f>INDEX(products!$A$1:$G$49,MATCH(orders!$D31,products!$A$1:$A$49,0),MATCH(orders!L$1,products!$A$1:$G$1,0))</f>
        <v>1</v>
      </c>
      <c r="M31" s="5">
        <f>INDEX(products!$A$1:$G$49,MATCH(orders!$D31,products!$A$1:$A$49,0),MATCH(orders!M$1,products!$A$1:$G$1,0))</f>
        <v>9.9499999999999993</v>
      </c>
      <c r="N31" s="5">
        <f t="shared" si="0"/>
        <v>39.799999999999997</v>
      </c>
      <c r="O31" t="str">
        <f t="shared" si="1"/>
        <v>Arabica</v>
      </c>
      <c r="P31" t="str">
        <f t="shared" si="2"/>
        <v>Dark</v>
      </c>
      <c r="Q31" t="str">
        <f>_xlfn.XLOOKUP(Orders_Table[[#This Row],[Customer ID]],customers!$A$1:$A$1001,customers!$I$1:$I$1001,,0)</f>
        <v>Yes</v>
      </c>
    </row>
    <row r="32" spans="1:17"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s="2" t="str">
        <f>_xlfn.XLOOKUP(Orders_Table[[#This Row],[Customer ID]],customers!$A$1:$A$1001,customers!$F$1:$F$1001,,0)</f>
        <v>Aurora</v>
      </c>
      <c r="J32" t="str">
        <f>INDEX(products!$A$1:$G$49,MATCH(orders!$D32,products!$A$1:$A$49,0),MATCH(orders!J$1,products!$A$1:$G$1,0))</f>
        <v>Lib</v>
      </c>
      <c r="K32" t="str">
        <f>INDEX(products!$A$1:$G$49,MATCH(orders!$D32,products!$A$1:$A$49,0),MATCH(orders!K$1,products!$A$1:$G$1,0))</f>
        <v>M</v>
      </c>
      <c r="L32" s="4">
        <f>INDEX(products!$A$1:$G$49,MATCH(orders!$D32,products!$A$1:$A$49,0),MATCH(orders!L$1,products!$A$1:$G$1,0))</f>
        <v>0.2</v>
      </c>
      <c r="M32" s="5">
        <f>INDEX(products!$A$1:$G$49,MATCH(orders!$D32,products!$A$1:$A$49,0),MATCH(orders!M$1,products!$A$1:$G$1,0))</f>
        <v>4.3650000000000002</v>
      </c>
      <c r="N32" s="5">
        <f t="shared" si="0"/>
        <v>21.825000000000003</v>
      </c>
      <c r="O32" t="str">
        <f t="shared" si="1"/>
        <v>Liberica</v>
      </c>
      <c r="P32" t="str">
        <f t="shared" si="2"/>
        <v>Medium</v>
      </c>
      <c r="Q32" t="str">
        <f>_xlfn.XLOOKUP(Orders_Table[[#This Row],[Customer ID]],customers!$A$1:$A$1001,customers!$I$1:$I$1001,,0)</f>
        <v>No</v>
      </c>
    </row>
    <row r="33" spans="1:17"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s="2" t="str">
        <f>_xlfn.XLOOKUP(Orders_Table[[#This Row],[Customer ID]],customers!$A$1:$A$1001,customers!$F$1:$F$1001,,0)</f>
        <v>Aurora</v>
      </c>
      <c r="J33" t="str">
        <f>INDEX(products!$A$1:$G$49,MATCH(orders!$D33,products!$A$1:$A$49,0),MATCH(orders!J$1,products!$A$1:$G$1,0))</f>
        <v>Ara</v>
      </c>
      <c r="K33" t="str">
        <f>INDEX(products!$A$1:$G$49,MATCH(orders!$D33,products!$A$1:$A$49,0),MATCH(orders!K$1,products!$A$1:$G$1,0))</f>
        <v>D</v>
      </c>
      <c r="L33" s="4">
        <f>INDEX(products!$A$1:$G$49,MATCH(orders!$D33,products!$A$1:$A$49,0),MATCH(orders!L$1,products!$A$1:$G$1,0))</f>
        <v>0.5</v>
      </c>
      <c r="M33" s="5">
        <f>INDEX(products!$A$1:$G$49,MATCH(orders!$D33,products!$A$1:$A$49,0),MATCH(orders!M$1,products!$A$1:$G$1,0))</f>
        <v>5.97</v>
      </c>
      <c r="N33" s="5">
        <f t="shared" si="0"/>
        <v>35.82</v>
      </c>
      <c r="O33" t="str">
        <f t="shared" si="1"/>
        <v>Arabica</v>
      </c>
      <c r="P33" t="str">
        <f t="shared" si="2"/>
        <v>Dark</v>
      </c>
      <c r="Q33" t="str">
        <f>_xlfn.XLOOKUP(Orders_Table[[#This Row],[Customer ID]],customers!$A$1:$A$1001,customers!$I$1:$I$1001,,0)</f>
        <v>No</v>
      </c>
    </row>
    <row r="34" spans="1:17"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s="2" t="str">
        <f>_xlfn.XLOOKUP(Orders_Table[[#This Row],[Customer ID]],customers!$A$1:$A$1001,customers!$F$1:$F$1001,,0)</f>
        <v>Aurora</v>
      </c>
      <c r="J34" t="str">
        <f>INDEX(products!$A$1:$G$49,MATCH(orders!$D34,products!$A$1:$A$49,0),MATCH(orders!J$1,products!$A$1:$G$1,0))</f>
        <v>Lib</v>
      </c>
      <c r="K34" t="str">
        <f>INDEX(products!$A$1:$G$49,MATCH(orders!$D34,products!$A$1:$A$49,0),MATCH(orders!K$1,products!$A$1:$G$1,0))</f>
        <v>M</v>
      </c>
      <c r="L34" s="4">
        <f>INDEX(products!$A$1:$G$49,MATCH(orders!$D34,products!$A$1:$A$49,0),MATCH(orders!L$1,products!$A$1:$G$1,0))</f>
        <v>0.5</v>
      </c>
      <c r="M34" s="5">
        <f>INDEX(products!$A$1:$G$49,MATCH(orders!$D34,products!$A$1:$A$49,0),MATCH(orders!M$1,products!$A$1:$G$1,0))</f>
        <v>8.73</v>
      </c>
      <c r="N34" s="5">
        <f t="shared" si="0"/>
        <v>52.38</v>
      </c>
      <c r="O34" t="str">
        <f t="shared" si="1"/>
        <v>Liberica</v>
      </c>
      <c r="P34" t="str">
        <f t="shared" si="2"/>
        <v>Medium</v>
      </c>
      <c r="Q34" t="str">
        <f>_xlfn.XLOOKUP(Orders_Table[[#This Row],[Customer ID]],customers!$A$1:$A$1001,customers!$I$1:$I$1001,,0)</f>
        <v>No</v>
      </c>
    </row>
    <row r="35" spans="1:17"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s="2" t="str">
        <f>_xlfn.XLOOKUP(Orders_Table[[#This Row],[Customer ID]],customers!$A$1:$A$1001,customers!$F$1:$F$1001,,0)</f>
        <v>Grand Forks</v>
      </c>
      <c r="J35" t="str">
        <f>INDEX(products!$A$1:$G$49,MATCH(orders!$D35,products!$A$1:$A$49,0),MATCH(orders!J$1,products!$A$1:$G$1,0))</f>
        <v>Lib</v>
      </c>
      <c r="K35" t="str">
        <f>INDEX(products!$A$1:$G$49,MATCH(orders!$D35,products!$A$1:$A$49,0),MATCH(orders!K$1,products!$A$1:$G$1,0))</f>
        <v>L</v>
      </c>
      <c r="L35" s="4">
        <f>INDEX(products!$A$1:$G$49,MATCH(orders!$D35,products!$A$1:$A$49,0),MATCH(orders!L$1,products!$A$1:$G$1,0))</f>
        <v>0.2</v>
      </c>
      <c r="M35" s="5">
        <f>INDEX(products!$A$1:$G$49,MATCH(orders!$D35,products!$A$1:$A$49,0),MATCH(orders!M$1,products!$A$1:$G$1,0))</f>
        <v>4.7549999999999999</v>
      </c>
      <c r="N35" s="5">
        <f t="shared" si="0"/>
        <v>23.774999999999999</v>
      </c>
      <c r="O35" t="str">
        <f t="shared" si="1"/>
        <v>Liberica</v>
      </c>
      <c r="P35" t="str">
        <f t="shared" si="2"/>
        <v>Light</v>
      </c>
      <c r="Q35" t="str">
        <f>_xlfn.XLOOKUP(Orders_Table[[#This Row],[Customer ID]],customers!$A$1:$A$1001,customers!$I$1:$I$1001,,0)</f>
        <v>No</v>
      </c>
    </row>
    <row r="36" spans="1:17"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s="2" t="str">
        <f>_xlfn.XLOOKUP(Orders_Table[[#This Row],[Customer ID]],customers!$A$1:$A$1001,customers!$F$1:$F$1001,,0)</f>
        <v>Upton</v>
      </c>
      <c r="J36" t="str">
        <f>INDEX(products!$A$1:$G$49,MATCH(orders!$D36,products!$A$1:$A$49,0),MATCH(orders!J$1,products!$A$1:$G$1,0))</f>
        <v>Lib</v>
      </c>
      <c r="K36" t="str">
        <f>INDEX(products!$A$1:$G$49,MATCH(orders!$D36,products!$A$1:$A$49,0),MATCH(orders!K$1,products!$A$1:$G$1,0))</f>
        <v>L</v>
      </c>
      <c r="L36" s="4">
        <f>INDEX(products!$A$1:$G$49,MATCH(orders!$D36,products!$A$1:$A$49,0),MATCH(orders!L$1,products!$A$1:$G$1,0))</f>
        <v>0.5</v>
      </c>
      <c r="M36" s="5">
        <f>INDEX(products!$A$1:$G$49,MATCH(orders!$D36,products!$A$1:$A$49,0),MATCH(orders!M$1,products!$A$1:$G$1,0))</f>
        <v>9.51</v>
      </c>
      <c r="N36" s="5">
        <f t="shared" si="0"/>
        <v>57.06</v>
      </c>
      <c r="O36" t="str">
        <f t="shared" si="1"/>
        <v>Liberica</v>
      </c>
      <c r="P36" t="str">
        <f t="shared" si="2"/>
        <v>Light</v>
      </c>
      <c r="Q36" t="str">
        <f>_xlfn.XLOOKUP(Orders_Table[[#This Row],[Customer ID]],customers!$A$1:$A$1001,customers!$I$1:$I$1001,,0)</f>
        <v>Yes</v>
      </c>
    </row>
    <row r="37" spans="1:17"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s="2" t="str">
        <f>_xlfn.XLOOKUP(Orders_Table[[#This Row],[Customer ID]],customers!$A$1:$A$1001,customers!$F$1:$F$1001,,0)</f>
        <v>Charleston</v>
      </c>
      <c r="J37" t="str">
        <f>INDEX(products!$A$1:$G$49,MATCH(orders!$D37,products!$A$1:$A$49,0),MATCH(orders!J$1,products!$A$1:$G$1,0))</f>
        <v>Ara</v>
      </c>
      <c r="K37" t="str">
        <f>INDEX(products!$A$1:$G$49,MATCH(orders!$D37,products!$A$1:$A$49,0),MATCH(orders!K$1,products!$A$1:$G$1,0))</f>
        <v>D</v>
      </c>
      <c r="L37" s="4">
        <f>INDEX(products!$A$1:$G$49,MATCH(orders!$D37,products!$A$1:$A$49,0),MATCH(orders!L$1,products!$A$1:$G$1,0))</f>
        <v>0.5</v>
      </c>
      <c r="M37" s="5">
        <f>INDEX(products!$A$1:$G$49,MATCH(orders!$D37,products!$A$1:$A$49,0),MATCH(orders!M$1,products!$A$1:$G$1,0))</f>
        <v>5.97</v>
      </c>
      <c r="N37" s="5">
        <f t="shared" si="0"/>
        <v>35.82</v>
      </c>
      <c r="O37" t="str">
        <f t="shared" si="1"/>
        <v>Arabica</v>
      </c>
      <c r="P37" t="str">
        <f t="shared" si="2"/>
        <v>Dark</v>
      </c>
      <c r="Q37" t="str">
        <f>_xlfn.XLOOKUP(Orders_Table[[#This Row],[Customer ID]],customers!$A$1:$A$1001,customers!$I$1:$I$1001,,0)</f>
        <v>No</v>
      </c>
    </row>
    <row r="38" spans="1:17"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s="2" t="str">
        <f>_xlfn.XLOOKUP(Orders_Table[[#This Row],[Customer ID]],customers!$A$1:$A$1001,customers!$F$1:$F$1001,,0)</f>
        <v>Little Rock</v>
      </c>
      <c r="J38" t="str">
        <f>INDEX(products!$A$1:$G$49,MATCH(orders!$D38,products!$A$1:$A$49,0),MATCH(orders!J$1,products!$A$1:$G$1,0))</f>
        <v>Lib</v>
      </c>
      <c r="K38" t="str">
        <f>INDEX(products!$A$1:$G$49,MATCH(orders!$D38,products!$A$1:$A$49,0),MATCH(orders!K$1,products!$A$1:$G$1,0))</f>
        <v>M</v>
      </c>
      <c r="L38" s="4">
        <f>INDEX(products!$A$1:$G$49,MATCH(orders!$D38,products!$A$1:$A$49,0),MATCH(orders!L$1,products!$A$1:$G$1,0))</f>
        <v>0.2</v>
      </c>
      <c r="M38" s="5">
        <f>INDEX(products!$A$1:$G$49,MATCH(orders!$D38,products!$A$1:$A$49,0),MATCH(orders!M$1,products!$A$1:$G$1,0))</f>
        <v>4.3650000000000002</v>
      </c>
      <c r="N38" s="5">
        <f t="shared" si="0"/>
        <v>8.73</v>
      </c>
      <c r="O38" t="str">
        <f t="shared" si="1"/>
        <v>Liberica</v>
      </c>
      <c r="P38" t="str">
        <f t="shared" si="2"/>
        <v>Medium</v>
      </c>
      <c r="Q38" t="str">
        <f>_xlfn.XLOOKUP(Orders_Table[[#This Row],[Customer ID]],customers!$A$1:$A$1001,customers!$I$1:$I$1001,,0)</f>
        <v>No</v>
      </c>
    </row>
    <row r="39" spans="1:17"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s="2" t="str">
        <f>_xlfn.XLOOKUP(Orders_Table[[#This Row],[Customer ID]],customers!$A$1:$A$1001,customers!$F$1:$F$1001,,0)</f>
        <v>Denver</v>
      </c>
      <c r="J39" t="str">
        <f>INDEX(products!$A$1:$G$49,MATCH(orders!$D39,products!$A$1:$A$49,0),MATCH(orders!J$1,products!$A$1:$G$1,0))</f>
        <v>Lib</v>
      </c>
      <c r="K39" t="str">
        <f>INDEX(products!$A$1:$G$49,MATCH(orders!$D39,products!$A$1:$A$49,0),MATCH(orders!K$1,products!$A$1:$G$1,0))</f>
        <v>L</v>
      </c>
      <c r="L39" s="4">
        <f>INDEX(products!$A$1:$G$49,MATCH(orders!$D39,products!$A$1:$A$49,0),MATCH(orders!L$1,products!$A$1:$G$1,0))</f>
        <v>0.5</v>
      </c>
      <c r="M39" s="5">
        <f>INDEX(products!$A$1:$G$49,MATCH(orders!$D39,products!$A$1:$A$49,0),MATCH(orders!M$1,products!$A$1:$G$1,0))</f>
        <v>9.51</v>
      </c>
      <c r="N39" s="5">
        <f t="shared" si="0"/>
        <v>28.53</v>
      </c>
      <c r="O39" t="str">
        <f t="shared" si="1"/>
        <v>Liberica</v>
      </c>
      <c r="P39" t="str">
        <f t="shared" si="2"/>
        <v>Light</v>
      </c>
      <c r="Q39" t="str">
        <f>_xlfn.XLOOKUP(Orders_Table[[#This Row],[Customer ID]],customers!$A$1:$A$1001,customers!$I$1:$I$1001,,0)</f>
        <v>No</v>
      </c>
    </row>
    <row r="40" spans="1:17"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s="2" t="str">
        <f>_xlfn.XLOOKUP(Orders_Table[[#This Row],[Customer ID]],customers!$A$1:$A$1001,customers!$F$1:$F$1001,,0)</f>
        <v>Minneapolis</v>
      </c>
      <c r="J40" t="str">
        <f>INDEX(products!$A$1:$G$49,MATCH(orders!$D40,products!$A$1:$A$49,0),MATCH(orders!J$1,products!$A$1:$G$1,0))</f>
        <v>Rob</v>
      </c>
      <c r="K40" t="str">
        <f>INDEX(products!$A$1:$G$49,MATCH(orders!$D40,products!$A$1:$A$49,0),MATCH(orders!K$1,products!$A$1:$G$1,0))</f>
        <v>M</v>
      </c>
      <c r="L40" s="4">
        <f>INDEX(products!$A$1:$G$49,MATCH(orders!$D40,products!$A$1:$A$49,0),MATCH(orders!L$1,products!$A$1:$G$1,0))</f>
        <v>2.5</v>
      </c>
      <c r="M40" s="5">
        <f>INDEX(products!$A$1:$G$49,MATCH(orders!$D40,products!$A$1:$A$49,0),MATCH(orders!M$1,products!$A$1:$G$1,0))</f>
        <v>22.884999999999998</v>
      </c>
      <c r="N40" s="5">
        <f t="shared" si="0"/>
        <v>114.42499999999998</v>
      </c>
      <c r="O40" t="str">
        <f t="shared" si="1"/>
        <v>Robusta</v>
      </c>
      <c r="P40" t="str">
        <f t="shared" si="2"/>
        <v>Medium</v>
      </c>
      <c r="Q40" t="str">
        <f>_xlfn.XLOOKUP(Orders_Table[[#This Row],[Customer ID]],customers!$A$1:$A$1001,customers!$I$1:$I$1001,,0)</f>
        <v>No</v>
      </c>
    </row>
    <row r="41" spans="1:17"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s="2" t="str">
        <f>_xlfn.XLOOKUP(Orders_Table[[#This Row],[Customer ID]],customers!$A$1:$A$1001,customers!$F$1:$F$1001,,0)</f>
        <v>Tucson</v>
      </c>
      <c r="J41" t="str">
        <f>INDEX(products!$A$1:$G$49,MATCH(orders!$D41,products!$A$1:$A$49,0),MATCH(orders!J$1,products!$A$1:$G$1,0))</f>
        <v>Rob</v>
      </c>
      <c r="K41" t="str">
        <f>INDEX(products!$A$1:$G$49,MATCH(orders!$D41,products!$A$1:$A$49,0),MATCH(orders!K$1,products!$A$1:$G$1,0))</f>
        <v>M</v>
      </c>
      <c r="L41" s="4">
        <f>INDEX(products!$A$1:$G$49,MATCH(orders!$D41,products!$A$1:$A$49,0),MATCH(orders!L$1,products!$A$1:$G$1,0))</f>
        <v>1</v>
      </c>
      <c r="M41" s="5">
        <f>INDEX(products!$A$1:$G$49,MATCH(orders!$D41,products!$A$1:$A$49,0),MATCH(orders!M$1,products!$A$1:$G$1,0))</f>
        <v>9.9499999999999993</v>
      </c>
      <c r="N41" s="5">
        <f t="shared" si="0"/>
        <v>59.699999999999996</v>
      </c>
      <c r="O41" t="str">
        <f t="shared" si="1"/>
        <v>Robusta</v>
      </c>
      <c r="P41" t="str">
        <f t="shared" si="2"/>
        <v>Medium</v>
      </c>
      <c r="Q41" t="str">
        <f>_xlfn.XLOOKUP(Orders_Table[[#This Row],[Customer ID]],customers!$A$1:$A$1001,customers!$I$1:$I$1001,,0)</f>
        <v>Yes</v>
      </c>
    </row>
    <row r="42" spans="1:17"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s="2" t="str">
        <f>_xlfn.XLOOKUP(Orders_Table[[#This Row],[Customer ID]],customers!$A$1:$A$1001,customers!$F$1:$F$1001,,0)</f>
        <v>New Orleans</v>
      </c>
      <c r="J42" t="str">
        <f>INDEX(products!$A$1:$G$49,MATCH(orders!$D42,products!$A$1:$A$49,0),MATCH(orders!J$1,products!$A$1:$G$1,0))</f>
        <v>Lib</v>
      </c>
      <c r="K42" t="str">
        <f>INDEX(products!$A$1:$G$49,MATCH(orders!$D42,products!$A$1:$A$49,0),MATCH(orders!K$1,products!$A$1:$G$1,0))</f>
        <v>M</v>
      </c>
      <c r="L42" s="4">
        <f>INDEX(products!$A$1:$G$49,MATCH(orders!$D42,products!$A$1:$A$49,0),MATCH(orders!L$1,products!$A$1:$G$1,0))</f>
        <v>1</v>
      </c>
      <c r="M42" s="5">
        <f>INDEX(products!$A$1:$G$49,MATCH(orders!$D42,products!$A$1:$A$49,0),MATCH(orders!M$1,products!$A$1:$G$1,0))</f>
        <v>14.55</v>
      </c>
      <c r="N42" s="5">
        <f t="shared" si="0"/>
        <v>43.650000000000006</v>
      </c>
      <c r="O42" t="str">
        <f t="shared" si="1"/>
        <v>Liberica</v>
      </c>
      <c r="P42" t="str">
        <f t="shared" si="2"/>
        <v>Medium</v>
      </c>
      <c r="Q42" t="str">
        <f>_xlfn.XLOOKUP(Orders_Table[[#This Row],[Customer ID]],customers!$A$1:$A$1001,customers!$I$1:$I$1001,,0)</f>
        <v>No</v>
      </c>
    </row>
    <row r="43" spans="1:17"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s="2" t="str">
        <f>_xlfn.XLOOKUP(Orders_Table[[#This Row],[Customer ID]],customers!$A$1:$A$1001,customers!$F$1:$F$1001,,0)</f>
        <v>Hartford</v>
      </c>
      <c r="J43" t="str">
        <f>INDEX(products!$A$1:$G$49,MATCH(orders!$D43,products!$A$1:$A$49,0),MATCH(orders!J$1,products!$A$1:$G$1,0))</f>
        <v>Exc</v>
      </c>
      <c r="K43" t="str">
        <f>INDEX(products!$A$1:$G$49,MATCH(orders!$D43,products!$A$1:$A$49,0),MATCH(orders!K$1,products!$A$1:$G$1,0))</f>
        <v>D</v>
      </c>
      <c r="L43" s="4">
        <f>INDEX(products!$A$1:$G$49,MATCH(orders!$D43,products!$A$1:$A$49,0),MATCH(orders!L$1,products!$A$1:$G$1,0))</f>
        <v>0.2</v>
      </c>
      <c r="M43" s="5">
        <f>INDEX(products!$A$1:$G$49,MATCH(orders!$D43,products!$A$1:$A$49,0),MATCH(orders!M$1,products!$A$1:$G$1,0))</f>
        <v>3.645</v>
      </c>
      <c r="N43" s="5">
        <f t="shared" si="0"/>
        <v>7.29</v>
      </c>
      <c r="O43" t="str">
        <f t="shared" si="1"/>
        <v>Excelsa</v>
      </c>
      <c r="P43" t="str">
        <f t="shared" si="2"/>
        <v>Dark</v>
      </c>
      <c r="Q43" t="str">
        <f>_xlfn.XLOOKUP(Orders_Table[[#This Row],[Customer ID]],customers!$A$1:$A$1001,customers!$I$1:$I$1001,,0)</f>
        <v>Yes</v>
      </c>
    </row>
    <row r="44" spans="1:17"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s="2" t="str">
        <f>_xlfn.XLOOKUP(Orders_Table[[#This Row],[Customer ID]],customers!$A$1:$A$1001,customers!$F$1:$F$1001,,0)</f>
        <v>Ogden</v>
      </c>
      <c r="J44" t="str">
        <f>INDEX(products!$A$1:$G$49,MATCH(orders!$D44,products!$A$1:$A$49,0),MATCH(orders!J$1,products!$A$1:$G$1,0))</f>
        <v>Rob</v>
      </c>
      <c r="K44" t="str">
        <f>INDEX(products!$A$1:$G$49,MATCH(orders!$D44,products!$A$1:$A$49,0),MATCH(orders!K$1,products!$A$1:$G$1,0))</f>
        <v>D</v>
      </c>
      <c r="L44" s="4">
        <f>INDEX(products!$A$1:$G$49,MATCH(orders!$D44,products!$A$1:$A$49,0),MATCH(orders!L$1,products!$A$1:$G$1,0))</f>
        <v>0.2</v>
      </c>
      <c r="M44" s="5">
        <f>INDEX(products!$A$1:$G$49,MATCH(orders!$D44,products!$A$1:$A$49,0),MATCH(orders!M$1,products!$A$1:$G$1,0))</f>
        <v>2.6849999999999996</v>
      </c>
      <c r="N44" s="5">
        <f t="shared" si="0"/>
        <v>8.0549999999999997</v>
      </c>
      <c r="O44" t="str">
        <f t="shared" si="1"/>
        <v>Robusta</v>
      </c>
      <c r="P44" t="str">
        <f t="shared" si="2"/>
        <v>Dark</v>
      </c>
      <c r="Q44" t="str">
        <f>_xlfn.XLOOKUP(Orders_Table[[#This Row],[Customer ID]],customers!$A$1:$A$1001,customers!$I$1:$I$1001,,0)</f>
        <v>Yes</v>
      </c>
    </row>
    <row r="45" spans="1:17"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s="2" t="str">
        <f>_xlfn.XLOOKUP(Orders_Table[[#This Row],[Customer ID]],customers!$A$1:$A$1001,customers!$F$1:$F$1001,,0)</f>
        <v>Boston</v>
      </c>
      <c r="J45" t="str">
        <f>INDEX(products!$A$1:$G$49,MATCH(orders!$D45,products!$A$1:$A$49,0),MATCH(orders!J$1,products!$A$1:$G$1,0))</f>
        <v>Lib</v>
      </c>
      <c r="K45" t="str">
        <f>INDEX(products!$A$1:$G$49,MATCH(orders!$D45,products!$A$1:$A$49,0),MATCH(orders!K$1,products!$A$1:$G$1,0))</f>
        <v>L</v>
      </c>
      <c r="L45" s="4">
        <f>INDEX(products!$A$1:$G$49,MATCH(orders!$D45,products!$A$1:$A$49,0),MATCH(orders!L$1,products!$A$1:$G$1,0))</f>
        <v>2.5</v>
      </c>
      <c r="M45" s="5">
        <f>INDEX(products!$A$1:$G$49,MATCH(orders!$D45,products!$A$1:$A$49,0),MATCH(orders!M$1,products!$A$1:$G$1,0))</f>
        <v>36.454999999999998</v>
      </c>
      <c r="N45" s="5">
        <f t="shared" si="0"/>
        <v>72.91</v>
      </c>
      <c r="O45" t="str">
        <f t="shared" si="1"/>
        <v>Liberica</v>
      </c>
      <c r="P45" t="str">
        <f t="shared" si="2"/>
        <v>Light</v>
      </c>
      <c r="Q45" t="str">
        <f>_xlfn.XLOOKUP(Orders_Table[[#This Row],[Customer ID]],customers!$A$1:$A$1001,customers!$I$1:$I$1001,,0)</f>
        <v>No</v>
      </c>
    </row>
    <row r="46" spans="1:17"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s="2" t="str">
        <f>_xlfn.XLOOKUP(Orders_Table[[#This Row],[Customer ID]],customers!$A$1:$A$1001,customers!$F$1:$F$1001,,0)</f>
        <v>Rochester</v>
      </c>
      <c r="J46" t="str">
        <f>INDEX(products!$A$1:$G$49,MATCH(orders!$D46,products!$A$1:$A$49,0),MATCH(orders!J$1,products!$A$1:$G$1,0))</f>
        <v>Exc</v>
      </c>
      <c r="K46" t="str">
        <f>INDEX(products!$A$1:$G$49,MATCH(orders!$D46,products!$A$1:$A$49,0),MATCH(orders!K$1,products!$A$1:$G$1,0))</f>
        <v>M</v>
      </c>
      <c r="L46" s="4">
        <f>INDEX(products!$A$1:$G$49,MATCH(orders!$D46,products!$A$1:$A$49,0),MATCH(orders!L$1,products!$A$1:$G$1,0))</f>
        <v>0.5</v>
      </c>
      <c r="M46" s="5">
        <f>INDEX(products!$A$1:$G$49,MATCH(orders!$D46,products!$A$1:$A$49,0),MATCH(orders!M$1,products!$A$1:$G$1,0))</f>
        <v>8.25</v>
      </c>
      <c r="N46" s="5">
        <f t="shared" si="0"/>
        <v>16.5</v>
      </c>
      <c r="O46" t="str">
        <f t="shared" si="1"/>
        <v>Excelsa</v>
      </c>
      <c r="P46" t="str">
        <f t="shared" si="2"/>
        <v>Medium</v>
      </c>
      <c r="Q46" t="str">
        <f>_xlfn.XLOOKUP(Orders_Table[[#This Row],[Customer ID]],customers!$A$1:$A$1001,customers!$I$1:$I$1001,,0)</f>
        <v>Yes</v>
      </c>
    </row>
    <row r="47" spans="1:17"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s="2" t="str">
        <f>_xlfn.XLOOKUP(Orders_Table[[#This Row],[Customer ID]],customers!$A$1:$A$1001,customers!$F$1:$F$1001,,0)</f>
        <v>Bronx</v>
      </c>
      <c r="J47" t="str">
        <f>INDEX(products!$A$1:$G$49,MATCH(orders!$D47,products!$A$1:$A$49,0),MATCH(orders!J$1,products!$A$1:$G$1,0))</f>
        <v>Lib</v>
      </c>
      <c r="K47" t="str">
        <f>INDEX(products!$A$1:$G$49,MATCH(orders!$D47,products!$A$1:$A$49,0),MATCH(orders!K$1,products!$A$1:$G$1,0))</f>
        <v>D</v>
      </c>
      <c r="L47" s="4">
        <f>INDEX(products!$A$1:$G$49,MATCH(orders!$D47,products!$A$1:$A$49,0),MATCH(orders!L$1,products!$A$1:$G$1,0))</f>
        <v>2.5</v>
      </c>
      <c r="M47" s="5">
        <f>INDEX(products!$A$1:$G$49,MATCH(orders!$D47,products!$A$1:$A$49,0),MATCH(orders!M$1,products!$A$1:$G$1,0))</f>
        <v>29.784999999999997</v>
      </c>
      <c r="N47" s="5">
        <f t="shared" si="0"/>
        <v>178.70999999999998</v>
      </c>
      <c r="O47" t="str">
        <f t="shared" si="1"/>
        <v>Liberica</v>
      </c>
      <c r="P47" t="str">
        <f t="shared" si="2"/>
        <v>Dark</v>
      </c>
      <c r="Q47" t="str">
        <f>_xlfn.XLOOKUP(Orders_Table[[#This Row],[Customer ID]],customers!$A$1:$A$1001,customers!$I$1:$I$1001,,0)</f>
        <v>No</v>
      </c>
    </row>
    <row r="48" spans="1:17"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s="2" t="str">
        <f>_xlfn.XLOOKUP(Orders_Table[[#This Row],[Customer ID]],customers!$A$1:$A$1001,customers!$F$1:$F$1001,,0)</f>
        <v>Birmingham</v>
      </c>
      <c r="J48" t="str">
        <f>INDEX(products!$A$1:$G$49,MATCH(orders!$D48,products!$A$1:$A$49,0),MATCH(orders!J$1,products!$A$1:$G$1,0))</f>
        <v>Exc</v>
      </c>
      <c r="K48" t="str">
        <f>INDEX(products!$A$1:$G$49,MATCH(orders!$D48,products!$A$1:$A$49,0),MATCH(orders!K$1,products!$A$1:$G$1,0))</f>
        <v>M</v>
      </c>
      <c r="L48" s="4">
        <f>INDEX(products!$A$1:$G$49,MATCH(orders!$D48,products!$A$1:$A$49,0),MATCH(orders!L$1,products!$A$1:$G$1,0))</f>
        <v>2.5</v>
      </c>
      <c r="M48" s="5">
        <f>INDEX(products!$A$1:$G$49,MATCH(orders!$D48,products!$A$1:$A$49,0),MATCH(orders!M$1,products!$A$1:$G$1,0))</f>
        <v>31.624999999999996</v>
      </c>
      <c r="N48" s="5">
        <f t="shared" si="0"/>
        <v>63.249999999999993</v>
      </c>
      <c r="O48" t="str">
        <f t="shared" si="1"/>
        <v>Excelsa</v>
      </c>
      <c r="P48" t="str">
        <f t="shared" si="2"/>
        <v>Medium</v>
      </c>
      <c r="Q48" t="str">
        <f>_xlfn.XLOOKUP(Orders_Table[[#This Row],[Customer ID]],customers!$A$1:$A$1001,customers!$I$1:$I$1001,,0)</f>
        <v>Yes</v>
      </c>
    </row>
    <row r="49" spans="1:17"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s="2" t="str">
        <f>_xlfn.XLOOKUP(Orders_Table[[#This Row],[Customer ID]],customers!$A$1:$A$1001,customers!$F$1:$F$1001,,0)</f>
        <v>San Bernardino</v>
      </c>
      <c r="J49" t="str">
        <f>INDEX(products!$A$1:$G$49,MATCH(orders!$D49,products!$A$1:$A$49,0),MATCH(orders!J$1,products!$A$1:$G$1,0))</f>
        <v>Ara</v>
      </c>
      <c r="K49" t="str">
        <f>INDEX(products!$A$1:$G$49,MATCH(orders!$D49,products!$A$1:$A$49,0),MATCH(orders!K$1,products!$A$1:$G$1,0))</f>
        <v>L</v>
      </c>
      <c r="L49" s="4">
        <f>INDEX(products!$A$1:$G$49,MATCH(orders!$D49,products!$A$1:$A$49,0),MATCH(orders!L$1,products!$A$1:$G$1,0))</f>
        <v>0.2</v>
      </c>
      <c r="M49" s="5">
        <f>INDEX(products!$A$1:$G$49,MATCH(orders!$D49,products!$A$1:$A$49,0),MATCH(orders!M$1,products!$A$1:$G$1,0))</f>
        <v>3.8849999999999998</v>
      </c>
      <c r="N49" s="5">
        <f t="shared" si="0"/>
        <v>7.77</v>
      </c>
      <c r="O49" t="str">
        <f t="shared" si="1"/>
        <v>Arabica</v>
      </c>
      <c r="P49" t="str">
        <f t="shared" si="2"/>
        <v>Light</v>
      </c>
      <c r="Q49" t="str">
        <f>_xlfn.XLOOKUP(Orders_Table[[#This Row],[Customer ID]],customers!$A$1:$A$1001,customers!$I$1:$I$1001,,0)</f>
        <v>Yes</v>
      </c>
    </row>
    <row r="50" spans="1:17"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s="2" t="str">
        <f>_xlfn.XLOOKUP(Orders_Table[[#This Row],[Customer ID]],customers!$A$1:$A$1001,customers!$F$1:$F$1001,,0)</f>
        <v>Norfolk</v>
      </c>
      <c r="J50" t="str">
        <f>INDEX(products!$A$1:$G$49,MATCH(orders!$D50,products!$A$1:$A$49,0),MATCH(orders!J$1,products!$A$1:$G$1,0))</f>
        <v>Ara</v>
      </c>
      <c r="K50" t="str">
        <f>INDEX(products!$A$1:$G$49,MATCH(orders!$D50,products!$A$1:$A$49,0),MATCH(orders!K$1,products!$A$1:$G$1,0))</f>
        <v>D</v>
      </c>
      <c r="L50" s="4">
        <f>INDEX(products!$A$1:$G$49,MATCH(orders!$D50,products!$A$1:$A$49,0),MATCH(orders!L$1,products!$A$1:$G$1,0))</f>
        <v>2.5</v>
      </c>
      <c r="M50" s="5">
        <f>INDEX(products!$A$1:$G$49,MATCH(orders!$D50,products!$A$1:$A$49,0),MATCH(orders!M$1,products!$A$1:$G$1,0))</f>
        <v>22.884999999999998</v>
      </c>
      <c r="N50" s="5">
        <f t="shared" si="0"/>
        <v>91.539999999999992</v>
      </c>
      <c r="O50" t="str">
        <f t="shared" si="1"/>
        <v>Arabica</v>
      </c>
      <c r="P50" t="str">
        <f t="shared" si="2"/>
        <v>Dark</v>
      </c>
      <c r="Q50" t="str">
        <f>_xlfn.XLOOKUP(Orders_Table[[#This Row],[Customer ID]],customers!$A$1:$A$1001,customers!$I$1:$I$1001,,0)</f>
        <v>No</v>
      </c>
    </row>
    <row r="51" spans="1:17"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s="2" t="str">
        <f>_xlfn.XLOOKUP(Orders_Table[[#This Row],[Customer ID]],customers!$A$1:$A$1001,customers!$F$1:$F$1001,,0)</f>
        <v>Washington</v>
      </c>
      <c r="J51" t="str">
        <f>INDEX(products!$A$1:$G$49,MATCH(orders!$D51,products!$A$1:$A$49,0),MATCH(orders!J$1,products!$A$1:$G$1,0))</f>
        <v>Ara</v>
      </c>
      <c r="K51" t="str">
        <f>INDEX(products!$A$1:$G$49,MATCH(orders!$D51,products!$A$1:$A$49,0),MATCH(orders!K$1,products!$A$1:$G$1,0))</f>
        <v>L</v>
      </c>
      <c r="L51" s="4">
        <f>INDEX(products!$A$1:$G$49,MATCH(orders!$D51,products!$A$1:$A$49,0),MATCH(orders!L$1,products!$A$1:$G$1,0))</f>
        <v>1</v>
      </c>
      <c r="M51" s="5">
        <f>INDEX(products!$A$1:$G$49,MATCH(orders!$D51,products!$A$1:$A$49,0),MATCH(orders!M$1,products!$A$1:$G$1,0))</f>
        <v>12.95</v>
      </c>
      <c r="N51" s="5">
        <f t="shared" si="0"/>
        <v>38.849999999999994</v>
      </c>
      <c r="O51" t="str">
        <f t="shared" si="1"/>
        <v>Arabica</v>
      </c>
      <c r="P51" t="str">
        <f t="shared" si="2"/>
        <v>Light</v>
      </c>
      <c r="Q51" t="str">
        <f>_xlfn.XLOOKUP(Orders_Table[[#This Row],[Customer ID]],customers!$A$1:$A$1001,customers!$I$1:$I$1001,,0)</f>
        <v>No</v>
      </c>
    </row>
    <row r="52" spans="1:17"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s="2" t="str">
        <f>_xlfn.XLOOKUP(Orders_Table[[#This Row],[Customer ID]],customers!$A$1:$A$1001,customers!$F$1:$F$1001,,0)</f>
        <v>Fort Lauderdale</v>
      </c>
      <c r="J52" t="str">
        <f>INDEX(products!$A$1:$G$49,MATCH(orders!$D52,products!$A$1:$A$49,0),MATCH(orders!J$1,products!$A$1:$G$1,0))</f>
        <v>Lib</v>
      </c>
      <c r="K52" t="str">
        <f>INDEX(products!$A$1:$G$49,MATCH(orders!$D52,products!$A$1:$A$49,0),MATCH(orders!K$1,products!$A$1:$G$1,0))</f>
        <v>D</v>
      </c>
      <c r="L52" s="4">
        <f>INDEX(products!$A$1:$G$49,MATCH(orders!$D52,products!$A$1:$A$49,0),MATCH(orders!L$1,products!$A$1:$G$1,0))</f>
        <v>0.5</v>
      </c>
      <c r="M52" s="5">
        <f>INDEX(products!$A$1:$G$49,MATCH(orders!$D52,products!$A$1:$A$49,0),MATCH(orders!M$1,products!$A$1:$G$1,0))</f>
        <v>7.77</v>
      </c>
      <c r="N52" s="5">
        <f t="shared" si="0"/>
        <v>15.54</v>
      </c>
      <c r="O52" t="str">
        <f t="shared" si="1"/>
        <v>Liberica</v>
      </c>
      <c r="P52" t="str">
        <f t="shared" si="2"/>
        <v>Dark</v>
      </c>
      <c r="Q52" t="str">
        <f>_xlfn.XLOOKUP(Orders_Table[[#This Row],[Customer ID]],customers!$A$1:$A$1001,customers!$I$1:$I$1001,,0)</f>
        <v>No</v>
      </c>
    </row>
    <row r="53" spans="1:17"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s="2" t="str">
        <f>_xlfn.XLOOKUP(Orders_Table[[#This Row],[Customer ID]],customers!$A$1:$A$1001,customers!$F$1:$F$1001,,0)</f>
        <v>Crumlin</v>
      </c>
      <c r="J53" t="str">
        <f>INDEX(products!$A$1:$G$49,MATCH(orders!$D53,products!$A$1:$A$49,0),MATCH(orders!J$1,products!$A$1:$G$1,0))</f>
        <v>Lib</v>
      </c>
      <c r="K53" t="str">
        <f>INDEX(products!$A$1:$G$49,MATCH(orders!$D53,products!$A$1:$A$49,0),MATCH(orders!K$1,products!$A$1:$G$1,0))</f>
        <v>L</v>
      </c>
      <c r="L53" s="4">
        <f>INDEX(products!$A$1:$G$49,MATCH(orders!$D53,products!$A$1:$A$49,0),MATCH(orders!L$1,products!$A$1:$G$1,0))</f>
        <v>2.5</v>
      </c>
      <c r="M53" s="5">
        <f>INDEX(products!$A$1:$G$49,MATCH(orders!$D53,products!$A$1:$A$49,0),MATCH(orders!M$1,products!$A$1:$G$1,0))</f>
        <v>36.454999999999998</v>
      </c>
      <c r="N53" s="5">
        <f t="shared" si="0"/>
        <v>145.82</v>
      </c>
      <c r="O53" t="str">
        <f t="shared" si="1"/>
        <v>Liberica</v>
      </c>
      <c r="P53" t="str">
        <f t="shared" si="2"/>
        <v>Light</v>
      </c>
      <c r="Q53" t="str">
        <f>_xlfn.XLOOKUP(Orders_Table[[#This Row],[Customer ID]],customers!$A$1:$A$1001,customers!$I$1:$I$1001,,0)</f>
        <v>Yes</v>
      </c>
    </row>
    <row r="54" spans="1:17"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s="2" t="str">
        <f>_xlfn.XLOOKUP(Orders_Table[[#This Row],[Customer ID]],customers!$A$1:$A$1001,customers!$F$1:$F$1001,,0)</f>
        <v>Kinloch</v>
      </c>
      <c r="J54" t="str">
        <f>INDEX(products!$A$1:$G$49,MATCH(orders!$D54,products!$A$1:$A$49,0),MATCH(orders!J$1,products!$A$1:$G$1,0))</f>
        <v>Rob</v>
      </c>
      <c r="K54" t="str">
        <f>INDEX(products!$A$1:$G$49,MATCH(orders!$D54,products!$A$1:$A$49,0),MATCH(orders!K$1,products!$A$1:$G$1,0))</f>
        <v>M</v>
      </c>
      <c r="L54" s="4">
        <f>INDEX(products!$A$1:$G$49,MATCH(orders!$D54,products!$A$1:$A$49,0),MATCH(orders!L$1,products!$A$1:$G$1,0))</f>
        <v>0.5</v>
      </c>
      <c r="M54" s="5">
        <f>INDEX(products!$A$1:$G$49,MATCH(orders!$D54,products!$A$1:$A$49,0),MATCH(orders!M$1,products!$A$1:$G$1,0))</f>
        <v>5.97</v>
      </c>
      <c r="N54" s="5">
        <f t="shared" si="0"/>
        <v>29.849999999999998</v>
      </c>
      <c r="O54" t="str">
        <f t="shared" si="1"/>
        <v>Robusta</v>
      </c>
      <c r="P54" t="str">
        <f t="shared" si="2"/>
        <v>Medium</v>
      </c>
      <c r="Q54" t="str">
        <f>_xlfn.XLOOKUP(Orders_Table[[#This Row],[Customer ID]],customers!$A$1:$A$1001,customers!$I$1:$I$1001,,0)</f>
        <v>No</v>
      </c>
    </row>
    <row r="55" spans="1:17"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s="2" t="str">
        <f>_xlfn.XLOOKUP(Orders_Table[[#This Row],[Customer ID]],customers!$A$1:$A$1001,customers!$F$1:$F$1001,,0)</f>
        <v>Kinloch</v>
      </c>
      <c r="J55" t="str">
        <f>INDEX(products!$A$1:$G$49,MATCH(orders!$D55,products!$A$1:$A$49,0),MATCH(orders!J$1,products!$A$1:$G$1,0))</f>
        <v>Lib</v>
      </c>
      <c r="K55" t="str">
        <f>INDEX(products!$A$1:$G$49,MATCH(orders!$D55,products!$A$1:$A$49,0),MATCH(orders!K$1,products!$A$1:$G$1,0))</f>
        <v>L</v>
      </c>
      <c r="L55" s="4">
        <f>INDEX(products!$A$1:$G$49,MATCH(orders!$D55,products!$A$1:$A$49,0),MATCH(orders!L$1,products!$A$1:$G$1,0))</f>
        <v>2.5</v>
      </c>
      <c r="M55" s="5">
        <f>INDEX(products!$A$1:$G$49,MATCH(orders!$D55,products!$A$1:$A$49,0),MATCH(orders!M$1,products!$A$1:$G$1,0))</f>
        <v>36.454999999999998</v>
      </c>
      <c r="N55" s="5">
        <f t="shared" si="0"/>
        <v>72.91</v>
      </c>
      <c r="O55" t="str">
        <f t="shared" si="1"/>
        <v>Liberica</v>
      </c>
      <c r="P55" t="str">
        <f t="shared" si="2"/>
        <v>Light</v>
      </c>
      <c r="Q55" t="str">
        <f>_xlfn.XLOOKUP(Orders_Table[[#This Row],[Customer ID]],customers!$A$1:$A$1001,customers!$I$1:$I$1001,,0)</f>
        <v>No</v>
      </c>
    </row>
    <row r="56" spans="1:17"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s="2" t="str">
        <f>_xlfn.XLOOKUP(Orders_Table[[#This Row],[Customer ID]],customers!$A$1:$A$1001,customers!$F$1:$F$1001,,0)</f>
        <v>Toledo</v>
      </c>
      <c r="J56" t="str">
        <f>INDEX(products!$A$1:$G$49,MATCH(orders!$D56,products!$A$1:$A$49,0),MATCH(orders!J$1,products!$A$1:$G$1,0))</f>
        <v>Lib</v>
      </c>
      <c r="K56" t="str">
        <f>INDEX(products!$A$1:$G$49,MATCH(orders!$D56,products!$A$1:$A$49,0),MATCH(orders!K$1,products!$A$1:$G$1,0))</f>
        <v>M</v>
      </c>
      <c r="L56" s="4">
        <f>INDEX(products!$A$1:$G$49,MATCH(orders!$D56,products!$A$1:$A$49,0),MATCH(orders!L$1,products!$A$1:$G$1,0))</f>
        <v>1</v>
      </c>
      <c r="M56" s="5">
        <f>INDEX(products!$A$1:$G$49,MATCH(orders!$D56,products!$A$1:$A$49,0),MATCH(orders!M$1,products!$A$1:$G$1,0))</f>
        <v>14.55</v>
      </c>
      <c r="N56" s="5">
        <f t="shared" si="0"/>
        <v>72.75</v>
      </c>
      <c r="O56" t="str">
        <f t="shared" si="1"/>
        <v>Liberica</v>
      </c>
      <c r="P56" t="str">
        <f t="shared" si="2"/>
        <v>Medium</v>
      </c>
      <c r="Q56" t="str">
        <f>_xlfn.XLOOKUP(Orders_Table[[#This Row],[Customer ID]],customers!$A$1:$A$1001,customers!$I$1:$I$1001,,0)</f>
        <v>No</v>
      </c>
    </row>
    <row r="57" spans="1:17"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s="2" t="str">
        <f>_xlfn.XLOOKUP(Orders_Table[[#This Row],[Customer ID]],customers!$A$1:$A$1001,customers!$F$1:$F$1001,,0)</f>
        <v>Trenton</v>
      </c>
      <c r="J57" t="str">
        <f>INDEX(products!$A$1:$G$49,MATCH(orders!$D57,products!$A$1:$A$49,0),MATCH(orders!J$1,products!$A$1:$G$1,0))</f>
        <v>Lib</v>
      </c>
      <c r="K57" t="str">
        <f>INDEX(products!$A$1:$G$49,MATCH(orders!$D57,products!$A$1:$A$49,0),MATCH(orders!K$1,products!$A$1:$G$1,0))</f>
        <v>L</v>
      </c>
      <c r="L57" s="4">
        <f>INDEX(products!$A$1:$G$49,MATCH(orders!$D57,products!$A$1:$A$49,0),MATCH(orders!L$1,products!$A$1:$G$1,0))</f>
        <v>1</v>
      </c>
      <c r="M57" s="5">
        <f>INDEX(products!$A$1:$G$49,MATCH(orders!$D57,products!$A$1:$A$49,0),MATCH(orders!M$1,products!$A$1:$G$1,0))</f>
        <v>15.85</v>
      </c>
      <c r="N57" s="5">
        <f t="shared" si="0"/>
        <v>47.55</v>
      </c>
      <c r="O57" t="str">
        <f t="shared" si="1"/>
        <v>Liberica</v>
      </c>
      <c r="P57" t="str">
        <f t="shared" si="2"/>
        <v>Light</v>
      </c>
      <c r="Q57" t="str">
        <f>_xlfn.XLOOKUP(Orders_Table[[#This Row],[Customer ID]],customers!$A$1:$A$1001,customers!$I$1:$I$1001,,0)</f>
        <v>No</v>
      </c>
    </row>
    <row r="58" spans="1:17"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s="2" t="str">
        <f>_xlfn.XLOOKUP(Orders_Table[[#This Row],[Customer ID]],customers!$A$1:$A$1001,customers!$F$1:$F$1001,,0)</f>
        <v>Tampa</v>
      </c>
      <c r="J58" t="str">
        <f>INDEX(products!$A$1:$G$49,MATCH(orders!$D58,products!$A$1:$A$49,0),MATCH(orders!J$1,products!$A$1:$G$1,0))</f>
        <v>Exc</v>
      </c>
      <c r="K58" t="str">
        <f>INDEX(products!$A$1:$G$49,MATCH(orders!$D58,products!$A$1:$A$49,0),MATCH(orders!K$1,products!$A$1:$G$1,0))</f>
        <v>D</v>
      </c>
      <c r="L58" s="4">
        <f>INDEX(products!$A$1:$G$49,MATCH(orders!$D58,products!$A$1:$A$49,0),MATCH(orders!L$1,products!$A$1:$G$1,0))</f>
        <v>0.2</v>
      </c>
      <c r="M58" s="5">
        <f>INDEX(products!$A$1:$G$49,MATCH(orders!$D58,products!$A$1:$A$49,0),MATCH(orders!M$1,products!$A$1:$G$1,0))</f>
        <v>3.645</v>
      </c>
      <c r="N58" s="5">
        <f t="shared" si="0"/>
        <v>10.935</v>
      </c>
      <c r="O58" t="str">
        <f t="shared" si="1"/>
        <v>Excelsa</v>
      </c>
      <c r="P58" t="str">
        <f t="shared" si="2"/>
        <v>Dark</v>
      </c>
      <c r="Q58" t="str">
        <f>_xlfn.XLOOKUP(Orders_Table[[#This Row],[Customer ID]],customers!$A$1:$A$1001,customers!$I$1:$I$1001,,0)</f>
        <v>Yes</v>
      </c>
    </row>
    <row r="59" spans="1:17"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s="2" t="str">
        <f>_xlfn.XLOOKUP(Orders_Table[[#This Row],[Customer ID]],customers!$A$1:$A$1001,customers!$F$1:$F$1001,,0)</f>
        <v>Pensacola</v>
      </c>
      <c r="J59" t="str">
        <f>INDEX(products!$A$1:$G$49,MATCH(orders!$D59,products!$A$1:$A$49,0),MATCH(orders!J$1,products!$A$1:$G$1,0))</f>
        <v>Exc</v>
      </c>
      <c r="K59" t="str">
        <f>INDEX(products!$A$1:$G$49,MATCH(orders!$D59,products!$A$1:$A$49,0),MATCH(orders!K$1,products!$A$1:$G$1,0))</f>
        <v>L</v>
      </c>
      <c r="L59" s="4">
        <f>INDEX(products!$A$1:$G$49,MATCH(orders!$D59,products!$A$1:$A$49,0),MATCH(orders!L$1,products!$A$1:$G$1,0))</f>
        <v>1</v>
      </c>
      <c r="M59" s="5">
        <f>INDEX(products!$A$1:$G$49,MATCH(orders!$D59,products!$A$1:$A$49,0),MATCH(orders!M$1,products!$A$1:$G$1,0))</f>
        <v>14.85</v>
      </c>
      <c r="N59" s="5">
        <f t="shared" si="0"/>
        <v>59.4</v>
      </c>
      <c r="O59" t="str">
        <f t="shared" si="1"/>
        <v>Excelsa</v>
      </c>
      <c r="P59" t="str">
        <f t="shared" si="2"/>
        <v>Light</v>
      </c>
      <c r="Q59" t="str">
        <f>_xlfn.XLOOKUP(Orders_Table[[#This Row],[Customer ID]],customers!$A$1:$A$1001,customers!$I$1:$I$1001,,0)</f>
        <v>No</v>
      </c>
    </row>
    <row r="60" spans="1:17"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s="2" t="str">
        <f>_xlfn.XLOOKUP(Orders_Table[[#This Row],[Customer ID]],customers!$A$1:$A$1001,customers!$F$1:$F$1001,,0)</f>
        <v>Zephyrhills</v>
      </c>
      <c r="J60" t="str">
        <f>INDEX(products!$A$1:$G$49,MATCH(orders!$D60,products!$A$1:$A$49,0),MATCH(orders!J$1,products!$A$1:$G$1,0))</f>
        <v>Lib</v>
      </c>
      <c r="K60" t="str">
        <f>INDEX(products!$A$1:$G$49,MATCH(orders!$D60,products!$A$1:$A$49,0),MATCH(orders!K$1,products!$A$1:$G$1,0))</f>
        <v>D</v>
      </c>
      <c r="L60" s="4">
        <f>INDEX(products!$A$1:$G$49,MATCH(orders!$D60,products!$A$1:$A$49,0),MATCH(orders!L$1,products!$A$1:$G$1,0))</f>
        <v>2.5</v>
      </c>
      <c r="M60" s="5">
        <f>INDEX(products!$A$1:$G$49,MATCH(orders!$D60,products!$A$1:$A$49,0),MATCH(orders!M$1,products!$A$1:$G$1,0))</f>
        <v>29.784999999999997</v>
      </c>
      <c r="N60" s="5">
        <f t="shared" si="0"/>
        <v>89.35499999999999</v>
      </c>
      <c r="O60" t="str">
        <f t="shared" si="1"/>
        <v>Liberica</v>
      </c>
      <c r="P60" t="str">
        <f t="shared" si="2"/>
        <v>Dark</v>
      </c>
      <c r="Q60" t="str">
        <f>_xlfn.XLOOKUP(Orders_Table[[#This Row],[Customer ID]],customers!$A$1:$A$1001,customers!$I$1:$I$1001,,0)</f>
        <v>Yes</v>
      </c>
    </row>
    <row r="61" spans="1:17"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s="2" t="str">
        <f>_xlfn.XLOOKUP(Orders_Table[[#This Row],[Customer ID]],customers!$A$1:$A$1001,customers!$F$1:$F$1001,,0)</f>
        <v>Saint Paul</v>
      </c>
      <c r="J61" t="str">
        <f>INDEX(products!$A$1:$G$49,MATCH(orders!$D61,products!$A$1:$A$49,0),MATCH(orders!J$1,products!$A$1:$G$1,0))</f>
        <v>Lib</v>
      </c>
      <c r="K61" t="str">
        <f>INDEX(products!$A$1:$G$49,MATCH(orders!$D61,products!$A$1:$A$49,0),MATCH(orders!K$1,products!$A$1:$G$1,0))</f>
        <v>M</v>
      </c>
      <c r="L61" s="4">
        <f>INDEX(products!$A$1:$G$49,MATCH(orders!$D61,products!$A$1:$A$49,0),MATCH(orders!L$1,products!$A$1:$G$1,0))</f>
        <v>0.5</v>
      </c>
      <c r="M61" s="5">
        <f>INDEX(products!$A$1:$G$49,MATCH(orders!$D61,products!$A$1:$A$49,0),MATCH(orders!M$1,products!$A$1:$G$1,0))</f>
        <v>8.73</v>
      </c>
      <c r="N61" s="5">
        <f t="shared" si="0"/>
        <v>26.19</v>
      </c>
      <c r="O61" t="str">
        <f t="shared" si="1"/>
        <v>Liberica</v>
      </c>
      <c r="P61" t="str">
        <f t="shared" si="2"/>
        <v>Medium</v>
      </c>
      <c r="Q61" t="str">
        <f>_xlfn.XLOOKUP(Orders_Table[[#This Row],[Customer ID]],customers!$A$1:$A$1001,customers!$I$1:$I$1001,,0)</f>
        <v>Yes</v>
      </c>
    </row>
    <row r="62" spans="1:17"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s="2" t="str">
        <f>_xlfn.XLOOKUP(Orders_Table[[#This Row],[Customer ID]],customers!$A$1:$A$1001,customers!$F$1:$F$1001,,0)</f>
        <v>Fort Wayne</v>
      </c>
      <c r="J62" t="str">
        <f>INDEX(products!$A$1:$G$49,MATCH(orders!$D62,products!$A$1:$A$49,0),MATCH(orders!J$1,products!$A$1:$G$1,0))</f>
        <v>Ara</v>
      </c>
      <c r="K62" t="str">
        <f>INDEX(products!$A$1:$G$49,MATCH(orders!$D62,products!$A$1:$A$49,0),MATCH(orders!K$1,products!$A$1:$G$1,0))</f>
        <v>D</v>
      </c>
      <c r="L62" s="4">
        <f>INDEX(products!$A$1:$G$49,MATCH(orders!$D62,products!$A$1:$A$49,0),MATCH(orders!L$1,products!$A$1:$G$1,0))</f>
        <v>2.5</v>
      </c>
      <c r="M62" s="5">
        <f>INDEX(products!$A$1:$G$49,MATCH(orders!$D62,products!$A$1:$A$49,0),MATCH(orders!M$1,products!$A$1:$G$1,0))</f>
        <v>22.884999999999998</v>
      </c>
      <c r="N62" s="5">
        <f t="shared" si="0"/>
        <v>114.42499999999998</v>
      </c>
      <c r="O62" t="str">
        <f t="shared" si="1"/>
        <v>Arabica</v>
      </c>
      <c r="P62" t="str">
        <f t="shared" si="2"/>
        <v>Dark</v>
      </c>
      <c r="Q62" t="str">
        <f>_xlfn.XLOOKUP(Orders_Table[[#This Row],[Customer ID]],customers!$A$1:$A$1001,customers!$I$1:$I$1001,,0)</f>
        <v>No</v>
      </c>
    </row>
    <row r="63" spans="1:17"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s="2" t="str">
        <f>_xlfn.XLOOKUP(Orders_Table[[#This Row],[Customer ID]],customers!$A$1:$A$1001,customers!$F$1:$F$1001,,0)</f>
        <v>Wootton</v>
      </c>
      <c r="J63" t="str">
        <f>INDEX(products!$A$1:$G$49,MATCH(orders!$D63,products!$A$1:$A$49,0),MATCH(orders!J$1,products!$A$1:$G$1,0))</f>
        <v>Rob</v>
      </c>
      <c r="K63" t="str">
        <f>INDEX(products!$A$1:$G$49,MATCH(orders!$D63,products!$A$1:$A$49,0),MATCH(orders!K$1,products!$A$1:$G$1,0))</f>
        <v>D</v>
      </c>
      <c r="L63" s="4">
        <f>INDEX(products!$A$1:$G$49,MATCH(orders!$D63,products!$A$1:$A$49,0),MATCH(orders!L$1,products!$A$1:$G$1,0))</f>
        <v>0.5</v>
      </c>
      <c r="M63" s="5">
        <f>INDEX(products!$A$1:$G$49,MATCH(orders!$D63,products!$A$1:$A$49,0),MATCH(orders!M$1,products!$A$1:$G$1,0))</f>
        <v>5.3699999999999992</v>
      </c>
      <c r="N63" s="5">
        <f t="shared" si="0"/>
        <v>26.849999999999994</v>
      </c>
      <c r="O63" t="str">
        <f t="shared" si="1"/>
        <v>Robusta</v>
      </c>
      <c r="P63" t="str">
        <f t="shared" si="2"/>
        <v>Dark</v>
      </c>
      <c r="Q63" t="str">
        <f>_xlfn.XLOOKUP(Orders_Table[[#This Row],[Customer ID]],customers!$A$1:$A$1001,customers!$I$1:$I$1001,,0)</f>
        <v>Yes</v>
      </c>
    </row>
    <row r="64" spans="1:17"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s="2" t="str">
        <f>_xlfn.XLOOKUP(Orders_Table[[#This Row],[Customer ID]],customers!$A$1:$A$1001,customers!$F$1:$F$1001,,0)</f>
        <v>Naples</v>
      </c>
      <c r="J64" t="str">
        <f>INDEX(products!$A$1:$G$49,MATCH(orders!$D64,products!$A$1:$A$49,0),MATCH(orders!J$1,products!$A$1:$G$1,0))</f>
        <v>Lib</v>
      </c>
      <c r="K64" t="str">
        <f>INDEX(products!$A$1:$G$49,MATCH(orders!$D64,products!$A$1:$A$49,0),MATCH(orders!K$1,products!$A$1:$G$1,0))</f>
        <v>L</v>
      </c>
      <c r="L64" s="4">
        <f>INDEX(products!$A$1:$G$49,MATCH(orders!$D64,products!$A$1:$A$49,0),MATCH(orders!L$1,products!$A$1:$G$1,0))</f>
        <v>0.2</v>
      </c>
      <c r="M64" s="5">
        <f>INDEX(products!$A$1:$G$49,MATCH(orders!$D64,products!$A$1:$A$49,0),MATCH(orders!M$1,products!$A$1:$G$1,0))</f>
        <v>4.7549999999999999</v>
      </c>
      <c r="N64" s="5">
        <f t="shared" si="0"/>
        <v>23.774999999999999</v>
      </c>
      <c r="O64" t="str">
        <f t="shared" si="1"/>
        <v>Liberica</v>
      </c>
      <c r="P64" t="str">
        <f t="shared" si="2"/>
        <v>Light</v>
      </c>
      <c r="Q64" t="str">
        <f>_xlfn.XLOOKUP(Orders_Table[[#This Row],[Customer ID]],customers!$A$1:$A$1001,customers!$I$1:$I$1001,,0)</f>
        <v>Yes</v>
      </c>
    </row>
    <row r="65" spans="1:17"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s="2" t="str">
        <f>_xlfn.XLOOKUP(Orders_Table[[#This Row],[Customer ID]],customers!$A$1:$A$1001,customers!$F$1:$F$1001,,0)</f>
        <v>Chicago</v>
      </c>
      <c r="J65" t="str">
        <f>INDEX(products!$A$1:$G$49,MATCH(orders!$D65,products!$A$1:$A$49,0),MATCH(orders!J$1,products!$A$1:$G$1,0))</f>
        <v>Ara</v>
      </c>
      <c r="K65" t="str">
        <f>INDEX(products!$A$1:$G$49,MATCH(orders!$D65,products!$A$1:$A$49,0),MATCH(orders!K$1,products!$A$1:$G$1,0))</f>
        <v>M</v>
      </c>
      <c r="L65" s="4">
        <f>INDEX(products!$A$1:$G$49,MATCH(orders!$D65,products!$A$1:$A$49,0),MATCH(orders!L$1,products!$A$1:$G$1,0))</f>
        <v>0.5</v>
      </c>
      <c r="M65" s="5">
        <f>INDEX(products!$A$1:$G$49,MATCH(orders!$D65,products!$A$1:$A$49,0),MATCH(orders!M$1,products!$A$1:$G$1,0))</f>
        <v>6.75</v>
      </c>
      <c r="N65" s="5">
        <f t="shared" si="0"/>
        <v>6.75</v>
      </c>
      <c r="O65" t="str">
        <f t="shared" si="1"/>
        <v>Arabica</v>
      </c>
      <c r="P65" t="str">
        <f t="shared" si="2"/>
        <v>Medium</v>
      </c>
      <c r="Q65" t="str">
        <f>_xlfn.XLOOKUP(Orders_Table[[#This Row],[Customer ID]],customers!$A$1:$A$1001,customers!$I$1:$I$1001,,0)</f>
        <v>No</v>
      </c>
    </row>
    <row r="66" spans="1:17"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s="2" t="str">
        <f>_xlfn.XLOOKUP(Orders_Table[[#This Row],[Customer ID]],customers!$A$1:$A$1001,customers!$F$1:$F$1001,,0)</f>
        <v>Newark</v>
      </c>
      <c r="J66" t="str">
        <f>INDEX(products!$A$1:$G$49,MATCH(orders!$D66,products!$A$1:$A$49,0),MATCH(orders!J$1,products!$A$1:$G$1,0))</f>
        <v>Rob</v>
      </c>
      <c r="K66" t="str">
        <f>INDEX(products!$A$1:$G$49,MATCH(orders!$D66,products!$A$1:$A$49,0),MATCH(orders!K$1,products!$A$1:$G$1,0))</f>
        <v>M</v>
      </c>
      <c r="L66" s="4">
        <f>INDEX(products!$A$1:$G$49,MATCH(orders!$D66,products!$A$1:$A$49,0),MATCH(orders!L$1,products!$A$1:$G$1,0))</f>
        <v>0.5</v>
      </c>
      <c r="M66" s="5">
        <f>INDEX(products!$A$1:$G$49,MATCH(orders!$D66,products!$A$1:$A$49,0),MATCH(orders!M$1,products!$A$1:$G$1,0))</f>
        <v>5.97</v>
      </c>
      <c r="N66" s="5">
        <f t="shared" si="0"/>
        <v>35.82</v>
      </c>
      <c r="O66" t="str">
        <f t="shared" si="1"/>
        <v>Robusta</v>
      </c>
      <c r="P66" t="str">
        <f t="shared" si="2"/>
        <v>Medium</v>
      </c>
      <c r="Q66" t="str">
        <f>_xlfn.XLOOKUP(Orders_Table[[#This Row],[Customer ID]],customers!$A$1:$A$1001,customers!$I$1:$I$1001,,0)</f>
        <v>Yes</v>
      </c>
    </row>
    <row r="67" spans="1:17"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s="2" t="str">
        <f>_xlfn.XLOOKUP(Orders_Table[[#This Row],[Customer ID]],customers!$A$1:$A$1001,customers!$F$1:$F$1001,,0)</f>
        <v>Vienna</v>
      </c>
      <c r="J67" t="str">
        <f>INDEX(products!$A$1:$G$49,MATCH(orders!$D67,products!$A$1:$A$49,0),MATCH(orders!J$1,products!$A$1:$G$1,0))</f>
        <v>Rob</v>
      </c>
      <c r="K67" t="str">
        <f>INDEX(products!$A$1:$G$49,MATCH(orders!$D67,products!$A$1:$A$49,0),MATCH(orders!K$1,products!$A$1:$G$1,0))</f>
        <v>D</v>
      </c>
      <c r="L67" s="4">
        <f>INDEX(products!$A$1:$G$49,MATCH(orders!$D67,products!$A$1:$A$49,0),MATCH(orders!L$1,products!$A$1:$G$1,0))</f>
        <v>2.5</v>
      </c>
      <c r="M67" s="5">
        <f>INDEX(products!$A$1:$G$49,MATCH(orders!$D67,products!$A$1:$A$49,0),MATCH(orders!M$1,products!$A$1:$G$1,0))</f>
        <v>20.584999999999997</v>
      </c>
      <c r="N67" s="5">
        <f t="shared" ref="N67:N130" si="3">M67*E67</f>
        <v>82.339999999999989</v>
      </c>
      <c r="O67" t="str">
        <f t="shared" ref="O67:O130" si="4">IF(J67="Rob","Robusta", IF(J67="Exc", "Excelsa", IF(J67="Ara","Arabica", IF(J67="Lib","Liberica",""))))</f>
        <v>Robusta</v>
      </c>
      <c r="P67" t="str">
        <f t="shared" ref="P67:P130" si="5">IF(K67="M", "Medium", IF(K67="L","Light", IF(K67="D","Dark","")))</f>
        <v>Dark</v>
      </c>
      <c r="Q67" t="str">
        <f>_xlfn.XLOOKUP(Orders_Table[[#This Row],[Customer ID]],customers!$A$1:$A$1001,customers!$I$1:$I$1001,,0)</f>
        <v>Yes</v>
      </c>
    </row>
    <row r="68" spans="1:17"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s="2" t="str">
        <f>_xlfn.XLOOKUP(Orders_Table[[#This Row],[Customer ID]],customers!$A$1:$A$1001,customers!$F$1:$F$1001,,0)</f>
        <v>Fort Worth</v>
      </c>
      <c r="J68" t="str">
        <f>INDEX(products!$A$1:$G$49,MATCH(orders!$D68,products!$A$1:$A$49,0),MATCH(orders!J$1,products!$A$1:$G$1,0))</f>
        <v>Rob</v>
      </c>
      <c r="K68" t="str">
        <f>INDEX(products!$A$1:$G$49,MATCH(orders!$D68,products!$A$1:$A$49,0),MATCH(orders!K$1,products!$A$1:$G$1,0))</f>
        <v>L</v>
      </c>
      <c r="L68" s="4">
        <f>INDEX(products!$A$1:$G$49,MATCH(orders!$D68,products!$A$1:$A$49,0),MATCH(orders!L$1,products!$A$1:$G$1,0))</f>
        <v>0.5</v>
      </c>
      <c r="M68" s="5">
        <f>INDEX(products!$A$1:$G$49,MATCH(orders!$D68,products!$A$1:$A$49,0),MATCH(orders!M$1,products!$A$1:$G$1,0))</f>
        <v>7.169999999999999</v>
      </c>
      <c r="N68" s="5">
        <f t="shared" si="3"/>
        <v>7.169999999999999</v>
      </c>
      <c r="O68" t="str">
        <f t="shared" si="4"/>
        <v>Robusta</v>
      </c>
      <c r="P68" t="str">
        <f t="shared" si="5"/>
        <v>Light</v>
      </c>
      <c r="Q68" t="str">
        <f>_xlfn.XLOOKUP(Orders_Table[[#This Row],[Customer ID]],customers!$A$1:$A$1001,customers!$I$1:$I$1001,,0)</f>
        <v>Yes</v>
      </c>
    </row>
    <row r="69" spans="1:17"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s="2" t="str">
        <f>_xlfn.XLOOKUP(Orders_Table[[#This Row],[Customer ID]],customers!$A$1:$A$1001,customers!$F$1:$F$1001,,0)</f>
        <v>Burbank</v>
      </c>
      <c r="J69" t="str">
        <f>INDEX(products!$A$1:$G$49,MATCH(orders!$D69,products!$A$1:$A$49,0),MATCH(orders!J$1,products!$A$1:$G$1,0))</f>
        <v>Lib</v>
      </c>
      <c r="K69" t="str">
        <f>INDEX(products!$A$1:$G$49,MATCH(orders!$D69,products!$A$1:$A$49,0),MATCH(orders!K$1,products!$A$1:$G$1,0))</f>
        <v>L</v>
      </c>
      <c r="L69" s="4">
        <f>INDEX(products!$A$1:$G$49,MATCH(orders!$D69,products!$A$1:$A$49,0),MATCH(orders!L$1,products!$A$1:$G$1,0))</f>
        <v>0.2</v>
      </c>
      <c r="M69" s="5">
        <f>INDEX(products!$A$1:$G$49,MATCH(orders!$D69,products!$A$1:$A$49,0),MATCH(orders!M$1,products!$A$1:$G$1,0))</f>
        <v>4.7549999999999999</v>
      </c>
      <c r="N69" s="5">
        <f t="shared" si="3"/>
        <v>9.51</v>
      </c>
      <c r="O69" t="str">
        <f t="shared" si="4"/>
        <v>Liberica</v>
      </c>
      <c r="P69" t="str">
        <f t="shared" si="5"/>
        <v>Light</v>
      </c>
      <c r="Q69" t="str">
        <f>_xlfn.XLOOKUP(Orders_Table[[#This Row],[Customer ID]],customers!$A$1:$A$1001,customers!$I$1:$I$1001,,0)</f>
        <v>No</v>
      </c>
    </row>
    <row r="70" spans="1:17"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s="2" t="str">
        <f>_xlfn.XLOOKUP(Orders_Table[[#This Row],[Customer ID]],customers!$A$1:$A$1001,customers!$F$1:$F$1001,,0)</f>
        <v>Kingsport</v>
      </c>
      <c r="J70" t="str">
        <f>INDEX(products!$A$1:$G$49,MATCH(orders!$D70,products!$A$1:$A$49,0),MATCH(orders!J$1,products!$A$1:$G$1,0))</f>
        <v>Rob</v>
      </c>
      <c r="K70" t="str">
        <f>INDEX(products!$A$1:$G$49,MATCH(orders!$D70,products!$A$1:$A$49,0),MATCH(orders!K$1,products!$A$1:$G$1,0))</f>
        <v>M</v>
      </c>
      <c r="L70" s="4">
        <f>INDEX(products!$A$1:$G$49,MATCH(orders!$D70,products!$A$1:$A$49,0),MATCH(orders!L$1,products!$A$1:$G$1,0))</f>
        <v>0.2</v>
      </c>
      <c r="M70" s="5">
        <f>INDEX(products!$A$1:$G$49,MATCH(orders!$D70,products!$A$1:$A$49,0),MATCH(orders!M$1,products!$A$1:$G$1,0))</f>
        <v>2.9849999999999999</v>
      </c>
      <c r="N70" s="5">
        <f t="shared" si="3"/>
        <v>2.9849999999999999</v>
      </c>
      <c r="O70" t="str">
        <f t="shared" si="4"/>
        <v>Robusta</v>
      </c>
      <c r="P70" t="str">
        <f t="shared" si="5"/>
        <v>Medium</v>
      </c>
      <c r="Q70" t="str">
        <f>_xlfn.XLOOKUP(Orders_Table[[#This Row],[Customer ID]],customers!$A$1:$A$1001,customers!$I$1:$I$1001,,0)</f>
        <v>No</v>
      </c>
    </row>
    <row r="71" spans="1:17"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s="2" t="str">
        <f>_xlfn.XLOOKUP(Orders_Table[[#This Row],[Customer ID]],customers!$A$1:$A$1001,customers!$F$1:$F$1001,,0)</f>
        <v>Liverpool</v>
      </c>
      <c r="J71" t="str">
        <f>INDEX(products!$A$1:$G$49,MATCH(orders!$D71,products!$A$1:$A$49,0),MATCH(orders!J$1,products!$A$1:$G$1,0))</f>
        <v>Rob</v>
      </c>
      <c r="K71" t="str">
        <f>INDEX(products!$A$1:$G$49,MATCH(orders!$D71,products!$A$1:$A$49,0),MATCH(orders!K$1,products!$A$1:$G$1,0))</f>
        <v>M</v>
      </c>
      <c r="L71" s="4">
        <f>INDEX(products!$A$1:$G$49,MATCH(orders!$D71,products!$A$1:$A$49,0),MATCH(orders!L$1,products!$A$1:$G$1,0))</f>
        <v>1</v>
      </c>
      <c r="M71" s="5">
        <f>INDEX(products!$A$1:$G$49,MATCH(orders!$D71,products!$A$1:$A$49,0),MATCH(orders!M$1,products!$A$1:$G$1,0))</f>
        <v>9.9499999999999993</v>
      </c>
      <c r="N71" s="5">
        <f t="shared" si="3"/>
        <v>59.699999999999996</v>
      </c>
      <c r="O71" t="str">
        <f t="shared" si="4"/>
        <v>Robusta</v>
      </c>
      <c r="P71" t="str">
        <f t="shared" si="5"/>
        <v>Medium</v>
      </c>
      <c r="Q71" t="str">
        <f>_xlfn.XLOOKUP(Orders_Table[[#This Row],[Customer ID]],customers!$A$1:$A$1001,customers!$I$1:$I$1001,,0)</f>
        <v>Yes</v>
      </c>
    </row>
    <row r="72" spans="1:17"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s="2" t="str">
        <f>_xlfn.XLOOKUP(Orders_Table[[#This Row],[Customer ID]],customers!$A$1:$A$1001,customers!$F$1:$F$1001,,0)</f>
        <v>Columbus</v>
      </c>
      <c r="J72" t="str">
        <f>INDEX(products!$A$1:$G$49,MATCH(orders!$D72,products!$A$1:$A$49,0),MATCH(orders!J$1,products!$A$1:$G$1,0))</f>
        <v>Exc</v>
      </c>
      <c r="K72" t="str">
        <f>INDEX(products!$A$1:$G$49,MATCH(orders!$D72,products!$A$1:$A$49,0),MATCH(orders!K$1,products!$A$1:$G$1,0))</f>
        <v>L</v>
      </c>
      <c r="L72" s="4">
        <f>INDEX(products!$A$1:$G$49,MATCH(orders!$D72,products!$A$1:$A$49,0),MATCH(orders!L$1,products!$A$1:$G$1,0))</f>
        <v>2.5</v>
      </c>
      <c r="M72" s="5">
        <f>INDEX(products!$A$1:$G$49,MATCH(orders!$D72,products!$A$1:$A$49,0),MATCH(orders!M$1,products!$A$1:$G$1,0))</f>
        <v>34.154999999999994</v>
      </c>
      <c r="N72" s="5">
        <f t="shared" si="3"/>
        <v>136.61999999999998</v>
      </c>
      <c r="O72" t="str">
        <f t="shared" si="4"/>
        <v>Excelsa</v>
      </c>
      <c r="P72" t="str">
        <f t="shared" si="5"/>
        <v>Light</v>
      </c>
      <c r="Q72" t="str">
        <f>_xlfn.XLOOKUP(Orders_Table[[#This Row],[Customer ID]],customers!$A$1:$A$1001,customers!$I$1:$I$1001,,0)</f>
        <v>No</v>
      </c>
    </row>
    <row r="73" spans="1:17"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s="2" t="str">
        <f>_xlfn.XLOOKUP(Orders_Table[[#This Row],[Customer ID]],customers!$A$1:$A$1001,customers!$F$1:$F$1001,,0)</f>
        <v>Newmarket on Fergus</v>
      </c>
      <c r="J73" t="str">
        <f>INDEX(products!$A$1:$G$49,MATCH(orders!$D73,products!$A$1:$A$49,0),MATCH(orders!J$1,products!$A$1:$G$1,0))</f>
        <v>Lib</v>
      </c>
      <c r="K73" t="str">
        <f>INDEX(products!$A$1:$G$49,MATCH(orders!$D73,products!$A$1:$A$49,0),MATCH(orders!K$1,products!$A$1:$G$1,0))</f>
        <v>L</v>
      </c>
      <c r="L73" s="4">
        <f>INDEX(products!$A$1:$G$49,MATCH(orders!$D73,products!$A$1:$A$49,0),MATCH(orders!L$1,products!$A$1:$G$1,0))</f>
        <v>0.2</v>
      </c>
      <c r="M73" s="5">
        <f>INDEX(products!$A$1:$G$49,MATCH(orders!$D73,products!$A$1:$A$49,0),MATCH(orders!M$1,products!$A$1:$G$1,0))</f>
        <v>4.7549999999999999</v>
      </c>
      <c r="N73" s="5">
        <f t="shared" si="3"/>
        <v>9.51</v>
      </c>
      <c r="O73" t="str">
        <f t="shared" si="4"/>
        <v>Liberica</v>
      </c>
      <c r="P73" t="str">
        <f t="shared" si="5"/>
        <v>Light</v>
      </c>
      <c r="Q73" t="str">
        <f>_xlfn.XLOOKUP(Orders_Table[[#This Row],[Customer ID]],customers!$A$1:$A$1001,customers!$I$1:$I$1001,,0)</f>
        <v>No</v>
      </c>
    </row>
    <row r="74" spans="1:17"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s="2" t="str">
        <f>_xlfn.XLOOKUP(Orders_Table[[#This Row],[Customer ID]],customers!$A$1:$A$1001,customers!$F$1:$F$1001,,0)</f>
        <v>New Orleans</v>
      </c>
      <c r="J74" t="str">
        <f>INDEX(products!$A$1:$G$49,MATCH(orders!$D74,products!$A$1:$A$49,0),MATCH(orders!J$1,products!$A$1:$G$1,0))</f>
        <v>Ara</v>
      </c>
      <c r="K74" t="str">
        <f>INDEX(products!$A$1:$G$49,MATCH(orders!$D74,products!$A$1:$A$49,0),MATCH(orders!K$1,products!$A$1:$G$1,0))</f>
        <v>M</v>
      </c>
      <c r="L74" s="4">
        <f>INDEX(products!$A$1:$G$49,MATCH(orders!$D74,products!$A$1:$A$49,0),MATCH(orders!L$1,products!$A$1:$G$1,0))</f>
        <v>2.5</v>
      </c>
      <c r="M74" s="5">
        <f>INDEX(products!$A$1:$G$49,MATCH(orders!$D74,products!$A$1:$A$49,0),MATCH(orders!M$1,products!$A$1:$G$1,0))</f>
        <v>25.874999999999996</v>
      </c>
      <c r="N74" s="5">
        <f t="shared" si="3"/>
        <v>77.624999999999986</v>
      </c>
      <c r="O74" t="str">
        <f t="shared" si="4"/>
        <v>Arabica</v>
      </c>
      <c r="P74" t="str">
        <f t="shared" si="5"/>
        <v>Medium</v>
      </c>
      <c r="Q74" t="str">
        <f>_xlfn.XLOOKUP(Orders_Table[[#This Row],[Customer ID]],customers!$A$1:$A$1001,customers!$I$1:$I$1001,,0)</f>
        <v>No</v>
      </c>
    </row>
    <row r="75" spans="1:17"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s="2" t="str">
        <f>_xlfn.XLOOKUP(Orders_Table[[#This Row],[Customer ID]],customers!$A$1:$A$1001,customers!$F$1:$F$1001,,0)</f>
        <v>Charlotte</v>
      </c>
      <c r="J75" t="str">
        <f>INDEX(products!$A$1:$G$49,MATCH(orders!$D75,products!$A$1:$A$49,0),MATCH(orders!J$1,products!$A$1:$G$1,0))</f>
        <v>Lib</v>
      </c>
      <c r="K75" t="str">
        <f>INDEX(products!$A$1:$G$49,MATCH(orders!$D75,products!$A$1:$A$49,0),MATCH(orders!K$1,products!$A$1:$G$1,0))</f>
        <v>M</v>
      </c>
      <c r="L75" s="4">
        <f>INDEX(products!$A$1:$G$49,MATCH(orders!$D75,products!$A$1:$A$49,0),MATCH(orders!L$1,products!$A$1:$G$1,0))</f>
        <v>0.2</v>
      </c>
      <c r="M75" s="5">
        <f>INDEX(products!$A$1:$G$49,MATCH(orders!$D75,products!$A$1:$A$49,0),MATCH(orders!M$1,products!$A$1:$G$1,0))</f>
        <v>4.3650000000000002</v>
      </c>
      <c r="N75" s="5">
        <f t="shared" si="3"/>
        <v>21.825000000000003</v>
      </c>
      <c r="O75" t="str">
        <f t="shared" si="4"/>
        <v>Liberica</v>
      </c>
      <c r="P75" t="str">
        <f t="shared" si="5"/>
        <v>Medium</v>
      </c>
      <c r="Q75" t="str">
        <f>_xlfn.XLOOKUP(Orders_Table[[#This Row],[Customer ID]],customers!$A$1:$A$1001,customers!$I$1:$I$1001,,0)</f>
        <v>Yes</v>
      </c>
    </row>
    <row r="76" spans="1:17"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s="2" t="str">
        <f>_xlfn.XLOOKUP(Orders_Table[[#This Row],[Customer ID]],customers!$A$1:$A$1001,customers!$F$1:$F$1001,,0)</f>
        <v>Springfield</v>
      </c>
      <c r="J76" t="str">
        <f>INDEX(products!$A$1:$G$49,MATCH(orders!$D76,products!$A$1:$A$49,0),MATCH(orders!J$1,products!$A$1:$G$1,0))</f>
        <v>Exc</v>
      </c>
      <c r="K76" t="str">
        <f>INDEX(products!$A$1:$G$49,MATCH(orders!$D76,products!$A$1:$A$49,0),MATCH(orders!K$1,products!$A$1:$G$1,0))</f>
        <v>L</v>
      </c>
      <c r="L76" s="4">
        <f>INDEX(products!$A$1:$G$49,MATCH(orders!$D76,products!$A$1:$A$49,0),MATCH(orders!L$1,products!$A$1:$G$1,0))</f>
        <v>0.5</v>
      </c>
      <c r="M76" s="5">
        <f>INDEX(products!$A$1:$G$49,MATCH(orders!$D76,products!$A$1:$A$49,0),MATCH(orders!M$1,products!$A$1:$G$1,0))</f>
        <v>8.91</v>
      </c>
      <c r="N76" s="5">
        <f t="shared" si="3"/>
        <v>17.82</v>
      </c>
      <c r="O76" t="str">
        <f t="shared" si="4"/>
        <v>Excelsa</v>
      </c>
      <c r="P76" t="str">
        <f t="shared" si="5"/>
        <v>Light</v>
      </c>
      <c r="Q76" t="str">
        <f>_xlfn.XLOOKUP(Orders_Table[[#This Row],[Customer ID]],customers!$A$1:$A$1001,customers!$I$1:$I$1001,,0)</f>
        <v>Yes</v>
      </c>
    </row>
    <row r="77" spans="1:17"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s="2" t="str">
        <f>_xlfn.XLOOKUP(Orders_Table[[#This Row],[Customer ID]],customers!$A$1:$A$1001,customers!$F$1:$F$1001,,0)</f>
        <v>Listowel</v>
      </c>
      <c r="J77" t="str">
        <f>INDEX(products!$A$1:$G$49,MATCH(orders!$D77,products!$A$1:$A$49,0),MATCH(orders!J$1,products!$A$1:$G$1,0))</f>
        <v>Rob</v>
      </c>
      <c r="K77" t="str">
        <f>INDEX(products!$A$1:$G$49,MATCH(orders!$D77,products!$A$1:$A$49,0),MATCH(orders!K$1,products!$A$1:$G$1,0))</f>
        <v>D</v>
      </c>
      <c r="L77" s="4">
        <f>INDEX(products!$A$1:$G$49,MATCH(orders!$D77,products!$A$1:$A$49,0),MATCH(orders!L$1,products!$A$1:$G$1,0))</f>
        <v>1</v>
      </c>
      <c r="M77" s="5">
        <f>INDEX(products!$A$1:$G$49,MATCH(orders!$D77,products!$A$1:$A$49,0),MATCH(orders!M$1,products!$A$1:$G$1,0))</f>
        <v>8.9499999999999993</v>
      </c>
      <c r="N77" s="5">
        <f t="shared" si="3"/>
        <v>53.699999999999996</v>
      </c>
      <c r="O77" t="str">
        <f t="shared" si="4"/>
        <v>Robusta</v>
      </c>
      <c r="P77" t="str">
        <f t="shared" si="5"/>
        <v>Dark</v>
      </c>
      <c r="Q77" t="str">
        <f>_xlfn.XLOOKUP(Orders_Table[[#This Row],[Customer ID]],customers!$A$1:$A$1001,customers!$I$1:$I$1001,,0)</f>
        <v>Yes</v>
      </c>
    </row>
    <row r="78" spans="1:17"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s="2" t="str">
        <f>_xlfn.XLOOKUP(Orders_Table[[#This Row],[Customer ID]],customers!$A$1:$A$1001,customers!$F$1:$F$1001,,0)</f>
        <v>Moycullen</v>
      </c>
      <c r="J78" t="str">
        <f>INDEX(products!$A$1:$G$49,MATCH(orders!$D78,products!$A$1:$A$49,0),MATCH(orders!J$1,products!$A$1:$G$1,0))</f>
        <v>Rob</v>
      </c>
      <c r="K78" t="str">
        <f>INDEX(products!$A$1:$G$49,MATCH(orders!$D78,products!$A$1:$A$49,0),MATCH(orders!K$1,products!$A$1:$G$1,0))</f>
        <v>L</v>
      </c>
      <c r="L78" s="4">
        <f>INDEX(products!$A$1:$G$49,MATCH(orders!$D78,products!$A$1:$A$49,0),MATCH(orders!L$1,products!$A$1:$G$1,0))</f>
        <v>0.2</v>
      </c>
      <c r="M78" s="5">
        <f>INDEX(products!$A$1:$G$49,MATCH(orders!$D78,products!$A$1:$A$49,0),MATCH(orders!M$1,products!$A$1:$G$1,0))</f>
        <v>3.5849999999999995</v>
      </c>
      <c r="N78" s="5">
        <f t="shared" si="3"/>
        <v>3.5849999999999995</v>
      </c>
      <c r="O78" t="str">
        <f t="shared" si="4"/>
        <v>Robusta</v>
      </c>
      <c r="P78" t="str">
        <f t="shared" si="5"/>
        <v>Light</v>
      </c>
      <c r="Q78" t="str">
        <f>_xlfn.XLOOKUP(Orders_Table[[#This Row],[Customer ID]],customers!$A$1:$A$1001,customers!$I$1:$I$1001,,0)</f>
        <v>Yes</v>
      </c>
    </row>
    <row r="79" spans="1:17"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s="2" t="str">
        <f>_xlfn.XLOOKUP(Orders_Table[[#This Row],[Customer ID]],customers!$A$1:$A$1001,customers!$F$1:$F$1001,,0)</f>
        <v>Midland</v>
      </c>
      <c r="J79" t="str">
        <f>INDEX(products!$A$1:$G$49,MATCH(orders!$D79,products!$A$1:$A$49,0),MATCH(orders!J$1,products!$A$1:$G$1,0))</f>
        <v>Exc</v>
      </c>
      <c r="K79" t="str">
        <f>INDEX(products!$A$1:$G$49,MATCH(orders!$D79,products!$A$1:$A$49,0),MATCH(orders!K$1,products!$A$1:$G$1,0))</f>
        <v>D</v>
      </c>
      <c r="L79" s="4">
        <f>INDEX(products!$A$1:$G$49,MATCH(orders!$D79,products!$A$1:$A$49,0),MATCH(orders!L$1,products!$A$1:$G$1,0))</f>
        <v>0.2</v>
      </c>
      <c r="M79" s="5">
        <f>INDEX(products!$A$1:$G$49,MATCH(orders!$D79,products!$A$1:$A$49,0),MATCH(orders!M$1,products!$A$1:$G$1,0))</f>
        <v>3.645</v>
      </c>
      <c r="N79" s="5">
        <f t="shared" si="3"/>
        <v>7.29</v>
      </c>
      <c r="O79" t="str">
        <f t="shared" si="4"/>
        <v>Excelsa</v>
      </c>
      <c r="P79" t="str">
        <f t="shared" si="5"/>
        <v>Dark</v>
      </c>
      <c r="Q79" t="str">
        <f>_xlfn.XLOOKUP(Orders_Table[[#This Row],[Customer ID]],customers!$A$1:$A$1001,customers!$I$1:$I$1001,,0)</f>
        <v>No</v>
      </c>
    </row>
    <row r="80" spans="1:17"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s="2" t="str">
        <f>_xlfn.XLOOKUP(Orders_Table[[#This Row],[Customer ID]],customers!$A$1:$A$1001,customers!$F$1:$F$1001,,0)</f>
        <v>Dallas</v>
      </c>
      <c r="J80" t="str">
        <f>INDEX(products!$A$1:$G$49,MATCH(orders!$D80,products!$A$1:$A$49,0),MATCH(orders!J$1,products!$A$1:$G$1,0))</f>
        <v>Ara</v>
      </c>
      <c r="K80" t="str">
        <f>INDEX(products!$A$1:$G$49,MATCH(orders!$D80,products!$A$1:$A$49,0),MATCH(orders!K$1,products!$A$1:$G$1,0))</f>
        <v>M</v>
      </c>
      <c r="L80" s="4">
        <f>INDEX(products!$A$1:$G$49,MATCH(orders!$D80,products!$A$1:$A$49,0),MATCH(orders!L$1,products!$A$1:$G$1,0))</f>
        <v>0.5</v>
      </c>
      <c r="M80" s="5">
        <f>INDEX(products!$A$1:$G$49,MATCH(orders!$D80,products!$A$1:$A$49,0),MATCH(orders!M$1,products!$A$1:$G$1,0))</f>
        <v>6.75</v>
      </c>
      <c r="N80" s="5">
        <f t="shared" si="3"/>
        <v>40.5</v>
      </c>
      <c r="O80" t="str">
        <f t="shared" si="4"/>
        <v>Arabica</v>
      </c>
      <c r="P80" t="str">
        <f t="shared" si="5"/>
        <v>Medium</v>
      </c>
      <c r="Q80" t="str">
        <f>_xlfn.XLOOKUP(Orders_Table[[#This Row],[Customer ID]],customers!$A$1:$A$1001,customers!$I$1:$I$1001,,0)</f>
        <v>Yes</v>
      </c>
    </row>
    <row r="81" spans="1:17"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s="2" t="str">
        <f>_xlfn.XLOOKUP(Orders_Table[[#This Row],[Customer ID]],customers!$A$1:$A$1001,customers!$F$1:$F$1001,,0)</f>
        <v>Dulles</v>
      </c>
      <c r="J81" t="str">
        <f>INDEX(products!$A$1:$G$49,MATCH(orders!$D81,products!$A$1:$A$49,0),MATCH(orders!J$1,products!$A$1:$G$1,0))</f>
        <v>Rob</v>
      </c>
      <c r="K81" t="str">
        <f>INDEX(products!$A$1:$G$49,MATCH(orders!$D81,products!$A$1:$A$49,0),MATCH(orders!K$1,products!$A$1:$G$1,0))</f>
        <v>L</v>
      </c>
      <c r="L81" s="4">
        <f>INDEX(products!$A$1:$G$49,MATCH(orders!$D81,products!$A$1:$A$49,0),MATCH(orders!L$1,products!$A$1:$G$1,0))</f>
        <v>1</v>
      </c>
      <c r="M81" s="5">
        <f>INDEX(products!$A$1:$G$49,MATCH(orders!$D81,products!$A$1:$A$49,0),MATCH(orders!M$1,products!$A$1:$G$1,0))</f>
        <v>11.95</v>
      </c>
      <c r="N81" s="5">
        <f t="shared" si="3"/>
        <v>47.8</v>
      </c>
      <c r="O81" t="str">
        <f t="shared" si="4"/>
        <v>Robusta</v>
      </c>
      <c r="P81" t="str">
        <f t="shared" si="5"/>
        <v>Light</v>
      </c>
      <c r="Q81" t="str">
        <f>_xlfn.XLOOKUP(Orders_Table[[#This Row],[Customer ID]],customers!$A$1:$A$1001,customers!$I$1:$I$1001,,0)</f>
        <v>No</v>
      </c>
    </row>
    <row r="82" spans="1:17"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s="2" t="str">
        <f>_xlfn.XLOOKUP(Orders_Table[[#This Row],[Customer ID]],customers!$A$1:$A$1001,customers!$F$1:$F$1001,,0)</f>
        <v>Oakland</v>
      </c>
      <c r="J82" t="str">
        <f>INDEX(products!$A$1:$G$49,MATCH(orders!$D82,products!$A$1:$A$49,0),MATCH(orders!J$1,products!$A$1:$G$1,0))</f>
        <v>Ara</v>
      </c>
      <c r="K82" t="str">
        <f>INDEX(products!$A$1:$G$49,MATCH(orders!$D82,products!$A$1:$A$49,0),MATCH(orders!K$1,products!$A$1:$G$1,0))</f>
        <v>L</v>
      </c>
      <c r="L82" s="4">
        <f>INDEX(products!$A$1:$G$49,MATCH(orders!$D82,products!$A$1:$A$49,0),MATCH(orders!L$1,products!$A$1:$G$1,0))</f>
        <v>0.5</v>
      </c>
      <c r="M82" s="5">
        <f>INDEX(products!$A$1:$G$49,MATCH(orders!$D82,products!$A$1:$A$49,0),MATCH(orders!M$1,products!$A$1:$G$1,0))</f>
        <v>7.77</v>
      </c>
      <c r="N82" s="5">
        <f t="shared" si="3"/>
        <v>38.849999999999994</v>
      </c>
      <c r="O82" t="str">
        <f t="shared" si="4"/>
        <v>Arabica</v>
      </c>
      <c r="P82" t="str">
        <f t="shared" si="5"/>
        <v>Light</v>
      </c>
      <c r="Q82" t="str">
        <f>_xlfn.XLOOKUP(Orders_Table[[#This Row],[Customer ID]],customers!$A$1:$A$1001,customers!$I$1:$I$1001,,0)</f>
        <v>Yes</v>
      </c>
    </row>
    <row r="83" spans="1:17"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s="2" t="str">
        <f>_xlfn.XLOOKUP(Orders_Table[[#This Row],[Customer ID]],customers!$A$1:$A$1001,customers!$F$1:$F$1001,,0)</f>
        <v>Colorado Springs</v>
      </c>
      <c r="J83" t="str">
        <f>INDEX(products!$A$1:$G$49,MATCH(orders!$D83,products!$A$1:$A$49,0),MATCH(orders!J$1,products!$A$1:$G$1,0))</f>
        <v>Lib</v>
      </c>
      <c r="K83" t="str">
        <f>INDEX(products!$A$1:$G$49,MATCH(orders!$D83,products!$A$1:$A$49,0),MATCH(orders!K$1,products!$A$1:$G$1,0))</f>
        <v>L</v>
      </c>
      <c r="L83" s="4">
        <f>INDEX(products!$A$1:$G$49,MATCH(orders!$D83,products!$A$1:$A$49,0),MATCH(orders!L$1,products!$A$1:$G$1,0))</f>
        <v>2.5</v>
      </c>
      <c r="M83" s="5">
        <f>INDEX(products!$A$1:$G$49,MATCH(orders!$D83,products!$A$1:$A$49,0),MATCH(orders!M$1,products!$A$1:$G$1,0))</f>
        <v>36.454999999999998</v>
      </c>
      <c r="N83" s="5">
        <f t="shared" si="3"/>
        <v>109.36499999999999</v>
      </c>
      <c r="O83" t="str">
        <f t="shared" si="4"/>
        <v>Liberica</v>
      </c>
      <c r="P83" t="str">
        <f t="shared" si="5"/>
        <v>Light</v>
      </c>
      <c r="Q83" t="str">
        <f>_xlfn.XLOOKUP(Orders_Table[[#This Row],[Customer ID]],customers!$A$1:$A$1001,customers!$I$1:$I$1001,,0)</f>
        <v>Yes</v>
      </c>
    </row>
    <row r="84" spans="1:17"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s="2" t="str">
        <f>_xlfn.XLOOKUP(Orders_Table[[#This Row],[Customer ID]],customers!$A$1:$A$1001,customers!$F$1:$F$1001,,0)</f>
        <v>Adare</v>
      </c>
      <c r="J84" t="str">
        <f>INDEX(products!$A$1:$G$49,MATCH(orders!$D84,products!$A$1:$A$49,0),MATCH(orders!J$1,products!$A$1:$G$1,0))</f>
        <v>Lib</v>
      </c>
      <c r="K84" t="str">
        <f>INDEX(products!$A$1:$G$49,MATCH(orders!$D84,products!$A$1:$A$49,0),MATCH(orders!K$1,products!$A$1:$G$1,0))</f>
        <v>M</v>
      </c>
      <c r="L84" s="4">
        <f>INDEX(products!$A$1:$G$49,MATCH(orders!$D84,products!$A$1:$A$49,0),MATCH(orders!L$1,products!$A$1:$G$1,0))</f>
        <v>2.5</v>
      </c>
      <c r="M84" s="5">
        <f>INDEX(products!$A$1:$G$49,MATCH(orders!$D84,products!$A$1:$A$49,0),MATCH(orders!M$1,products!$A$1:$G$1,0))</f>
        <v>33.464999999999996</v>
      </c>
      <c r="N84" s="5">
        <f t="shared" si="3"/>
        <v>100.39499999999998</v>
      </c>
      <c r="O84" t="str">
        <f t="shared" si="4"/>
        <v>Liberica</v>
      </c>
      <c r="P84" t="str">
        <f t="shared" si="5"/>
        <v>Medium</v>
      </c>
      <c r="Q84" t="str">
        <f>_xlfn.XLOOKUP(Orders_Table[[#This Row],[Customer ID]],customers!$A$1:$A$1001,customers!$I$1:$I$1001,,0)</f>
        <v>Yes</v>
      </c>
    </row>
    <row r="85" spans="1:17"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s="2" t="str">
        <f>_xlfn.XLOOKUP(Orders_Table[[#This Row],[Customer ID]],customers!$A$1:$A$1001,customers!$F$1:$F$1001,,0)</f>
        <v>Buffalo</v>
      </c>
      <c r="J85" t="str">
        <f>INDEX(products!$A$1:$G$49,MATCH(orders!$D85,products!$A$1:$A$49,0),MATCH(orders!J$1,products!$A$1:$G$1,0))</f>
        <v>Rob</v>
      </c>
      <c r="K85" t="str">
        <f>INDEX(products!$A$1:$G$49,MATCH(orders!$D85,products!$A$1:$A$49,0),MATCH(orders!K$1,products!$A$1:$G$1,0))</f>
        <v>D</v>
      </c>
      <c r="L85" s="4">
        <f>INDEX(products!$A$1:$G$49,MATCH(orders!$D85,products!$A$1:$A$49,0),MATCH(orders!L$1,products!$A$1:$G$1,0))</f>
        <v>2.5</v>
      </c>
      <c r="M85" s="5">
        <f>INDEX(products!$A$1:$G$49,MATCH(orders!$D85,products!$A$1:$A$49,0),MATCH(orders!M$1,products!$A$1:$G$1,0))</f>
        <v>20.584999999999997</v>
      </c>
      <c r="N85" s="5">
        <f t="shared" si="3"/>
        <v>82.339999999999989</v>
      </c>
      <c r="O85" t="str">
        <f t="shared" si="4"/>
        <v>Robusta</v>
      </c>
      <c r="P85" t="str">
        <f t="shared" si="5"/>
        <v>Dark</v>
      </c>
      <c r="Q85" t="str">
        <f>_xlfn.XLOOKUP(Orders_Table[[#This Row],[Customer ID]],customers!$A$1:$A$1001,customers!$I$1:$I$1001,,0)</f>
        <v>Yes</v>
      </c>
    </row>
    <row r="86" spans="1:17"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s="2" t="str">
        <f>_xlfn.XLOOKUP(Orders_Table[[#This Row],[Customer ID]],customers!$A$1:$A$1001,customers!$F$1:$F$1001,,0)</f>
        <v>Fresno</v>
      </c>
      <c r="J86" t="str">
        <f>INDEX(products!$A$1:$G$49,MATCH(orders!$D86,products!$A$1:$A$49,0),MATCH(orders!J$1,products!$A$1:$G$1,0))</f>
        <v>Lib</v>
      </c>
      <c r="K86" t="str">
        <f>INDEX(products!$A$1:$G$49,MATCH(orders!$D86,products!$A$1:$A$49,0),MATCH(orders!K$1,products!$A$1:$G$1,0))</f>
        <v>L</v>
      </c>
      <c r="L86" s="4">
        <f>INDEX(products!$A$1:$G$49,MATCH(orders!$D86,products!$A$1:$A$49,0),MATCH(orders!L$1,products!$A$1:$G$1,0))</f>
        <v>0.5</v>
      </c>
      <c r="M86" s="5">
        <f>INDEX(products!$A$1:$G$49,MATCH(orders!$D86,products!$A$1:$A$49,0),MATCH(orders!M$1,products!$A$1:$G$1,0))</f>
        <v>9.51</v>
      </c>
      <c r="N86" s="5">
        <f t="shared" si="3"/>
        <v>9.51</v>
      </c>
      <c r="O86" t="str">
        <f t="shared" si="4"/>
        <v>Liberica</v>
      </c>
      <c r="P86" t="str">
        <f t="shared" si="5"/>
        <v>Light</v>
      </c>
      <c r="Q86" t="str">
        <f>_xlfn.XLOOKUP(Orders_Table[[#This Row],[Customer ID]],customers!$A$1:$A$1001,customers!$I$1:$I$1001,,0)</f>
        <v>No</v>
      </c>
    </row>
    <row r="87" spans="1:17"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s="2" t="str">
        <f>_xlfn.XLOOKUP(Orders_Table[[#This Row],[Customer ID]],customers!$A$1:$A$1001,customers!$F$1:$F$1001,,0)</f>
        <v>Fort Worth</v>
      </c>
      <c r="J87" t="str">
        <f>INDEX(products!$A$1:$G$49,MATCH(orders!$D87,products!$A$1:$A$49,0),MATCH(orders!J$1,products!$A$1:$G$1,0))</f>
        <v>Ara</v>
      </c>
      <c r="K87" t="str">
        <f>INDEX(products!$A$1:$G$49,MATCH(orders!$D87,products!$A$1:$A$49,0),MATCH(orders!K$1,products!$A$1:$G$1,0))</f>
        <v>L</v>
      </c>
      <c r="L87" s="4">
        <f>INDEX(products!$A$1:$G$49,MATCH(orders!$D87,products!$A$1:$A$49,0),MATCH(orders!L$1,products!$A$1:$G$1,0))</f>
        <v>2.5</v>
      </c>
      <c r="M87" s="5">
        <f>INDEX(products!$A$1:$G$49,MATCH(orders!$D87,products!$A$1:$A$49,0),MATCH(orders!M$1,products!$A$1:$G$1,0))</f>
        <v>29.784999999999997</v>
      </c>
      <c r="N87" s="5">
        <f t="shared" si="3"/>
        <v>89.35499999999999</v>
      </c>
      <c r="O87" t="str">
        <f t="shared" si="4"/>
        <v>Arabica</v>
      </c>
      <c r="P87" t="str">
        <f t="shared" si="5"/>
        <v>Light</v>
      </c>
      <c r="Q87" t="str">
        <f>_xlfn.XLOOKUP(Orders_Table[[#This Row],[Customer ID]],customers!$A$1:$A$1001,customers!$I$1:$I$1001,,0)</f>
        <v>No</v>
      </c>
    </row>
    <row r="88" spans="1:17"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s="2" t="str">
        <f>_xlfn.XLOOKUP(Orders_Table[[#This Row],[Customer ID]],customers!$A$1:$A$1001,customers!$F$1:$F$1001,,0)</f>
        <v>Fort Worth</v>
      </c>
      <c r="J88" t="str">
        <f>INDEX(products!$A$1:$G$49,MATCH(orders!$D88,products!$A$1:$A$49,0),MATCH(orders!J$1,products!$A$1:$G$1,0))</f>
        <v>Ara</v>
      </c>
      <c r="K88" t="str">
        <f>INDEX(products!$A$1:$G$49,MATCH(orders!$D88,products!$A$1:$A$49,0),MATCH(orders!K$1,products!$A$1:$G$1,0))</f>
        <v>D</v>
      </c>
      <c r="L88" s="4">
        <f>INDEX(products!$A$1:$G$49,MATCH(orders!$D88,products!$A$1:$A$49,0),MATCH(orders!L$1,products!$A$1:$G$1,0))</f>
        <v>0.2</v>
      </c>
      <c r="M88" s="5">
        <f>INDEX(products!$A$1:$G$49,MATCH(orders!$D88,products!$A$1:$A$49,0),MATCH(orders!M$1,products!$A$1:$G$1,0))</f>
        <v>2.9849999999999999</v>
      </c>
      <c r="N88" s="5">
        <f t="shared" si="3"/>
        <v>11.94</v>
      </c>
      <c r="O88" t="str">
        <f t="shared" si="4"/>
        <v>Arabica</v>
      </c>
      <c r="P88" t="str">
        <f t="shared" si="5"/>
        <v>Dark</v>
      </c>
      <c r="Q88" t="str">
        <f>_xlfn.XLOOKUP(Orders_Table[[#This Row],[Customer ID]],customers!$A$1:$A$1001,customers!$I$1:$I$1001,,0)</f>
        <v>No</v>
      </c>
    </row>
    <row r="89" spans="1:17"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s="2" t="str">
        <f>_xlfn.XLOOKUP(Orders_Table[[#This Row],[Customer ID]],customers!$A$1:$A$1001,customers!$F$1:$F$1001,,0)</f>
        <v>Beaumont</v>
      </c>
      <c r="J89" t="str">
        <f>INDEX(products!$A$1:$G$49,MATCH(orders!$D89,products!$A$1:$A$49,0),MATCH(orders!J$1,products!$A$1:$G$1,0))</f>
        <v>Ara</v>
      </c>
      <c r="K89" t="str">
        <f>INDEX(products!$A$1:$G$49,MATCH(orders!$D89,products!$A$1:$A$49,0),MATCH(orders!K$1,products!$A$1:$G$1,0))</f>
        <v>M</v>
      </c>
      <c r="L89" s="4">
        <f>INDEX(products!$A$1:$G$49,MATCH(orders!$D89,products!$A$1:$A$49,0),MATCH(orders!L$1,products!$A$1:$G$1,0))</f>
        <v>1</v>
      </c>
      <c r="M89" s="5">
        <f>INDEX(products!$A$1:$G$49,MATCH(orders!$D89,products!$A$1:$A$49,0),MATCH(orders!M$1,products!$A$1:$G$1,0))</f>
        <v>11.25</v>
      </c>
      <c r="N89" s="5">
        <f t="shared" si="3"/>
        <v>33.75</v>
      </c>
      <c r="O89" t="str">
        <f t="shared" si="4"/>
        <v>Arabica</v>
      </c>
      <c r="P89" t="str">
        <f t="shared" si="5"/>
        <v>Medium</v>
      </c>
      <c r="Q89" t="str">
        <f>_xlfn.XLOOKUP(Orders_Table[[#This Row],[Customer ID]],customers!$A$1:$A$1001,customers!$I$1:$I$1001,,0)</f>
        <v>No</v>
      </c>
    </row>
    <row r="90" spans="1:17"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s="2" t="str">
        <f>_xlfn.XLOOKUP(Orders_Table[[#This Row],[Customer ID]],customers!$A$1:$A$1001,customers!$F$1:$F$1001,,0)</f>
        <v>Reno</v>
      </c>
      <c r="J90" t="str">
        <f>INDEX(products!$A$1:$G$49,MATCH(orders!$D90,products!$A$1:$A$49,0),MATCH(orders!J$1,products!$A$1:$G$1,0))</f>
        <v>Rob</v>
      </c>
      <c r="K90" t="str">
        <f>INDEX(products!$A$1:$G$49,MATCH(orders!$D90,products!$A$1:$A$49,0),MATCH(orders!K$1,products!$A$1:$G$1,0))</f>
        <v>L</v>
      </c>
      <c r="L90" s="4">
        <f>INDEX(products!$A$1:$G$49,MATCH(orders!$D90,products!$A$1:$A$49,0),MATCH(orders!L$1,products!$A$1:$G$1,0))</f>
        <v>1</v>
      </c>
      <c r="M90" s="5">
        <f>INDEX(products!$A$1:$G$49,MATCH(orders!$D90,products!$A$1:$A$49,0),MATCH(orders!M$1,products!$A$1:$G$1,0))</f>
        <v>11.95</v>
      </c>
      <c r="N90" s="5">
        <f t="shared" si="3"/>
        <v>35.849999999999994</v>
      </c>
      <c r="O90" t="str">
        <f t="shared" si="4"/>
        <v>Robusta</v>
      </c>
      <c r="P90" t="str">
        <f t="shared" si="5"/>
        <v>Light</v>
      </c>
      <c r="Q90" t="str">
        <f>_xlfn.XLOOKUP(Orders_Table[[#This Row],[Customer ID]],customers!$A$1:$A$1001,customers!$I$1:$I$1001,,0)</f>
        <v>No</v>
      </c>
    </row>
    <row r="91" spans="1:17"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s="2" t="str">
        <f>_xlfn.XLOOKUP(Orders_Table[[#This Row],[Customer ID]],customers!$A$1:$A$1001,customers!$F$1:$F$1001,,0)</f>
        <v>Kansas City</v>
      </c>
      <c r="J91" t="str">
        <f>INDEX(products!$A$1:$G$49,MATCH(orders!$D91,products!$A$1:$A$49,0),MATCH(orders!J$1,products!$A$1:$G$1,0))</f>
        <v>Ara</v>
      </c>
      <c r="K91" t="str">
        <f>INDEX(products!$A$1:$G$49,MATCH(orders!$D91,products!$A$1:$A$49,0),MATCH(orders!K$1,products!$A$1:$G$1,0))</f>
        <v>L</v>
      </c>
      <c r="L91" s="4">
        <f>INDEX(products!$A$1:$G$49,MATCH(orders!$D91,products!$A$1:$A$49,0),MATCH(orders!L$1,products!$A$1:$G$1,0))</f>
        <v>1</v>
      </c>
      <c r="M91" s="5">
        <f>INDEX(products!$A$1:$G$49,MATCH(orders!$D91,products!$A$1:$A$49,0),MATCH(orders!M$1,products!$A$1:$G$1,0))</f>
        <v>12.95</v>
      </c>
      <c r="N91" s="5">
        <f t="shared" si="3"/>
        <v>77.699999999999989</v>
      </c>
      <c r="O91" t="str">
        <f t="shared" si="4"/>
        <v>Arabica</v>
      </c>
      <c r="P91" t="str">
        <f t="shared" si="5"/>
        <v>Light</v>
      </c>
      <c r="Q91" t="str">
        <f>_xlfn.XLOOKUP(Orders_Table[[#This Row],[Customer ID]],customers!$A$1:$A$1001,customers!$I$1:$I$1001,,0)</f>
        <v>No</v>
      </c>
    </row>
    <row r="92" spans="1:17"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s="2" t="str">
        <f>_xlfn.XLOOKUP(Orders_Table[[#This Row],[Customer ID]],customers!$A$1:$A$1001,customers!$F$1:$F$1001,,0)</f>
        <v>Crumlin</v>
      </c>
      <c r="J92" t="str">
        <f>INDEX(products!$A$1:$G$49,MATCH(orders!$D92,products!$A$1:$A$49,0),MATCH(orders!J$1,products!$A$1:$G$1,0))</f>
        <v>Ara</v>
      </c>
      <c r="K92" t="str">
        <f>INDEX(products!$A$1:$G$49,MATCH(orders!$D92,products!$A$1:$A$49,0),MATCH(orders!K$1,products!$A$1:$G$1,0))</f>
        <v>L</v>
      </c>
      <c r="L92" s="4">
        <f>INDEX(products!$A$1:$G$49,MATCH(orders!$D92,products!$A$1:$A$49,0),MATCH(orders!L$1,products!$A$1:$G$1,0))</f>
        <v>1</v>
      </c>
      <c r="M92" s="5">
        <f>INDEX(products!$A$1:$G$49,MATCH(orders!$D92,products!$A$1:$A$49,0),MATCH(orders!M$1,products!$A$1:$G$1,0))</f>
        <v>12.95</v>
      </c>
      <c r="N92" s="5">
        <f t="shared" si="3"/>
        <v>51.8</v>
      </c>
      <c r="O92" t="str">
        <f t="shared" si="4"/>
        <v>Arabica</v>
      </c>
      <c r="P92" t="str">
        <f t="shared" si="5"/>
        <v>Light</v>
      </c>
      <c r="Q92" t="str">
        <f>_xlfn.XLOOKUP(Orders_Table[[#This Row],[Customer ID]],customers!$A$1:$A$1001,customers!$I$1:$I$1001,,0)</f>
        <v>Yes</v>
      </c>
    </row>
    <row r="93" spans="1:17"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s="2" t="str">
        <f>_xlfn.XLOOKUP(Orders_Table[[#This Row],[Customer ID]],customers!$A$1:$A$1001,customers!$F$1:$F$1001,,0)</f>
        <v>Corona</v>
      </c>
      <c r="J93" t="str">
        <f>INDEX(products!$A$1:$G$49,MATCH(orders!$D93,products!$A$1:$A$49,0),MATCH(orders!J$1,products!$A$1:$G$1,0))</f>
        <v>Ara</v>
      </c>
      <c r="K93" t="str">
        <f>INDEX(products!$A$1:$G$49,MATCH(orders!$D93,products!$A$1:$A$49,0),MATCH(orders!K$1,products!$A$1:$G$1,0))</f>
        <v>M</v>
      </c>
      <c r="L93" s="4">
        <f>INDEX(products!$A$1:$G$49,MATCH(orders!$D93,products!$A$1:$A$49,0),MATCH(orders!L$1,products!$A$1:$G$1,0))</f>
        <v>2.5</v>
      </c>
      <c r="M93" s="5">
        <f>INDEX(products!$A$1:$G$49,MATCH(orders!$D93,products!$A$1:$A$49,0),MATCH(orders!M$1,products!$A$1:$G$1,0))</f>
        <v>25.874999999999996</v>
      </c>
      <c r="N93" s="5">
        <f t="shared" si="3"/>
        <v>103.49999999999999</v>
      </c>
      <c r="O93" t="str">
        <f t="shared" si="4"/>
        <v>Arabica</v>
      </c>
      <c r="P93" t="str">
        <f t="shared" si="5"/>
        <v>Medium</v>
      </c>
      <c r="Q93" t="str">
        <f>_xlfn.XLOOKUP(Orders_Table[[#This Row],[Customer ID]],customers!$A$1:$A$1001,customers!$I$1:$I$1001,,0)</f>
        <v>No</v>
      </c>
    </row>
    <row r="94" spans="1:17"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s="2" t="str">
        <f>_xlfn.XLOOKUP(Orders_Table[[#This Row],[Customer ID]],customers!$A$1:$A$1001,customers!$F$1:$F$1001,,0)</f>
        <v>Austin</v>
      </c>
      <c r="J94" t="str">
        <f>INDEX(products!$A$1:$G$49,MATCH(orders!$D94,products!$A$1:$A$49,0),MATCH(orders!J$1,products!$A$1:$G$1,0))</f>
        <v>Exc</v>
      </c>
      <c r="K94" t="str">
        <f>INDEX(products!$A$1:$G$49,MATCH(orders!$D94,products!$A$1:$A$49,0),MATCH(orders!K$1,products!$A$1:$G$1,0))</f>
        <v>L</v>
      </c>
      <c r="L94" s="4">
        <f>INDEX(products!$A$1:$G$49,MATCH(orders!$D94,products!$A$1:$A$49,0),MATCH(orders!L$1,products!$A$1:$G$1,0))</f>
        <v>1</v>
      </c>
      <c r="M94" s="5">
        <f>INDEX(products!$A$1:$G$49,MATCH(orders!$D94,products!$A$1:$A$49,0),MATCH(orders!M$1,products!$A$1:$G$1,0))</f>
        <v>14.85</v>
      </c>
      <c r="N94" s="5">
        <f t="shared" si="3"/>
        <v>44.55</v>
      </c>
      <c r="O94" t="str">
        <f t="shared" si="4"/>
        <v>Excelsa</v>
      </c>
      <c r="P94" t="str">
        <f t="shared" si="5"/>
        <v>Light</v>
      </c>
      <c r="Q94" t="str">
        <f>_xlfn.XLOOKUP(Orders_Table[[#This Row],[Customer ID]],customers!$A$1:$A$1001,customers!$I$1:$I$1001,,0)</f>
        <v>Yes</v>
      </c>
    </row>
    <row r="95" spans="1:17"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s="2" t="str">
        <f>_xlfn.XLOOKUP(Orders_Table[[#This Row],[Customer ID]],customers!$A$1:$A$1001,customers!$F$1:$F$1001,,0)</f>
        <v>Normanton</v>
      </c>
      <c r="J95" t="str">
        <f>INDEX(products!$A$1:$G$49,MATCH(orders!$D95,products!$A$1:$A$49,0),MATCH(orders!J$1,products!$A$1:$G$1,0))</f>
        <v>Exc</v>
      </c>
      <c r="K95" t="str">
        <f>INDEX(products!$A$1:$G$49,MATCH(orders!$D95,products!$A$1:$A$49,0),MATCH(orders!K$1,products!$A$1:$G$1,0))</f>
        <v>L</v>
      </c>
      <c r="L95" s="4">
        <f>INDEX(products!$A$1:$G$49,MATCH(orders!$D95,products!$A$1:$A$49,0),MATCH(orders!L$1,products!$A$1:$G$1,0))</f>
        <v>0.5</v>
      </c>
      <c r="M95" s="5">
        <f>INDEX(products!$A$1:$G$49,MATCH(orders!$D95,products!$A$1:$A$49,0),MATCH(orders!M$1,products!$A$1:$G$1,0))</f>
        <v>8.91</v>
      </c>
      <c r="N95" s="5">
        <f t="shared" si="3"/>
        <v>35.64</v>
      </c>
      <c r="O95" t="str">
        <f t="shared" si="4"/>
        <v>Excelsa</v>
      </c>
      <c r="P95" t="str">
        <f t="shared" si="5"/>
        <v>Light</v>
      </c>
      <c r="Q95" t="str">
        <f>_xlfn.XLOOKUP(Orders_Table[[#This Row],[Customer ID]],customers!$A$1:$A$1001,customers!$I$1:$I$1001,,0)</f>
        <v>Yes</v>
      </c>
    </row>
    <row r="96" spans="1:17"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s="2" t="str">
        <f>_xlfn.XLOOKUP(Orders_Table[[#This Row],[Customer ID]],customers!$A$1:$A$1001,customers!$F$1:$F$1001,,0)</f>
        <v>Charlesland</v>
      </c>
      <c r="J96" t="str">
        <f>INDEX(products!$A$1:$G$49,MATCH(orders!$D96,products!$A$1:$A$49,0),MATCH(orders!J$1,products!$A$1:$G$1,0))</f>
        <v>Ara</v>
      </c>
      <c r="K96" t="str">
        <f>INDEX(products!$A$1:$G$49,MATCH(orders!$D96,products!$A$1:$A$49,0),MATCH(orders!K$1,products!$A$1:$G$1,0))</f>
        <v>D</v>
      </c>
      <c r="L96" s="4">
        <f>INDEX(products!$A$1:$G$49,MATCH(orders!$D96,products!$A$1:$A$49,0),MATCH(orders!L$1,products!$A$1:$G$1,0))</f>
        <v>0.2</v>
      </c>
      <c r="M96" s="5">
        <f>INDEX(products!$A$1:$G$49,MATCH(orders!$D96,products!$A$1:$A$49,0),MATCH(orders!M$1,products!$A$1:$G$1,0))</f>
        <v>2.9849999999999999</v>
      </c>
      <c r="N96" s="5">
        <f t="shared" si="3"/>
        <v>17.91</v>
      </c>
      <c r="O96" t="str">
        <f t="shared" si="4"/>
        <v>Arabica</v>
      </c>
      <c r="P96" t="str">
        <f t="shared" si="5"/>
        <v>Dark</v>
      </c>
      <c r="Q96" t="str">
        <f>_xlfn.XLOOKUP(Orders_Table[[#This Row],[Customer ID]],customers!$A$1:$A$1001,customers!$I$1:$I$1001,,0)</f>
        <v>Yes</v>
      </c>
    </row>
    <row r="97" spans="1:17"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s="2" t="str">
        <f>_xlfn.XLOOKUP(Orders_Table[[#This Row],[Customer ID]],customers!$A$1:$A$1001,customers!$F$1:$F$1001,,0)</f>
        <v>Fresno</v>
      </c>
      <c r="J97" t="str">
        <f>INDEX(products!$A$1:$G$49,MATCH(orders!$D97,products!$A$1:$A$49,0),MATCH(orders!J$1,products!$A$1:$G$1,0))</f>
        <v>Ara</v>
      </c>
      <c r="K97" t="str">
        <f>INDEX(products!$A$1:$G$49,MATCH(orders!$D97,products!$A$1:$A$49,0),MATCH(orders!K$1,products!$A$1:$G$1,0))</f>
        <v>M</v>
      </c>
      <c r="L97" s="4">
        <f>INDEX(products!$A$1:$G$49,MATCH(orders!$D97,products!$A$1:$A$49,0),MATCH(orders!L$1,products!$A$1:$G$1,0))</f>
        <v>2.5</v>
      </c>
      <c r="M97" s="5">
        <f>INDEX(products!$A$1:$G$49,MATCH(orders!$D97,products!$A$1:$A$49,0),MATCH(orders!M$1,products!$A$1:$G$1,0))</f>
        <v>25.874999999999996</v>
      </c>
      <c r="N97" s="5">
        <f t="shared" si="3"/>
        <v>155.24999999999997</v>
      </c>
      <c r="O97" t="str">
        <f t="shared" si="4"/>
        <v>Arabica</v>
      </c>
      <c r="P97" t="str">
        <f t="shared" si="5"/>
        <v>Medium</v>
      </c>
      <c r="Q97" t="str">
        <f>_xlfn.XLOOKUP(Orders_Table[[#This Row],[Customer ID]],customers!$A$1:$A$1001,customers!$I$1:$I$1001,,0)</f>
        <v>No</v>
      </c>
    </row>
    <row r="98" spans="1:17"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s="2" t="str">
        <f>_xlfn.XLOOKUP(Orders_Table[[#This Row],[Customer ID]],customers!$A$1:$A$1001,customers!$F$1:$F$1001,,0)</f>
        <v>Saint Louis</v>
      </c>
      <c r="J98" t="str">
        <f>INDEX(products!$A$1:$G$49,MATCH(orders!$D98,products!$A$1:$A$49,0),MATCH(orders!J$1,products!$A$1:$G$1,0))</f>
        <v>Ara</v>
      </c>
      <c r="K98" t="str">
        <f>INDEX(products!$A$1:$G$49,MATCH(orders!$D98,products!$A$1:$A$49,0),MATCH(orders!K$1,products!$A$1:$G$1,0))</f>
        <v>D</v>
      </c>
      <c r="L98" s="4">
        <f>INDEX(products!$A$1:$G$49,MATCH(orders!$D98,products!$A$1:$A$49,0),MATCH(orders!L$1,products!$A$1:$G$1,0))</f>
        <v>0.2</v>
      </c>
      <c r="M98" s="5">
        <f>INDEX(products!$A$1:$G$49,MATCH(orders!$D98,products!$A$1:$A$49,0),MATCH(orders!M$1,products!$A$1:$G$1,0))</f>
        <v>2.9849999999999999</v>
      </c>
      <c r="N98" s="5">
        <f t="shared" si="3"/>
        <v>5.97</v>
      </c>
      <c r="O98" t="str">
        <f t="shared" si="4"/>
        <v>Arabica</v>
      </c>
      <c r="P98" t="str">
        <f t="shared" si="5"/>
        <v>Dark</v>
      </c>
      <c r="Q98" t="str">
        <f>_xlfn.XLOOKUP(Orders_Table[[#This Row],[Customer ID]],customers!$A$1:$A$1001,customers!$I$1:$I$1001,,0)</f>
        <v>No</v>
      </c>
    </row>
    <row r="99" spans="1:17"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s="2" t="str">
        <f>_xlfn.XLOOKUP(Orders_Table[[#This Row],[Customer ID]],customers!$A$1:$A$1001,customers!$F$1:$F$1001,,0)</f>
        <v>Fresno</v>
      </c>
      <c r="J99" t="str">
        <f>INDEX(products!$A$1:$G$49,MATCH(orders!$D99,products!$A$1:$A$49,0),MATCH(orders!J$1,products!$A$1:$G$1,0))</f>
        <v>Ara</v>
      </c>
      <c r="K99" t="str">
        <f>INDEX(products!$A$1:$G$49,MATCH(orders!$D99,products!$A$1:$A$49,0),MATCH(orders!K$1,products!$A$1:$G$1,0))</f>
        <v>M</v>
      </c>
      <c r="L99" s="4">
        <f>INDEX(products!$A$1:$G$49,MATCH(orders!$D99,products!$A$1:$A$49,0),MATCH(orders!L$1,products!$A$1:$G$1,0))</f>
        <v>0.5</v>
      </c>
      <c r="M99" s="5">
        <f>INDEX(products!$A$1:$G$49,MATCH(orders!$D99,products!$A$1:$A$49,0),MATCH(orders!M$1,products!$A$1:$G$1,0))</f>
        <v>6.75</v>
      </c>
      <c r="N99" s="5">
        <f t="shared" si="3"/>
        <v>13.5</v>
      </c>
      <c r="O99" t="str">
        <f t="shared" si="4"/>
        <v>Arabica</v>
      </c>
      <c r="P99" t="str">
        <f t="shared" si="5"/>
        <v>Medium</v>
      </c>
      <c r="Q99" t="str">
        <f>_xlfn.XLOOKUP(Orders_Table[[#This Row],[Customer ID]],customers!$A$1:$A$1001,customers!$I$1:$I$1001,,0)</f>
        <v>No</v>
      </c>
    </row>
    <row r="100" spans="1:17"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s="2" t="str">
        <f>_xlfn.XLOOKUP(Orders_Table[[#This Row],[Customer ID]],customers!$A$1:$A$1001,customers!$F$1:$F$1001,,0)</f>
        <v>Confey</v>
      </c>
      <c r="J100" t="str">
        <f>INDEX(products!$A$1:$G$49,MATCH(orders!$D100,products!$A$1:$A$49,0),MATCH(orders!J$1,products!$A$1:$G$1,0))</f>
        <v>Ara</v>
      </c>
      <c r="K100" t="str">
        <f>INDEX(products!$A$1:$G$49,MATCH(orders!$D100,products!$A$1:$A$49,0),MATCH(orders!K$1,products!$A$1:$G$1,0))</f>
        <v>D</v>
      </c>
      <c r="L100" s="4">
        <f>INDEX(products!$A$1:$G$49,MATCH(orders!$D100,products!$A$1:$A$49,0),MATCH(orders!L$1,products!$A$1:$G$1,0))</f>
        <v>0.2</v>
      </c>
      <c r="M100" s="5">
        <f>INDEX(products!$A$1:$G$49,MATCH(orders!$D100,products!$A$1:$A$49,0),MATCH(orders!M$1,products!$A$1:$G$1,0))</f>
        <v>2.9849999999999999</v>
      </c>
      <c r="N100" s="5">
        <f t="shared" si="3"/>
        <v>2.9849999999999999</v>
      </c>
      <c r="O100" t="str">
        <f t="shared" si="4"/>
        <v>Arabica</v>
      </c>
      <c r="P100" t="str">
        <f t="shared" si="5"/>
        <v>Dark</v>
      </c>
      <c r="Q100" t="str">
        <f>_xlfn.XLOOKUP(Orders_Table[[#This Row],[Customer ID]],customers!$A$1:$A$1001,customers!$I$1:$I$1001,,0)</f>
        <v>No</v>
      </c>
    </row>
    <row r="101" spans="1:17"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s="2" t="str">
        <f>_xlfn.XLOOKUP(Orders_Table[[#This Row],[Customer ID]],customers!$A$1:$A$1001,customers!$F$1:$F$1001,,0)</f>
        <v>Columbus</v>
      </c>
      <c r="J101" t="str">
        <f>INDEX(products!$A$1:$G$49,MATCH(orders!$D101,products!$A$1:$A$49,0),MATCH(orders!J$1,products!$A$1:$G$1,0))</f>
        <v>Lib</v>
      </c>
      <c r="K101" t="str">
        <f>INDEX(products!$A$1:$G$49,MATCH(orders!$D101,products!$A$1:$A$49,0),MATCH(orders!K$1,products!$A$1:$G$1,0))</f>
        <v>M</v>
      </c>
      <c r="L101" s="4">
        <f>INDEX(products!$A$1:$G$49,MATCH(orders!$D101,products!$A$1:$A$49,0),MATCH(orders!L$1,products!$A$1:$G$1,0))</f>
        <v>0.2</v>
      </c>
      <c r="M101" s="5">
        <f>INDEX(products!$A$1:$G$49,MATCH(orders!$D101,products!$A$1:$A$49,0),MATCH(orders!M$1,products!$A$1:$G$1,0))</f>
        <v>4.3650000000000002</v>
      </c>
      <c r="N101" s="5">
        <f t="shared" si="3"/>
        <v>13.095000000000001</v>
      </c>
      <c r="O101" t="str">
        <f t="shared" si="4"/>
        <v>Liberica</v>
      </c>
      <c r="P101" t="str">
        <f t="shared" si="5"/>
        <v>Medium</v>
      </c>
      <c r="Q101" t="str">
        <f>_xlfn.XLOOKUP(Orders_Table[[#This Row],[Customer ID]],customers!$A$1:$A$1001,customers!$I$1:$I$1001,,0)</f>
        <v>Yes</v>
      </c>
    </row>
    <row r="102" spans="1:17"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s="2" t="str">
        <f>_xlfn.XLOOKUP(Orders_Table[[#This Row],[Customer ID]],customers!$A$1:$A$1001,customers!$F$1:$F$1001,,0)</f>
        <v>Stockton</v>
      </c>
      <c r="J102" t="str">
        <f>INDEX(products!$A$1:$G$49,MATCH(orders!$D102,products!$A$1:$A$49,0),MATCH(orders!J$1,products!$A$1:$G$1,0))</f>
        <v>Ara</v>
      </c>
      <c r="K102" t="str">
        <f>INDEX(products!$A$1:$G$49,MATCH(orders!$D102,products!$A$1:$A$49,0),MATCH(orders!K$1,products!$A$1:$G$1,0))</f>
        <v>L</v>
      </c>
      <c r="L102" s="4">
        <f>INDEX(products!$A$1:$G$49,MATCH(orders!$D102,products!$A$1:$A$49,0),MATCH(orders!L$1,products!$A$1:$G$1,0))</f>
        <v>0.2</v>
      </c>
      <c r="M102" s="5">
        <f>INDEX(products!$A$1:$G$49,MATCH(orders!$D102,products!$A$1:$A$49,0),MATCH(orders!M$1,products!$A$1:$G$1,0))</f>
        <v>3.8849999999999998</v>
      </c>
      <c r="N102" s="5">
        <f t="shared" si="3"/>
        <v>7.77</v>
      </c>
      <c r="O102" t="str">
        <f t="shared" si="4"/>
        <v>Arabica</v>
      </c>
      <c r="P102" t="str">
        <f t="shared" si="5"/>
        <v>Light</v>
      </c>
      <c r="Q102" t="str">
        <f>_xlfn.XLOOKUP(Orders_Table[[#This Row],[Customer ID]],customers!$A$1:$A$1001,customers!$I$1:$I$1001,,0)</f>
        <v>Yes</v>
      </c>
    </row>
    <row r="103" spans="1:17"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s="2" t="str">
        <f>_xlfn.XLOOKUP(Orders_Table[[#This Row],[Customer ID]],customers!$A$1:$A$1001,customers!$F$1:$F$1001,,0)</f>
        <v>Edgeworthstown</v>
      </c>
      <c r="J103" t="str">
        <f>INDEX(products!$A$1:$G$49,MATCH(orders!$D103,products!$A$1:$A$49,0),MATCH(orders!J$1,products!$A$1:$G$1,0))</f>
        <v>Lib</v>
      </c>
      <c r="K103" t="str">
        <f>INDEX(products!$A$1:$G$49,MATCH(orders!$D103,products!$A$1:$A$49,0),MATCH(orders!K$1,products!$A$1:$G$1,0))</f>
        <v>D</v>
      </c>
      <c r="L103" s="4">
        <f>INDEX(products!$A$1:$G$49,MATCH(orders!$D103,products!$A$1:$A$49,0),MATCH(orders!L$1,products!$A$1:$G$1,0))</f>
        <v>2.5</v>
      </c>
      <c r="M103" s="5">
        <f>INDEX(products!$A$1:$G$49,MATCH(orders!$D103,products!$A$1:$A$49,0),MATCH(orders!M$1,products!$A$1:$G$1,0))</f>
        <v>29.784999999999997</v>
      </c>
      <c r="N103" s="5">
        <f t="shared" si="3"/>
        <v>148.92499999999998</v>
      </c>
      <c r="O103" t="str">
        <f t="shared" si="4"/>
        <v>Liberica</v>
      </c>
      <c r="P103" t="str">
        <f t="shared" si="5"/>
        <v>Dark</v>
      </c>
      <c r="Q103" t="str">
        <f>_xlfn.XLOOKUP(Orders_Table[[#This Row],[Customer ID]],customers!$A$1:$A$1001,customers!$I$1:$I$1001,,0)</f>
        <v>Yes</v>
      </c>
    </row>
    <row r="104" spans="1:17"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s="2" t="str">
        <f>_xlfn.XLOOKUP(Orders_Table[[#This Row],[Customer ID]],customers!$A$1:$A$1001,customers!$F$1:$F$1001,,0)</f>
        <v>Leixlip</v>
      </c>
      <c r="J104" t="str">
        <f>INDEX(products!$A$1:$G$49,MATCH(orders!$D104,products!$A$1:$A$49,0),MATCH(orders!J$1,products!$A$1:$G$1,0))</f>
        <v>Lib</v>
      </c>
      <c r="K104" t="str">
        <f>INDEX(products!$A$1:$G$49,MATCH(orders!$D104,products!$A$1:$A$49,0),MATCH(orders!K$1,products!$A$1:$G$1,0))</f>
        <v>D</v>
      </c>
      <c r="L104" s="4">
        <f>INDEX(products!$A$1:$G$49,MATCH(orders!$D104,products!$A$1:$A$49,0),MATCH(orders!L$1,products!$A$1:$G$1,0))</f>
        <v>1</v>
      </c>
      <c r="M104" s="5">
        <f>INDEX(products!$A$1:$G$49,MATCH(orders!$D104,products!$A$1:$A$49,0),MATCH(orders!M$1,products!$A$1:$G$1,0))</f>
        <v>12.95</v>
      </c>
      <c r="N104" s="5">
        <f t="shared" si="3"/>
        <v>38.849999999999994</v>
      </c>
      <c r="O104" t="str">
        <f t="shared" si="4"/>
        <v>Liberica</v>
      </c>
      <c r="P104" t="str">
        <f t="shared" si="5"/>
        <v>Dark</v>
      </c>
      <c r="Q104" t="str">
        <f>_xlfn.XLOOKUP(Orders_Table[[#This Row],[Customer ID]],customers!$A$1:$A$1001,customers!$I$1:$I$1001,,0)</f>
        <v>Yes</v>
      </c>
    </row>
    <row r="105" spans="1:17"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s="2" t="str">
        <f>_xlfn.XLOOKUP(Orders_Table[[#This Row],[Customer ID]],customers!$A$1:$A$1001,customers!$F$1:$F$1001,,0)</f>
        <v>Rochester</v>
      </c>
      <c r="J105" t="str">
        <f>INDEX(products!$A$1:$G$49,MATCH(orders!$D105,products!$A$1:$A$49,0),MATCH(orders!J$1,products!$A$1:$G$1,0))</f>
        <v>Rob</v>
      </c>
      <c r="K105" t="str">
        <f>INDEX(products!$A$1:$G$49,MATCH(orders!$D105,products!$A$1:$A$49,0),MATCH(orders!K$1,products!$A$1:$G$1,0))</f>
        <v>M</v>
      </c>
      <c r="L105" s="4">
        <f>INDEX(products!$A$1:$G$49,MATCH(orders!$D105,products!$A$1:$A$49,0),MATCH(orders!L$1,products!$A$1:$G$1,0))</f>
        <v>0.2</v>
      </c>
      <c r="M105" s="5">
        <f>INDEX(products!$A$1:$G$49,MATCH(orders!$D105,products!$A$1:$A$49,0),MATCH(orders!M$1,products!$A$1:$G$1,0))</f>
        <v>2.9849999999999999</v>
      </c>
      <c r="N105" s="5">
        <f t="shared" si="3"/>
        <v>11.94</v>
      </c>
      <c r="O105" t="str">
        <f t="shared" si="4"/>
        <v>Robusta</v>
      </c>
      <c r="P105" t="str">
        <f t="shared" si="5"/>
        <v>Medium</v>
      </c>
      <c r="Q105" t="str">
        <f>_xlfn.XLOOKUP(Orders_Table[[#This Row],[Customer ID]],customers!$A$1:$A$1001,customers!$I$1:$I$1001,,0)</f>
        <v>No</v>
      </c>
    </row>
    <row r="106" spans="1:17"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s="2" t="str">
        <f>_xlfn.XLOOKUP(Orders_Table[[#This Row],[Customer ID]],customers!$A$1:$A$1001,customers!$F$1:$F$1001,,0)</f>
        <v>Tuscaloosa</v>
      </c>
      <c r="J106" t="str">
        <f>INDEX(products!$A$1:$G$49,MATCH(orders!$D106,products!$A$1:$A$49,0),MATCH(orders!J$1,products!$A$1:$G$1,0))</f>
        <v>Lib</v>
      </c>
      <c r="K106" t="str">
        <f>INDEX(products!$A$1:$G$49,MATCH(orders!$D106,products!$A$1:$A$49,0),MATCH(orders!K$1,products!$A$1:$G$1,0))</f>
        <v>M</v>
      </c>
      <c r="L106" s="4">
        <f>INDEX(products!$A$1:$G$49,MATCH(orders!$D106,products!$A$1:$A$49,0),MATCH(orders!L$1,products!$A$1:$G$1,0))</f>
        <v>1</v>
      </c>
      <c r="M106" s="5">
        <f>INDEX(products!$A$1:$G$49,MATCH(orders!$D106,products!$A$1:$A$49,0),MATCH(orders!M$1,products!$A$1:$G$1,0))</f>
        <v>14.55</v>
      </c>
      <c r="N106" s="5">
        <f t="shared" si="3"/>
        <v>87.300000000000011</v>
      </c>
      <c r="O106" t="str">
        <f t="shared" si="4"/>
        <v>Liberica</v>
      </c>
      <c r="P106" t="str">
        <f t="shared" si="5"/>
        <v>Medium</v>
      </c>
      <c r="Q106" t="str">
        <f>_xlfn.XLOOKUP(Orders_Table[[#This Row],[Customer ID]],customers!$A$1:$A$1001,customers!$I$1:$I$1001,,0)</f>
        <v>No</v>
      </c>
    </row>
    <row r="107" spans="1:17"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s="2" t="str">
        <f>_xlfn.XLOOKUP(Orders_Table[[#This Row],[Customer ID]],customers!$A$1:$A$1001,customers!$F$1:$F$1001,,0)</f>
        <v>Houston</v>
      </c>
      <c r="J107" t="str">
        <f>INDEX(products!$A$1:$G$49,MATCH(orders!$D107,products!$A$1:$A$49,0),MATCH(orders!J$1,products!$A$1:$G$1,0))</f>
        <v>Ara</v>
      </c>
      <c r="K107" t="str">
        <f>INDEX(products!$A$1:$G$49,MATCH(orders!$D107,products!$A$1:$A$49,0),MATCH(orders!K$1,products!$A$1:$G$1,0))</f>
        <v>M</v>
      </c>
      <c r="L107" s="4">
        <f>INDEX(products!$A$1:$G$49,MATCH(orders!$D107,products!$A$1:$A$49,0),MATCH(orders!L$1,products!$A$1:$G$1,0))</f>
        <v>0.5</v>
      </c>
      <c r="M107" s="5">
        <f>INDEX(products!$A$1:$G$49,MATCH(orders!$D107,products!$A$1:$A$49,0),MATCH(orders!M$1,products!$A$1:$G$1,0))</f>
        <v>6.75</v>
      </c>
      <c r="N107" s="5">
        <f t="shared" si="3"/>
        <v>40.5</v>
      </c>
      <c r="O107" t="str">
        <f t="shared" si="4"/>
        <v>Arabica</v>
      </c>
      <c r="P107" t="str">
        <f t="shared" si="5"/>
        <v>Medium</v>
      </c>
      <c r="Q107" t="str">
        <f>_xlfn.XLOOKUP(Orders_Table[[#This Row],[Customer ID]],customers!$A$1:$A$1001,customers!$I$1:$I$1001,,0)</f>
        <v>Yes</v>
      </c>
    </row>
    <row r="108" spans="1:17"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s="2" t="str">
        <f>_xlfn.XLOOKUP(Orders_Table[[#This Row],[Customer ID]],customers!$A$1:$A$1001,customers!$F$1:$F$1001,,0)</f>
        <v>El Paso</v>
      </c>
      <c r="J108" t="str">
        <f>INDEX(products!$A$1:$G$49,MATCH(orders!$D108,products!$A$1:$A$49,0),MATCH(orders!J$1,products!$A$1:$G$1,0))</f>
        <v>Exc</v>
      </c>
      <c r="K108" t="str">
        <f>INDEX(products!$A$1:$G$49,MATCH(orders!$D108,products!$A$1:$A$49,0),MATCH(orders!K$1,products!$A$1:$G$1,0))</f>
        <v>D</v>
      </c>
      <c r="L108" s="4">
        <f>INDEX(products!$A$1:$G$49,MATCH(orders!$D108,products!$A$1:$A$49,0),MATCH(orders!L$1,products!$A$1:$G$1,0))</f>
        <v>1</v>
      </c>
      <c r="M108" s="5">
        <f>INDEX(products!$A$1:$G$49,MATCH(orders!$D108,products!$A$1:$A$49,0),MATCH(orders!M$1,products!$A$1:$G$1,0))</f>
        <v>12.15</v>
      </c>
      <c r="N108" s="5">
        <f t="shared" si="3"/>
        <v>24.3</v>
      </c>
      <c r="O108" t="str">
        <f t="shared" si="4"/>
        <v>Excelsa</v>
      </c>
      <c r="P108" t="str">
        <f t="shared" si="5"/>
        <v>Dark</v>
      </c>
      <c r="Q108" t="str">
        <f>_xlfn.XLOOKUP(Orders_Table[[#This Row],[Customer ID]],customers!$A$1:$A$1001,customers!$I$1:$I$1001,,0)</f>
        <v>No</v>
      </c>
    </row>
    <row r="109" spans="1:17"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s="2" t="str">
        <f>_xlfn.XLOOKUP(Orders_Table[[#This Row],[Customer ID]],customers!$A$1:$A$1001,customers!$F$1:$F$1001,,0)</f>
        <v>Colorado Springs</v>
      </c>
      <c r="J109" t="str">
        <f>INDEX(products!$A$1:$G$49,MATCH(orders!$D109,products!$A$1:$A$49,0),MATCH(orders!J$1,products!$A$1:$G$1,0))</f>
        <v>Rob</v>
      </c>
      <c r="K109" t="str">
        <f>INDEX(products!$A$1:$G$49,MATCH(orders!$D109,products!$A$1:$A$49,0),MATCH(orders!K$1,products!$A$1:$G$1,0))</f>
        <v>M</v>
      </c>
      <c r="L109" s="4">
        <f>INDEX(products!$A$1:$G$49,MATCH(orders!$D109,products!$A$1:$A$49,0),MATCH(orders!L$1,products!$A$1:$G$1,0))</f>
        <v>0.5</v>
      </c>
      <c r="M109" s="5">
        <f>INDEX(products!$A$1:$G$49,MATCH(orders!$D109,products!$A$1:$A$49,0),MATCH(orders!M$1,products!$A$1:$G$1,0))</f>
        <v>5.97</v>
      </c>
      <c r="N109" s="5">
        <f t="shared" si="3"/>
        <v>17.91</v>
      </c>
      <c r="O109" t="str">
        <f t="shared" si="4"/>
        <v>Robusta</v>
      </c>
      <c r="P109" t="str">
        <f t="shared" si="5"/>
        <v>Medium</v>
      </c>
      <c r="Q109" t="str">
        <f>_xlfn.XLOOKUP(Orders_Table[[#This Row],[Customer ID]],customers!$A$1:$A$1001,customers!$I$1:$I$1001,,0)</f>
        <v>Yes</v>
      </c>
    </row>
    <row r="110" spans="1:17"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s="2" t="str">
        <f>_xlfn.XLOOKUP(Orders_Table[[#This Row],[Customer ID]],customers!$A$1:$A$1001,customers!$F$1:$F$1001,,0)</f>
        <v>Fort Wayne</v>
      </c>
      <c r="J110" t="str">
        <f>INDEX(products!$A$1:$G$49,MATCH(orders!$D110,products!$A$1:$A$49,0),MATCH(orders!J$1,products!$A$1:$G$1,0))</f>
        <v>Ara</v>
      </c>
      <c r="K110" t="str">
        <f>INDEX(products!$A$1:$G$49,MATCH(orders!$D110,products!$A$1:$A$49,0),MATCH(orders!K$1,products!$A$1:$G$1,0))</f>
        <v>M</v>
      </c>
      <c r="L110" s="4">
        <f>INDEX(products!$A$1:$G$49,MATCH(orders!$D110,products!$A$1:$A$49,0),MATCH(orders!L$1,products!$A$1:$G$1,0))</f>
        <v>0.5</v>
      </c>
      <c r="M110" s="5">
        <f>INDEX(products!$A$1:$G$49,MATCH(orders!$D110,products!$A$1:$A$49,0),MATCH(orders!M$1,products!$A$1:$G$1,0))</f>
        <v>6.75</v>
      </c>
      <c r="N110" s="5">
        <f t="shared" si="3"/>
        <v>27</v>
      </c>
      <c r="O110" t="str">
        <f t="shared" si="4"/>
        <v>Arabica</v>
      </c>
      <c r="P110" t="str">
        <f t="shared" si="5"/>
        <v>Medium</v>
      </c>
      <c r="Q110" t="str">
        <f>_xlfn.XLOOKUP(Orders_Table[[#This Row],[Customer ID]],customers!$A$1:$A$1001,customers!$I$1:$I$1001,,0)</f>
        <v>No</v>
      </c>
    </row>
    <row r="111" spans="1:17"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s="2" t="str">
        <f>_xlfn.XLOOKUP(Orders_Table[[#This Row],[Customer ID]],customers!$A$1:$A$1001,customers!$F$1:$F$1001,,0)</f>
        <v>Port Washington</v>
      </c>
      <c r="J111" t="str">
        <f>INDEX(products!$A$1:$G$49,MATCH(orders!$D111,products!$A$1:$A$49,0),MATCH(orders!J$1,products!$A$1:$G$1,0))</f>
        <v>Lib</v>
      </c>
      <c r="K111" t="str">
        <f>INDEX(products!$A$1:$G$49,MATCH(orders!$D111,products!$A$1:$A$49,0),MATCH(orders!K$1,products!$A$1:$G$1,0))</f>
        <v>D</v>
      </c>
      <c r="L111" s="4">
        <f>INDEX(products!$A$1:$G$49,MATCH(orders!$D111,products!$A$1:$A$49,0),MATCH(orders!L$1,products!$A$1:$G$1,0))</f>
        <v>0.5</v>
      </c>
      <c r="M111" s="5">
        <f>INDEX(products!$A$1:$G$49,MATCH(orders!$D111,products!$A$1:$A$49,0),MATCH(orders!M$1,products!$A$1:$G$1,0))</f>
        <v>7.77</v>
      </c>
      <c r="N111" s="5">
        <f t="shared" si="3"/>
        <v>7.77</v>
      </c>
      <c r="O111" t="str">
        <f t="shared" si="4"/>
        <v>Liberica</v>
      </c>
      <c r="P111" t="str">
        <f t="shared" si="5"/>
        <v>Dark</v>
      </c>
      <c r="Q111" t="str">
        <f>_xlfn.XLOOKUP(Orders_Table[[#This Row],[Customer ID]],customers!$A$1:$A$1001,customers!$I$1:$I$1001,,0)</f>
        <v>Yes</v>
      </c>
    </row>
    <row r="112" spans="1:17"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s="2" t="str">
        <f>_xlfn.XLOOKUP(Orders_Table[[#This Row],[Customer ID]],customers!$A$1:$A$1001,customers!$F$1:$F$1001,,0)</f>
        <v>Springfield</v>
      </c>
      <c r="J112" t="str">
        <f>INDEX(products!$A$1:$G$49,MATCH(orders!$D112,products!$A$1:$A$49,0),MATCH(orders!J$1,products!$A$1:$G$1,0))</f>
        <v>Exc</v>
      </c>
      <c r="K112" t="str">
        <f>INDEX(products!$A$1:$G$49,MATCH(orders!$D112,products!$A$1:$A$49,0),MATCH(orders!K$1,products!$A$1:$G$1,0))</f>
        <v>L</v>
      </c>
      <c r="L112" s="4">
        <f>INDEX(products!$A$1:$G$49,MATCH(orders!$D112,products!$A$1:$A$49,0),MATCH(orders!L$1,products!$A$1:$G$1,0))</f>
        <v>0.2</v>
      </c>
      <c r="M112" s="5">
        <f>INDEX(products!$A$1:$G$49,MATCH(orders!$D112,products!$A$1:$A$49,0),MATCH(orders!M$1,products!$A$1:$G$1,0))</f>
        <v>4.4550000000000001</v>
      </c>
      <c r="N112" s="5">
        <f t="shared" si="3"/>
        <v>13.365</v>
      </c>
      <c r="O112" t="str">
        <f t="shared" si="4"/>
        <v>Excelsa</v>
      </c>
      <c r="P112" t="str">
        <f t="shared" si="5"/>
        <v>Light</v>
      </c>
      <c r="Q112" t="str">
        <f>_xlfn.XLOOKUP(Orders_Table[[#This Row],[Customer ID]],customers!$A$1:$A$1001,customers!$I$1:$I$1001,,0)</f>
        <v>Yes</v>
      </c>
    </row>
    <row r="113" spans="1:17"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s="2" t="str">
        <f>_xlfn.XLOOKUP(Orders_Table[[#This Row],[Customer ID]],customers!$A$1:$A$1001,customers!$F$1:$F$1001,,0)</f>
        <v>Pensacola</v>
      </c>
      <c r="J113" t="str">
        <f>INDEX(products!$A$1:$G$49,MATCH(orders!$D113,products!$A$1:$A$49,0),MATCH(orders!J$1,products!$A$1:$G$1,0))</f>
        <v>Rob</v>
      </c>
      <c r="K113" t="str">
        <f>INDEX(products!$A$1:$G$49,MATCH(orders!$D113,products!$A$1:$A$49,0),MATCH(orders!K$1,products!$A$1:$G$1,0))</f>
        <v>D</v>
      </c>
      <c r="L113" s="4">
        <f>INDEX(products!$A$1:$G$49,MATCH(orders!$D113,products!$A$1:$A$49,0),MATCH(orders!L$1,products!$A$1:$G$1,0))</f>
        <v>0.5</v>
      </c>
      <c r="M113" s="5">
        <f>INDEX(products!$A$1:$G$49,MATCH(orders!$D113,products!$A$1:$A$49,0),MATCH(orders!M$1,products!$A$1:$G$1,0))</f>
        <v>5.3699999999999992</v>
      </c>
      <c r="N113" s="5">
        <f t="shared" si="3"/>
        <v>26.849999999999994</v>
      </c>
      <c r="O113" t="str">
        <f t="shared" si="4"/>
        <v>Robusta</v>
      </c>
      <c r="P113" t="str">
        <f t="shared" si="5"/>
        <v>Dark</v>
      </c>
      <c r="Q113" t="str">
        <f>_xlfn.XLOOKUP(Orders_Table[[#This Row],[Customer ID]],customers!$A$1:$A$1001,customers!$I$1:$I$1001,,0)</f>
        <v>No</v>
      </c>
    </row>
    <row r="114" spans="1:17"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s="2" t="str">
        <f>_xlfn.XLOOKUP(Orders_Table[[#This Row],[Customer ID]],customers!$A$1:$A$1001,customers!$F$1:$F$1001,,0)</f>
        <v>Richmond</v>
      </c>
      <c r="J114" t="str">
        <f>INDEX(products!$A$1:$G$49,MATCH(orders!$D114,products!$A$1:$A$49,0),MATCH(orders!J$1,products!$A$1:$G$1,0))</f>
        <v>Ara</v>
      </c>
      <c r="K114" t="str">
        <f>INDEX(products!$A$1:$G$49,MATCH(orders!$D114,products!$A$1:$A$49,0),MATCH(orders!K$1,products!$A$1:$G$1,0))</f>
        <v>M</v>
      </c>
      <c r="L114" s="4">
        <f>INDEX(products!$A$1:$G$49,MATCH(orders!$D114,products!$A$1:$A$49,0),MATCH(orders!L$1,products!$A$1:$G$1,0))</f>
        <v>1</v>
      </c>
      <c r="M114" s="5">
        <f>INDEX(products!$A$1:$G$49,MATCH(orders!$D114,products!$A$1:$A$49,0),MATCH(orders!M$1,products!$A$1:$G$1,0))</f>
        <v>11.25</v>
      </c>
      <c r="N114" s="5">
        <f t="shared" si="3"/>
        <v>11.25</v>
      </c>
      <c r="O114" t="str">
        <f t="shared" si="4"/>
        <v>Arabica</v>
      </c>
      <c r="P114" t="str">
        <f t="shared" si="5"/>
        <v>Medium</v>
      </c>
      <c r="Q114" t="str">
        <f>_xlfn.XLOOKUP(Orders_Table[[#This Row],[Customer ID]],customers!$A$1:$A$1001,customers!$I$1:$I$1001,,0)</f>
        <v>No</v>
      </c>
    </row>
    <row r="115" spans="1:17"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s="2" t="str">
        <f>_xlfn.XLOOKUP(Orders_Table[[#This Row],[Customer ID]],customers!$A$1:$A$1001,customers!$F$1:$F$1001,,0)</f>
        <v>Cherryville</v>
      </c>
      <c r="J115" t="str">
        <f>INDEX(products!$A$1:$G$49,MATCH(orders!$D115,products!$A$1:$A$49,0),MATCH(orders!J$1,products!$A$1:$G$1,0))</f>
        <v>Lib</v>
      </c>
      <c r="K115" t="str">
        <f>INDEX(products!$A$1:$G$49,MATCH(orders!$D115,products!$A$1:$A$49,0),MATCH(orders!K$1,products!$A$1:$G$1,0))</f>
        <v>M</v>
      </c>
      <c r="L115" s="4">
        <f>INDEX(products!$A$1:$G$49,MATCH(orders!$D115,products!$A$1:$A$49,0),MATCH(orders!L$1,products!$A$1:$G$1,0))</f>
        <v>1</v>
      </c>
      <c r="M115" s="5">
        <f>INDEX(products!$A$1:$G$49,MATCH(orders!$D115,products!$A$1:$A$49,0),MATCH(orders!M$1,products!$A$1:$G$1,0))</f>
        <v>14.55</v>
      </c>
      <c r="N115" s="5">
        <f t="shared" si="3"/>
        <v>14.55</v>
      </c>
      <c r="O115" t="str">
        <f t="shared" si="4"/>
        <v>Liberica</v>
      </c>
      <c r="P115" t="str">
        <f t="shared" si="5"/>
        <v>Medium</v>
      </c>
      <c r="Q115" t="str">
        <f>_xlfn.XLOOKUP(Orders_Table[[#This Row],[Customer ID]],customers!$A$1:$A$1001,customers!$I$1:$I$1001,,0)</f>
        <v>No</v>
      </c>
    </row>
    <row r="116" spans="1:17"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s="2" t="str">
        <f>_xlfn.XLOOKUP(Orders_Table[[#This Row],[Customer ID]],customers!$A$1:$A$1001,customers!$F$1:$F$1001,,0)</f>
        <v>Huntington</v>
      </c>
      <c r="J116" t="str">
        <f>INDEX(products!$A$1:$G$49,MATCH(orders!$D116,products!$A$1:$A$49,0),MATCH(orders!J$1,products!$A$1:$G$1,0))</f>
        <v>Rob</v>
      </c>
      <c r="K116" t="str">
        <f>INDEX(products!$A$1:$G$49,MATCH(orders!$D116,products!$A$1:$A$49,0),MATCH(orders!K$1,products!$A$1:$G$1,0))</f>
        <v>L</v>
      </c>
      <c r="L116" s="4">
        <f>INDEX(products!$A$1:$G$49,MATCH(orders!$D116,products!$A$1:$A$49,0),MATCH(orders!L$1,products!$A$1:$G$1,0))</f>
        <v>0.2</v>
      </c>
      <c r="M116" s="5">
        <f>INDEX(products!$A$1:$G$49,MATCH(orders!$D116,products!$A$1:$A$49,0),MATCH(orders!M$1,products!$A$1:$G$1,0))</f>
        <v>3.5849999999999995</v>
      </c>
      <c r="N116" s="5">
        <f t="shared" si="3"/>
        <v>14.339999999999998</v>
      </c>
      <c r="O116" t="str">
        <f t="shared" si="4"/>
        <v>Robusta</v>
      </c>
      <c r="P116" t="str">
        <f t="shared" si="5"/>
        <v>Light</v>
      </c>
      <c r="Q116" t="str">
        <f>_xlfn.XLOOKUP(Orders_Table[[#This Row],[Customer ID]],customers!$A$1:$A$1001,customers!$I$1:$I$1001,,0)</f>
        <v>No</v>
      </c>
    </row>
    <row r="117" spans="1:17"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s="2" t="str">
        <f>_xlfn.XLOOKUP(Orders_Table[[#This Row],[Customer ID]],customers!$A$1:$A$1001,customers!$F$1:$F$1001,,0)</f>
        <v>Birmingham</v>
      </c>
      <c r="J117" t="str">
        <f>INDEX(products!$A$1:$G$49,MATCH(orders!$D117,products!$A$1:$A$49,0),MATCH(orders!J$1,products!$A$1:$G$1,0))</f>
        <v>Lib</v>
      </c>
      <c r="K117" t="str">
        <f>INDEX(products!$A$1:$G$49,MATCH(orders!$D117,products!$A$1:$A$49,0),MATCH(orders!K$1,products!$A$1:$G$1,0))</f>
        <v>L</v>
      </c>
      <c r="L117" s="4">
        <f>INDEX(products!$A$1:$G$49,MATCH(orders!$D117,products!$A$1:$A$49,0),MATCH(orders!L$1,products!$A$1:$G$1,0))</f>
        <v>1</v>
      </c>
      <c r="M117" s="5">
        <f>INDEX(products!$A$1:$G$49,MATCH(orders!$D117,products!$A$1:$A$49,0),MATCH(orders!M$1,products!$A$1:$G$1,0))</f>
        <v>15.85</v>
      </c>
      <c r="N117" s="5">
        <f t="shared" si="3"/>
        <v>15.85</v>
      </c>
      <c r="O117" t="str">
        <f t="shared" si="4"/>
        <v>Liberica</v>
      </c>
      <c r="P117" t="str">
        <f t="shared" si="5"/>
        <v>Light</v>
      </c>
      <c r="Q117" t="str">
        <f>_xlfn.XLOOKUP(Orders_Table[[#This Row],[Customer ID]],customers!$A$1:$A$1001,customers!$I$1:$I$1001,,0)</f>
        <v>No</v>
      </c>
    </row>
    <row r="118" spans="1:17"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s="2" t="str">
        <f>_xlfn.XLOOKUP(Orders_Table[[#This Row],[Customer ID]],customers!$A$1:$A$1001,customers!$F$1:$F$1001,,0)</f>
        <v>Killorglin</v>
      </c>
      <c r="J118" t="str">
        <f>INDEX(products!$A$1:$G$49,MATCH(orders!$D118,products!$A$1:$A$49,0),MATCH(orders!J$1,products!$A$1:$G$1,0))</f>
        <v>Lib</v>
      </c>
      <c r="K118" t="str">
        <f>INDEX(products!$A$1:$G$49,MATCH(orders!$D118,products!$A$1:$A$49,0),MATCH(orders!K$1,products!$A$1:$G$1,0))</f>
        <v>L</v>
      </c>
      <c r="L118" s="4">
        <f>INDEX(products!$A$1:$G$49,MATCH(orders!$D118,products!$A$1:$A$49,0),MATCH(orders!L$1,products!$A$1:$G$1,0))</f>
        <v>0.2</v>
      </c>
      <c r="M118" s="5">
        <f>INDEX(products!$A$1:$G$49,MATCH(orders!$D118,products!$A$1:$A$49,0),MATCH(orders!M$1,products!$A$1:$G$1,0))</f>
        <v>4.7549999999999999</v>
      </c>
      <c r="N118" s="5">
        <f t="shared" si="3"/>
        <v>19.02</v>
      </c>
      <c r="O118" t="str">
        <f t="shared" si="4"/>
        <v>Liberica</v>
      </c>
      <c r="P118" t="str">
        <f t="shared" si="5"/>
        <v>Light</v>
      </c>
      <c r="Q118" t="str">
        <f>_xlfn.XLOOKUP(Orders_Table[[#This Row],[Customer ID]],customers!$A$1:$A$1001,customers!$I$1:$I$1001,,0)</f>
        <v>Yes</v>
      </c>
    </row>
    <row r="119" spans="1:17"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s="2" t="str">
        <f>_xlfn.XLOOKUP(Orders_Table[[#This Row],[Customer ID]],customers!$A$1:$A$1001,customers!$F$1:$F$1001,,0)</f>
        <v>Dayton</v>
      </c>
      <c r="J119" t="str">
        <f>INDEX(products!$A$1:$G$49,MATCH(orders!$D119,products!$A$1:$A$49,0),MATCH(orders!J$1,products!$A$1:$G$1,0))</f>
        <v>Lib</v>
      </c>
      <c r="K119" t="str">
        <f>INDEX(products!$A$1:$G$49,MATCH(orders!$D119,products!$A$1:$A$49,0),MATCH(orders!K$1,products!$A$1:$G$1,0))</f>
        <v>L</v>
      </c>
      <c r="L119" s="4">
        <f>INDEX(products!$A$1:$G$49,MATCH(orders!$D119,products!$A$1:$A$49,0),MATCH(orders!L$1,products!$A$1:$G$1,0))</f>
        <v>0.5</v>
      </c>
      <c r="M119" s="5">
        <f>INDEX(products!$A$1:$G$49,MATCH(orders!$D119,products!$A$1:$A$49,0),MATCH(orders!M$1,products!$A$1:$G$1,0))</f>
        <v>9.51</v>
      </c>
      <c r="N119" s="5">
        <f t="shared" si="3"/>
        <v>38.04</v>
      </c>
      <c r="O119" t="str">
        <f t="shared" si="4"/>
        <v>Liberica</v>
      </c>
      <c r="P119" t="str">
        <f t="shared" si="5"/>
        <v>Light</v>
      </c>
      <c r="Q119" t="str">
        <f>_xlfn.XLOOKUP(Orders_Table[[#This Row],[Customer ID]],customers!$A$1:$A$1001,customers!$I$1:$I$1001,,0)</f>
        <v>No</v>
      </c>
    </row>
    <row r="120" spans="1:17"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s="2" t="str">
        <f>_xlfn.XLOOKUP(Orders_Table[[#This Row],[Customer ID]],customers!$A$1:$A$1001,customers!$F$1:$F$1001,,0)</f>
        <v>Anchorage</v>
      </c>
      <c r="J120" t="str">
        <f>INDEX(products!$A$1:$G$49,MATCH(orders!$D120,products!$A$1:$A$49,0),MATCH(orders!J$1,products!$A$1:$G$1,0))</f>
        <v>Exc</v>
      </c>
      <c r="K120" t="str">
        <f>INDEX(products!$A$1:$G$49,MATCH(orders!$D120,products!$A$1:$A$49,0),MATCH(orders!K$1,products!$A$1:$G$1,0))</f>
        <v>D</v>
      </c>
      <c r="L120" s="4">
        <f>INDEX(products!$A$1:$G$49,MATCH(orders!$D120,products!$A$1:$A$49,0),MATCH(orders!L$1,products!$A$1:$G$1,0))</f>
        <v>0.5</v>
      </c>
      <c r="M120" s="5">
        <f>INDEX(products!$A$1:$G$49,MATCH(orders!$D120,products!$A$1:$A$49,0),MATCH(orders!M$1,products!$A$1:$G$1,0))</f>
        <v>7.29</v>
      </c>
      <c r="N120" s="5">
        <f t="shared" si="3"/>
        <v>21.87</v>
      </c>
      <c r="O120" t="str">
        <f t="shared" si="4"/>
        <v>Excelsa</v>
      </c>
      <c r="P120" t="str">
        <f t="shared" si="5"/>
        <v>Dark</v>
      </c>
      <c r="Q120" t="str">
        <f>_xlfn.XLOOKUP(Orders_Table[[#This Row],[Customer ID]],customers!$A$1:$A$1001,customers!$I$1:$I$1001,,0)</f>
        <v>Yes</v>
      </c>
    </row>
    <row r="121" spans="1:17"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s="2" t="str">
        <f>_xlfn.XLOOKUP(Orders_Table[[#This Row],[Customer ID]],customers!$A$1:$A$1001,customers!$F$1:$F$1001,,0)</f>
        <v>Nashville</v>
      </c>
      <c r="J121" t="str">
        <f>INDEX(products!$A$1:$G$49,MATCH(orders!$D121,products!$A$1:$A$49,0),MATCH(orders!J$1,products!$A$1:$G$1,0))</f>
        <v>Exc</v>
      </c>
      <c r="K121" t="str">
        <f>INDEX(products!$A$1:$G$49,MATCH(orders!$D121,products!$A$1:$A$49,0),MATCH(orders!K$1,products!$A$1:$G$1,0))</f>
        <v>M</v>
      </c>
      <c r="L121" s="4">
        <f>INDEX(products!$A$1:$G$49,MATCH(orders!$D121,products!$A$1:$A$49,0),MATCH(orders!L$1,products!$A$1:$G$1,0))</f>
        <v>0.2</v>
      </c>
      <c r="M121" s="5">
        <f>INDEX(products!$A$1:$G$49,MATCH(orders!$D121,products!$A$1:$A$49,0),MATCH(orders!M$1,products!$A$1:$G$1,0))</f>
        <v>4.125</v>
      </c>
      <c r="N121" s="5">
        <f t="shared" si="3"/>
        <v>4.125</v>
      </c>
      <c r="O121" t="str">
        <f t="shared" si="4"/>
        <v>Excelsa</v>
      </c>
      <c r="P121" t="str">
        <f t="shared" si="5"/>
        <v>Medium</v>
      </c>
      <c r="Q121" t="str">
        <f>_xlfn.XLOOKUP(Orders_Table[[#This Row],[Customer ID]],customers!$A$1:$A$1001,customers!$I$1:$I$1001,,0)</f>
        <v>No</v>
      </c>
    </row>
    <row r="122" spans="1:17"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s="2" t="str">
        <f>_xlfn.XLOOKUP(Orders_Table[[#This Row],[Customer ID]],customers!$A$1:$A$1001,customers!$F$1:$F$1001,,0)</f>
        <v>Nashville</v>
      </c>
      <c r="J122" t="str">
        <f>INDEX(products!$A$1:$G$49,MATCH(orders!$D122,products!$A$1:$A$49,0),MATCH(orders!J$1,products!$A$1:$G$1,0))</f>
        <v>Ara</v>
      </c>
      <c r="K122" t="str">
        <f>INDEX(products!$A$1:$G$49,MATCH(orders!$D122,products!$A$1:$A$49,0),MATCH(orders!K$1,products!$A$1:$G$1,0))</f>
        <v>L</v>
      </c>
      <c r="L122" s="4">
        <f>INDEX(products!$A$1:$G$49,MATCH(orders!$D122,products!$A$1:$A$49,0),MATCH(orders!L$1,products!$A$1:$G$1,0))</f>
        <v>0.2</v>
      </c>
      <c r="M122" s="5">
        <f>INDEX(products!$A$1:$G$49,MATCH(orders!$D122,products!$A$1:$A$49,0),MATCH(orders!M$1,products!$A$1:$G$1,0))</f>
        <v>3.8849999999999998</v>
      </c>
      <c r="N122" s="5">
        <f t="shared" si="3"/>
        <v>3.8849999999999998</v>
      </c>
      <c r="O122" t="str">
        <f t="shared" si="4"/>
        <v>Arabica</v>
      </c>
      <c r="P122" t="str">
        <f t="shared" si="5"/>
        <v>Light</v>
      </c>
      <c r="Q122" t="str">
        <f>_xlfn.XLOOKUP(Orders_Table[[#This Row],[Customer ID]],customers!$A$1:$A$1001,customers!$I$1:$I$1001,,0)</f>
        <v>No</v>
      </c>
    </row>
    <row r="123" spans="1:17"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s="2" t="str">
        <f>_xlfn.XLOOKUP(Orders_Table[[#This Row],[Customer ID]],customers!$A$1:$A$1001,customers!$F$1:$F$1001,,0)</f>
        <v>Nashville</v>
      </c>
      <c r="J123" t="str">
        <f>INDEX(products!$A$1:$G$49,MATCH(orders!$D123,products!$A$1:$A$49,0),MATCH(orders!J$1,products!$A$1:$G$1,0))</f>
        <v>Exc</v>
      </c>
      <c r="K123" t="str">
        <f>INDEX(products!$A$1:$G$49,MATCH(orders!$D123,products!$A$1:$A$49,0),MATCH(orders!K$1,products!$A$1:$G$1,0))</f>
        <v>M</v>
      </c>
      <c r="L123" s="4">
        <f>INDEX(products!$A$1:$G$49,MATCH(orders!$D123,products!$A$1:$A$49,0),MATCH(orders!L$1,products!$A$1:$G$1,0))</f>
        <v>1</v>
      </c>
      <c r="M123" s="5">
        <f>INDEX(products!$A$1:$G$49,MATCH(orders!$D123,products!$A$1:$A$49,0),MATCH(orders!M$1,products!$A$1:$G$1,0))</f>
        <v>13.75</v>
      </c>
      <c r="N123" s="5">
        <f t="shared" si="3"/>
        <v>68.75</v>
      </c>
      <c r="O123" t="str">
        <f t="shared" si="4"/>
        <v>Excelsa</v>
      </c>
      <c r="P123" t="str">
        <f t="shared" si="5"/>
        <v>Medium</v>
      </c>
      <c r="Q123" t="str">
        <f>_xlfn.XLOOKUP(Orders_Table[[#This Row],[Customer ID]],customers!$A$1:$A$1001,customers!$I$1:$I$1001,,0)</f>
        <v>No</v>
      </c>
    </row>
    <row r="124" spans="1:17"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s="2" t="str">
        <f>_xlfn.XLOOKUP(Orders_Table[[#This Row],[Customer ID]],customers!$A$1:$A$1001,customers!$F$1:$F$1001,,0)</f>
        <v>Denver</v>
      </c>
      <c r="J124" t="str">
        <f>INDEX(products!$A$1:$G$49,MATCH(orders!$D124,products!$A$1:$A$49,0),MATCH(orders!J$1,products!$A$1:$G$1,0))</f>
        <v>Ara</v>
      </c>
      <c r="K124" t="str">
        <f>INDEX(products!$A$1:$G$49,MATCH(orders!$D124,products!$A$1:$A$49,0),MATCH(orders!K$1,products!$A$1:$G$1,0))</f>
        <v>D</v>
      </c>
      <c r="L124" s="4">
        <f>INDEX(products!$A$1:$G$49,MATCH(orders!$D124,products!$A$1:$A$49,0),MATCH(orders!L$1,products!$A$1:$G$1,0))</f>
        <v>0.5</v>
      </c>
      <c r="M124" s="5">
        <f>INDEX(products!$A$1:$G$49,MATCH(orders!$D124,products!$A$1:$A$49,0),MATCH(orders!M$1,products!$A$1:$G$1,0))</f>
        <v>5.97</v>
      </c>
      <c r="N124" s="5">
        <f t="shared" si="3"/>
        <v>23.88</v>
      </c>
      <c r="O124" t="str">
        <f t="shared" si="4"/>
        <v>Arabica</v>
      </c>
      <c r="P124" t="str">
        <f t="shared" si="5"/>
        <v>Dark</v>
      </c>
      <c r="Q124" t="str">
        <f>_xlfn.XLOOKUP(Orders_Table[[#This Row],[Customer ID]],customers!$A$1:$A$1001,customers!$I$1:$I$1001,,0)</f>
        <v>Yes</v>
      </c>
    </row>
    <row r="125" spans="1:17"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s="2" t="str">
        <f>_xlfn.XLOOKUP(Orders_Table[[#This Row],[Customer ID]],customers!$A$1:$A$1001,customers!$F$1:$F$1001,,0)</f>
        <v>Stamford</v>
      </c>
      <c r="J125" t="str">
        <f>INDEX(products!$A$1:$G$49,MATCH(orders!$D125,products!$A$1:$A$49,0),MATCH(orders!J$1,products!$A$1:$G$1,0))</f>
        <v>Lib</v>
      </c>
      <c r="K125" t="str">
        <f>INDEX(products!$A$1:$G$49,MATCH(orders!$D125,products!$A$1:$A$49,0),MATCH(orders!K$1,products!$A$1:$G$1,0))</f>
        <v>L</v>
      </c>
      <c r="L125" s="4">
        <f>INDEX(products!$A$1:$G$49,MATCH(orders!$D125,products!$A$1:$A$49,0),MATCH(orders!L$1,products!$A$1:$G$1,0))</f>
        <v>2.5</v>
      </c>
      <c r="M125" s="5">
        <f>INDEX(products!$A$1:$G$49,MATCH(orders!$D125,products!$A$1:$A$49,0),MATCH(orders!M$1,products!$A$1:$G$1,0))</f>
        <v>36.454999999999998</v>
      </c>
      <c r="N125" s="5">
        <f t="shared" si="3"/>
        <v>145.82</v>
      </c>
      <c r="O125" t="str">
        <f t="shared" si="4"/>
        <v>Liberica</v>
      </c>
      <c r="P125" t="str">
        <f t="shared" si="5"/>
        <v>Light</v>
      </c>
      <c r="Q125" t="str">
        <f>_xlfn.XLOOKUP(Orders_Table[[#This Row],[Customer ID]],customers!$A$1:$A$1001,customers!$I$1:$I$1001,,0)</f>
        <v>No</v>
      </c>
    </row>
    <row r="126" spans="1:17"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s="2" t="str">
        <f>_xlfn.XLOOKUP(Orders_Table[[#This Row],[Customer ID]],customers!$A$1:$A$1001,customers!$F$1:$F$1001,,0)</f>
        <v>Newport News</v>
      </c>
      <c r="J126" t="str">
        <f>INDEX(products!$A$1:$G$49,MATCH(orders!$D126,products!$A$1:$A$49,0),MATCH(orders!J$1,products!$A$1:$G$1,0))</f>
        <v>Lib</v>
      </c>
      <c r="K126" t="str">
        <f>INDEX(products!$A$1:$G$49,MATCH(orders!$D126,products!$A$1:$A$49,0),MATCH(orders!K$1,products!$A$1:$G$1,0))</f>
        <v>M</v>
      </c>
      <c r="L126" s="4">
        <f>INDEX(products!$A$1:$G$49,MATCH(orders!$D126,products!$A$1:$A$49,0),MATCH(orders!L$1,products!$A$1:$G$1,0))</f>
        <v>0.2</v>
      </c>
      <c r="M126" s="5">
        <f>INDEX(products!$A$1:$G$49,MATCH(orders!$D126,products!$A$1:$A$49,0),MATCH(orders!M$1,products!$A$1:$G$1,0))</f>
        <v>4.3650000000000002</v>
      </c>
      <c r="N126" s="5">
        <f t="shared" si="3"/>
        <v>21.825000000000003</v>
      </c>
      <c r="O126" t="str">
        <f t="shared" si="4"/>
        <v>Liberica</v>
      </c>
      <c r="P126" t="str">
        <f t="shared" si="5"/>
        <v>Medium</v>
      </c>
      <c r="Q126" t="str">
        <f>_xlfn.XLOOKUP(Orders_Table[[#This Row],[Customer ID]],customers!$A$1:$A$1001,customers!$I$1:$I$1001,,0)</f>
        <v>Yes</v>
      </c>
    </row>
    <row r="127" spans="1:17"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s="2" t="str">
        <f>_xlfn.XLOOKUP(Orders_Table[[#This Row],[Customer ID]],customers!$A$1:$A$1001,customers!$F$1:$F$1001,,0)</f>
        <v>Drumcondra</v>
      </c>
      <c r="J127" t="str">
        <f>INDEX(products!$A$1:$G$49,MATCH(orders!$D127,products!$A$1:$A$49,0),MATCH(orders!J$1,products!$A$1:$G$1,0))</f>
        <v>Lib</v>
      </c>
      <c r="K127" t="str">
        <f>INDEX(products!$A$1:$G$49,MATCH(orders!$D127,products!$A$1:$A$49,0),MATCH(orders!K$1,products!$A$1:$G$1,0))</f>
        <v>M</v>
      </c>
      <c r="L127" s="4">
        <f>INDEX(products!$A$1:$G$49,MATCH(orders!$D127,products!$A$1:$A$49,0),MATCH(orders!L$1,products!$A$1:$G$1,0))</f>
        <v>0.5</v>
      </c>
      <c r="M127" s="5">
        <f>INDEX(products!$A$1:$G$49,MATCH(orders!$D127,products!$A$1:$A$49,0),MATCH(orders!M$1,products!$A$1:$G$1,0))</f>
        <v>8.73</v>
      </c>
      <c r="N127" s="5">
        <f t="shared" si="3"/>
        <v>26.19</v>
      </c>
      <c r="O127" t="str">
        <f t="shared" si="4"/>
        <v>Liberica</v>
      </c>
      <c r="P127" t="str">
        <f t="shared" si="5"/>
        <v>Medium</v>
      </c>
      <c r="Q127" t="str">
        <f>_xlfn.XLOOKUP(Orders_Table[[#This Row],[Customer ID]],customers!$A$1:$A$1001,customers!$I$1:$I$1001,,0)</f>
        <v>Yes</v>
      </c>
    </row>
    <row r="128" spans="1:17"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s="2" t="str">
        <f>_xlfn.XLOOKUP(Orders_Table[[#This Row],[Customer ID]],customers!$A$1:$A$1001,customers!$F$1:$F$1001,,0)</f>
        <v>Anchorage</v>
      </c>
      <c r="J128" t="str">
        <f>INDEX(products!$A$1:$G$49,MATCH(orders!$D128,products!$A$1:$A$49,0),MATCH(orders!J$1,products!$A$1:$G$1,0))</f>
        <v>Ara</v>
      </c>
      <c r="K128" t="str">
        <f>INDEX(products!$A$1:$G$49,MATCH(orders!$D128,products!$A$1:$A$49,0),MATCH(orders!K$1,products!$A$1:$G$1,0))</f>
        <v>M</v>
      </c>
      <c r="L128" s="4">
        <f>INDEX(products!$A$1:$G$49,MATCH(orders!$D128,products!$A$1:$A$49,0),MATCH(orders!L$1,products!$A$1:$G$1,0))</f>
        <v>1</v>
      </c>
      <c r="M128" s="5">
        <f>INDEX(products!$A$1:$G$49,MATCH(orders!$D128,products!$A$1:$A$49,0),MATCH(orders!M$1,products!$A$1:$G$1,0))</f>
        <v>11.25</v>
      </c>
      <c r="N128" s="5">
        <f t="shared" si="3"/>
        <v>11.25</v>
      </c>
      <c r="O128" t="str">
        <f t="shared" si="4"/>
        <v>Arabica</v>
      </c>
      <c r="P128" t="str">
        <f t="shared" si="5"/>
        <v>Medium</v>
      </c>
      <c r="Q128" t="str">
        <f>_xlfn.XLOOKUP(Orders_Table[[#This Row],[Customer ID]],customers!$A$1:$A$1001,customers!$I$1:$I$1001,,0)</f>
        <v>No</v>
      </c>
    </row>
    <row r="129" spans="1:17"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s="2" t="str">
        <f>_xlfn.XLOOKUP(Orders_Table[[#This Row],[Customer ID]],customers!$A$1:$A$1001,customers!$F$1:$F$1001,,0)</f>
        <v>Beaumont</v>
      </c>
      <c r="J129" t="str">
        <f>INDEX(products!$A$1:$G$49,MATCH(orders!$D129,products!$A$1:$A$49,0),MATCH(orders!J$1,products!$A$1:$G$1,0))</f>
        <v>Lib</v>
      </c>
      <c r="K129" t="str">
        <f>INDEX(products!$A$1:$G$49,MATCH(orders!$D129,products!$A$1:$A$49,0),MATCH(orders!K$1,products!$A$1:$G$1,0))</f>
        <v>D</v>
      </c>
      <c r="L129" s="4">
        <f>INDEX(products!$A$1:$G$49,MATCH(orders!$D129,products!$A$1:$A$49,0),MATCH(orders!L$1,products!$A$1:$G$1,0))</f>
        <v>1</v>
      </c>
      <c r="M129" s="5">
        <f>INDEX(products!$A$1:$G$49,MATCH(orders!$D129,products!$A$1:$A$49,0),MATCH(orders!M$1,products!$A$1:$G$1,0))</f>
        <v>12.95</v>
      </c>
      <c r="N129" s="5">
        <f t="shared" si="3"/>
        <v>77.699999999999989</v>
      </c>
      <c r="O129" t="str">
        <f t="shared" si="4"/>
        <v>Liberica</v>
      </c>
      <c r="P129" t="str">
        <f t="shared" si="5"/>
        <v>Dark</v>
      </c>
      <c r="Q129" t="str">
        <f>_xlfn.XLOOKUP(Orders_Table[[#This Row],[Customer ID]],customers!$A$1:$A$1001,customers!$I$1:$I$1001,,0)</f>
        <v>No</v>
      </c>
    </row>
    <row r="130" spans="1:17"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s="2" t="str">
        <f>_xlfn.XLOOKUP(Orders_Table[[#This Row],[Customer ID]],customers!$A$1:$A$1001,customers!$F$1:$F$1001,,0)</f>
        <v>Fargo</v>
      </c>
      <c r="J130" t="str">
        <f>INDEX(products!$A$1:$G$49,MATCH(orders!$D130,products!$A$1:$A$49,0),MATCH(orders!J$1,products!$A$1:$G$1,0))</f>
        <v>Ara</v>
      </c>
      <c r="K130" t="str">
        <f>INDEX(products!$A$1:$G$49,MATCH(orders!$D130,products!$A$1:$A$49,0),MATCH(orders!K$1,products!$A$1:$G$1,0))</f>
        <v>M</v>
      </c>
      <c r="L130" s="4">
        <f>INDEX(products!$A$1:$G$49,MATCH(orders!$D130,products!$A$1:$A$49,0),MATCH(orders!L$1,products!$A$1:$G$1,0))</f>
        <v>0.5</v>
      </c>
      <c r="M130" s="5">
        <f>INDEX(products!$A$1:$G$49,MATCH(orders!$D130,products!$A$1:$A$49,0),MATCH(orders!M$1,products!$A$1:$G$1,0))</f>
        <v>6.75</v>
      </c>
      <c r="N130" s="5">
        <f t="shared" si="3"/>
        <v>6.75</v>
      </c>
      <c r="O130" t="str">
        <f t="shared" si="4"/>
        <v>Arabica</v>
      </c>
      <c r="P130" t="str">
        <f t="shared" si="5"/>
        <v>Medium</v>
      </c>
      <c r="Q130" t="str">
        <f>_xlfn.XLOOKUP(Orders_Table[[#This Row],[Customer ID]],customers!$A$1:$A$1001,customers!$I$1:$I$1001,,0)</f>
        <v>No</v>
      </c>
    </row>
    <row r="131" spans="1:17"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s="2" t="str">
        <f>_xlfn.XLOOKUP(Orders_Table[[#This Row],[Customer ID]],customers!$A$1:$A$1001,customers!$F$1:$F$1001,,0)</f>
        <v>Evansville</v>
      </c>
      <c r="J131" t="str">
        <f>INDEX(products!$A$1:$G$49,MATCH(orders!$D131,products!$A$1:$A$49,0),MATCH(orders!J$1,products!$A$1:$G$1,0))</f>
        <v>Exc</v>
      </c>
      <c r="K131" t="str">
        <f>INDEX(products!$A$1:$G$49,MATCH(orders!$D131,products!$A$1:$A$49,0),MATCH(orders!K$1,products!$A$1:$G$1,0))</f>
        <v>D</v>
      </c>
      <c r="L131" s="4">
        <f>INDEX(products!$A$1:$G$49,MATCH(orders!$D131,products!$A$1:$A$49,0),MATCH(orders!L$1,products!$A$1:$G$1,0))</f>
        <v>1</v>
      </c>
      <c r="M131" s="5">
        <f>INDEX(products!$A$1:$G$49,MATCH(orders!$D131,products!$A$1:$A$49,0),MATCH(orders!M$1,products!$A$1:$G$1,0))</f>
        <v>12.15</v>
      </c>
      <c r="N131" s="5">
        <f t="shared" ref="N131:N194" si="6">M131*E131</f>
        <v>12.15</v>
      </c>
      <c r="O131" t="str">
        <f t="shared" ref="O131:O194" si="7">IF(J131="Rob","Robusta", IF(J131="Exc", "Excelsa", IF(J131="Ara","Arabica", IF(J131="Lib","Liberica",""))))</f>
        <v>Excelsa</v>
      </c>
      <c r="P131" t="str">
        <f t="shared" ref="P131:P194" si="8">IF(K131="M", "Medium", IF(K131="L","Light", IF(K131="D","Dark","")))</f>
        <v>Dark</v>
      </c>
      <c r="Q131" t="str">
        <f>_xlfn.XLOOKUP(Orders_Table[[#This Row],[Customer ID]],customers!$A$1:$A$1001,customers!$I$1:$I$1001,,0)</f>
        <v>Yes</v>
      </c>
    </row>
    <row r="132" spans="1:17"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s="2" t="str">
        <f>_xlfn.XLOOKUP(Orders_Table[[#This Row],[Customer ID]],customers!$A$1:$A$1001,customers!$F$1:$F$1001,,0)</f>
        <v>Cherryville</v>
      </c>
      <c r="J132" t="str">
        <f>INDEX(products!$A$1:$G$49,MATCH(orders!$D132,products!$A$1:$A$49,0),MATCH(orders!J$1,products!$A$1:$G$1,0))</f>
        <v>Ara</v>
      </c>
      <c r="K132" t="str">
        <f>INDEX(products!$A$1:$G$49,MATCH(orders!$D132,products!$A$1:$A$49,0),MATCH(orders!K$1,products!$A$1:$G$1,0))</f>
        <v>L</v>
      </c>
      <c r="L132" s="4">
        <f>INDEX(products!$A$1:$G$49,MATCH(orders!$D132,products!$A$1:$A$49,0),MATCH(orders!L$1,products!$A$1:$G$1,0))</f>
        <v>2.5</v>
      </c>
      <c r="M132" s="5">
        <f>INDEX(products!$A$1:$G$49,MATCH(orders!$D132,products!$A$1:$A$49,0),MATCH(orders!M$1,products!$A$1:$G$1,0))</f>
        <v>29.784999999999997</v>
      </c>
      <c r="N132" s="5">
        <f t="shared" si="6"/>
        <v>148.92499999999998</v>
      </c>
      <c r="O132" t="str">
        <f t="shared" si="7"/>
        <v>Arabica</v>
      </c>
      <c r="P132" t="str">
        <f t="shared" si="8"/>
        <v>Light</v>
      </c>
      <c r="Q132" t="str">
        <f>_xlfn.XLOOKUP(Orders_Table[[#This Row],[Customer ID]],customers!$A$1:$A$1001,customers!$I$1:$I$1001,,0)</f>
        <v>Yes</v>
      </c>
    </row>
    <row r="133" spans="1:17"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s="2" t="str">
        <f>_xlfn.XLOOKUP(Orders_Table[[#This Row],[Customer ID]],customers!$A$1:$A$1001,customers!$F$1:$F$1001,,0)</f>
        <v>Charlotte</v>
      </c>
      <c r="J133" t="str">
        <f>INDEX(products!$A$1:$G$49,MATCH(orders!$D133,products!$A$1:$A$49,0),MATCH(orders!J$1,products!$A$1:$G$1,0))</f>
        <v>Exc</v>
      </c>
      <c r="K133" t="str">
        <f>INDEX(products!$A$1:$G$49,MATCH(orders!$D133,products!$A$1:$A$49,0),MATCH(orders!K$1,products!$A$1:$G$1,0))</f>
        <v>D</v>
      </c>
      <c r="L133" s="4">
        <f>INDEX(products!$A$1:$G$49,MATCH(orders!$D133,products!$A$1:$A$49,0),MATCH(orders!L$1,products!$A$1:$G$1,0))</f>
        <v>0.5</v>
      </c>
      <c r="M133" s="5">
        <f>INDEX(products!$A$1:$G$49,MATCH(orders!$D133,products!$A$1:$A$49,0),MATCH(orders!M$1,products!$A$1:$G$1,0))</f>
        <v>7.29</v>
      </c>
      <c r="N133" s="5">
        <f t="shared" si="6"/>
        <v>14.58</v>
      </c>
      <c r="O133" t="str">
        <f t="shared" si="7"/>
        <v>Excelsa</v>
      </c>
      <c r="P133" t="str">
        <f t="shared" si="8"/>
        <v>Dark</v>
      </c>
      <c r="Q133" t="str">
        <f>_xlfn.XLOOKUP(Orders_Table[[#This Row],[Customer ID]],customers!$A$1:$A$1001,customers!$I$1:$I$1001,,0)</f>
        <v>Yes</v>
      </c>
    </row>
    <row r="134" spans="1:17"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s="2" t="str">
        <f>_xlfn.XLOOKUP(Orders_Table[[#This Row],[Customer ID]],customers!$A$1:$A$1001,customers!$F$1:$F$1001,,0)</f>
        <v>Huntsville</v>
      </c>
      <c r="J134" t="str">
        <f>INDEX(products!$A$1:$G$49,MATCH(orders!$D134,products!$A$1:$A$49,0),MATCH(orders!J$1,products!$A$1:$G$1,0))</f>
        <v>Ara</v>
      </c>
      <c r="K134" t="str">
        <f>INDEX(products!$A$1:$G$49,MATCH(orders!$D134,products!$A$1:$A$49,0),MATCH(orders!K$1,products!$A$1:$G$1,0))</f>
        <v>L</v>
      </c>
      <c r="L134" s="4">
        <f>INDEX(products!$A$1:$G$49,MATCH(orders!$D134,products!$A$1:$A$49,0),MATCH(orders!L$1,products!$A$1:$G$1,0))</f>
        <v>2.5</v>
      </c>
      <c r="M134" s="5">
        <f>INDEX(products!$A$1:$G$49,MATCH(orders!$D134,products!$A$1:$A$49,0),MATCH(orders!M$1,products!$A$1:$G$1,0))</f>
        <v>29.784999999999997</v>
      </c>
      <c r="N134" s="5">
        <f t="shared" si="6"/>
        <v>148.92499999999998</v>
      </c>
      <c r="O134" t="str">
        <f t="shared" si="7"/>
        <v>Arabica</v>
      </c>
      <c r="P134" t="str">
        <f t="shared" si="8"/>
        <v>Light</v>
      </c>
      <c r="Q134" t="str">
        <f>_xlfn.XLOOKUP(Orders_Table[[#This Row],[Customer ID]],customers!$A$1:$A$1001,customers!$I$1:$I$1001,,0)</f>
        <v>Yes</v>
      </c>
    </row>
    <row r="135" spans="1:17"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s="2" t="str">
        <f>_xlfn.XLOOKUP(Orders_Table[[#This Row],[Customer ID]],customers!$A$1:$A$1001,customers!$F$1:$F$1001,,0)</f>
        <v>Santa Ana</v>
      </c>
      <c r="J135" t="str">
        <f>INDEX(products!$A$1:$G$49,MATCH(orders!$D135,products!$A$1:$A$49,0),MATCH(orders!J$1,products!$A$1:$G$1,0))</f>
        <v>Lib</v>
      </c>
      <c r="K135" t="str">
        <f>INDEX(products!$A$1:$G$49,MATCH(orders!$D135,products!$A$1:$A$49,0),MATCH(orders!K$1,products!$A$1:$G$1,0))</f>
        <v>D</v>
      </c>
      <c r="L135" s="4">
        <f>INDEX(products!$A$1:$G$49,MATCH(orders!$D135,products!$A$1:$A$49,0),MATCH(orders!L$1,products!$A$1:$G$1,0))</f>
        <v>1</v>
      </c>
      <c r="M135" s="5">
        <f>INDEX(products!$A$1:$G$49,MATCH(orders!$D135,products!$A$1:$A$49,0),MATCH(orders!M$1,products!$A$1:$G$1,0))</f>
        <v>12.95</v>
      </c>
      <c r="N135" s="5">
        <f t="shared" si="6"/>
        <v>12.95</v>
      </c>
      <c r="O135" t="str">
        <f t="shared" si="7"/>
        <v>Liberica</v>
      </c>
      <c r="P135" t="str">
        <f t="shared" si="8"/>
        <v>Dark</v>
      </c>
      <c r="Q135" t="str">
        <f>_xlfn.XLOOKUP(Orders_Table[[#This Row],[Customer ID]],customers!$A$1:$A$1001,customers!$I$1:$I$1001,,0)</f>
        <v>No</v>
      </c>
    </row>
    <row r="136" spans="1:17"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s="2" t="str">
        <f>_xlfn.XLOOKUP(Orders_Table[[#This Row],[Customer ID]],customers!$A$1:$A$1001,customers!$F$1:$F$1001,,0)</f>
        <v>Washington</v>
      </c>
      <c r="J136" t="str">
        <f>INDEX(products!$A$1:$G$49,MATCH(orders!$D136,products!$A$1:$A$49,0),MATCH(orders!J$1,products!$A$1:$G$1,0))</f>
        <v>Exc</v>
      </c>
      <c r="K136" t="str">
        <f>INDEX(products!$A$1:$G$49,MATCH(orders!$D136,products!$A$1:$A$49,0),MATCH(orders!K$1,products!$A$1:$G$1,0))</f>
        <v>M</v>
      </c>
      <c r="L136" s="4">
        <f>INDEX(products!$A$1:$G$49,MATCH(orders!$D136,products!$A$1:$A$49,0),MATCH(orders!L$1,products!$A$1:$G$1,0))</f>
        <v>2.5</v>
      </c>
      <c r="M136" s="5">
        <f>INDEX(products!$A$1:$G$49,MATCH(orders!$D136,products!$A$1:$A$49,0),MATCH(orders!M$1,products!$A$1:$G$1,0))</f>
        <v>31.624999999999996</v>
      </c>
      <c r="N136" s="5">
        <f t="shared" si="6"/>
        <v>94.874999999999986</v>
      </c>
      <c r="O136" t="str">
        <f t="shared" si="7"/>
        <v>Excelsa</v>
      </c>
      <c r="P136" t="str">
        <f t="shared" si="8"/>
        <v>Medium</v>
      </c>
      <c r="Q136" t="str">
        <f>_xlfn.XLOOKUP(Orders_Table[[#This Row],[Customer ID]],customers!$A$1:$A$1001,customers!$I$1:$I$1001,,0)</f>
        <v>Yes</v>
      </c>
    </row>
    <row r="137" spans="1:17"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s="2" t="str">
        <f>_xlfn.XLOOKUP(Orders_Table[[#This Row],[Customer ID]],customers!$A$1:$A$1001,customers!$F$1:$F$1001,,0)</f>
        <v>Oklahoma City</v>
      </c>
      <c r="J137" t="str">
        <f>INDEX(products!$A$1:$G$49,MATCH(orders!$D137,products!$A$1:$A$49,0),MATCH(orders!J$1,products!$A$1:$G$1,0))</f>
        <v>Ara</v>
      </c>
      <c r="K137" t="str">
        <f>INDEX(products!$A$1:$G$49,MATCH(orders!$D137,products!$A$1:$A$49,0),MATCH(orders!K$1,products!$A$1:$G$1,0))</f>
        <v>L</v>
      </c>
      <c r="L137" s="4">
        <f>INDEX(products!$A$1:$G$49,MATCH(orders!$D137,products!$A$1:$A$49,0),MATCH(orders!L$1,products!$A$1:$G$1,0))</f>
        <v>0.5</v>
      </c>
      <c r="M137" s="5">
        <f>INDEX(products!$A$1:$G$49,MATCH(orders!$D137,products!$A$1:$A$49,0),MATCH(orders!M$1,products!$A$1:$G$1,0))</f>
        <v>7.77</v>
      </c>
      <c r="N137" s="5">
        <f t="shared" si="6"/>
        <v>38.849999999999994</v>
      </c>
      <c r="O137" t="str">
        <f t="shared" si="7"/>
        <v>Arabica</v>
      </c>
      <c r="P137" t="str">
        <f t="shared" si="8"/>
        <v>Light</v>
      </c>
      <c r="Q137" t="str">
        <f>_xlfn.XLOOKUP(Orders_Table[[#This Row],[Customer ID]],customers!$A$1:$A$1001,customers!$I$1:$I$1001,,0)</f>
        <v>Yes</v>
      </c>
    </row>
    <row r="138" spans="1:17"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s="2" t="str">
        <f>_xlfn.XLOOKUP(Orders_Table[[#This Row],[Customer ID]],customers!$A$1:$A$1001,customers!$F$1:$F$1001,,0)</f>
        <v>Saint Louis</v>
      </c>
      <c r="J138" t="str">
        <f>INDEX(products!$A$1:$G$49,MATCH(orders!$D138,products!$A$1:$A$49,0),MATCH(orders!J$1,products!$A$1:$G$1,0))</f>
        <v>Ara</v>
      </c>
      <c r="K138" t="str">
        <f>INDEX(products!$A$1:$G$49,MATCH(orders!$D138,products!$A$1:$A$49,0),MATCH(orders!K$1,products!$A$1:$G$1,0))</f>
        <v>D</v>
      </c>
      <c r="L138" s="4">
        <f>INDEX(products!$A$1:$G$49,MATCH(orders!$D138,products!$A$1:$A$49,0),MATCH(orders!L$1,products!$A$1:$G$1,0))</f>
        <v>0.2</v>
      </c>
      <c r="M138" s="5">
        <f>INDEX(products!$A$1:$G$49,MATCH(orders!$D138,products!$A$1:$A$49,0),MATCH(orders!M$1,products!$A$1:$G$1,0))</f>
        <v>2.9849999999999999</v>
      </c>
      <c r="N138" s="5">
        <f t="shared" si="6"/>
        <v>11.94</v>
      </c>
      <c r="O138" t="str">
        <f t="shared" si="7"/>
        <v>Arabica</v>
      </c>
      <c r="P138" t="str">
        <f t="shared" si="8"/>
        <v>Dark</v>
      </c>
      <c r="Q138" t="str">
        <f>_xlfn.XLOOKUP(Orders_Table[[#This Row],[Customer ID]],customers!$A$1:$A$1001,customers!$I$1:$I$1001,,0)</f>
        <v>No</v>
      </c>
    </row>
    <row r="139" spans="1:17"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s="2" t="str">
        <f>_xlfn.XLOOKUP(Orders_Table[[#This Row],[Customer ID]],customers!$A$1:$A$1001,customers!$F$1:$F$1001,,0)</f>
        <v>Bailieborough</v>
      </c>
      <c r="J139" t="str">
        <f>INDEX(products!$A$1:$G$49,MATCH(orders!$D139,products!$A$1:$A$49,0),MATCH(orders!J$1,products!$A$1:$G$1,0))</f>
        <v>Exc</v>
      </c>
      <c r="K139" t="str">
        <f>INDEX(products!$A$1:$G$49,MATCH(orders!$D139,products!$A$1:$A$49,0),MATCH(orders!K$1,products!$A$1:$G$1,0))</f>
        <v>L</v>
      </c>
      <c r="L139" s="4">
        <f>INDEX(products!$A$1:$G$49,MATCH(orders!$D139,products!$A$1:$A$49,0),MATCH(orders!L$1,products!$A$1:$G$1,0))</f>
        <v>2.5</v>
      </c>
      <c r="M139" s="5">
        <f>INDEX(products!$A$1:$G$49,MATCH(orders!$D139,products!$A$1:$A$49,0),MATCH(orders!M$1,products!$A$1:$G$1,0))</f>
        <v>34.154999999999994</v>
      </c>
      <c r="N139" s="5">
        <f t="shared" si="6"/>
        <v>102.46499999999997</v>
      </c>
      <c r="O139" t="str">
        <f t="shared" si="7"/>
        <v>Excelsa</v>
      </c>
      <c r="P139" t="str">
        <f t="shared" si="8"/>
        <v>Light</v>
      </c>
      <c r="Q139" t="str">
        <f>_xlfn.XLOOKUP(Orders_Table[[#This Row],[Customer ID]],customers!$A$1:$A$1001,customers!$I$1:$I$1001,,0)</f>
        <v>No</v>
      </c>
    </row>
    <row r="140" spans="1:17"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s="2" t="str">
        <f>_xlfn.XLOOKUP(Orders_Table[[#This Row],[Customer ID]],customers!$A$1:$A$1001,customers!$F$1:$F$1001,,0)</f>
        <v>Honolulu</v>
      </c>
      <c r="J140" t="str">
        <f>INDEX(products!$A$1:$G$49,MATCH(orders!$D140,products!$A$1:$A$49,0),MATCH(orders!J$1,products!$A$1:$G$1,0))</f>
        <v>Exc</v>
      </c>
      <c r="K140" t="str">
        <f>INDEX(products!$A$1:$G$49,MATCH(orders!$D140,products!$A$1:$A$49,0),MATCH(orders!K$1,products!$A$1:$G$1,0))</f>
        <v>D</v>
      </c>
      <c r="L140" s="4">
        <f>INDEX(products!$A$1:$G$49,MATCH(orders!$D140,products!$A$1:$A$49,0),MATCH(orders!L$1,products!$A$1:$G$1,0))</f>
        <v>1</v>
      </c>
      <c r="M140" s="5">
        <f>INDEX(products!$A$1:$G$49,MATCH(orders!$D140,products!$A$1:$A$49,0),MATCH(orders!M$1,products!$A$1:$G$1,0))</f>
        <v>12.15</v>
      </c>
      <c r="N140" s="5">
        <f t="shared" si="6"/>
        <v>48.6</v>
      </c>
      <c r="O140" t="str">
        <f t="shared" si="7"/>
        <v>Excelsa</v>
      </c>
      <c r="P140" t="str">
        <f t="shared" si="8"/>
        <v>Dark</v>
      </c>
      <c r="Q140" t="str">
        <f>_xlfn.XLOOKUP(Orders_Table[[#This Row],[Customer ID]],customers!$A$1:$A$1001,customers!$I$1:$I$1001,,0)</f>
        <v>No</v>
      </c>
    </row>
    <row r="141" spans="1:17"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s="2" t="str">
        <f>_xlfn.XLOOKUP(Orders_Table[[#This Row],[Customer ID]],customers!$A$1:$A$1001,customers!$F$1:$F$1001,,0)</f>
        <v>Corona</v>
      </c>
      <c r="J141" t="str">
        <f>INDEX(products!$A$1:$G$49,MATCH(orders!$D141,products!$A$1:$A$49,0),MATCH(orders!J$1,products!$A$1:$G$1,0))</f>
        <v>Lib</v>
      </c>
      <c r="K141" t="str">
        <f>INDEX(products!$A$1:$G$49,MATCH(orders!$D141,products!$A$1:$A$49,0),MATCH(orders!K$1,products!$A$1:$G$1,0))</f>
        <v>D</v>
      </c>
      <c r="L141" s="4">
        <f>INDEX(products!$A$1:$G$49,MATCH(orders!$D141,products!$A$1:$A$49,0),MATCH(orders!L$1,products!$A$1:$G$1,0))</f>
        <v>1</v>
      </c>
      <c r="M141" s="5">
        <f>INDEX(products!$A$1:$G$49,MATCH(orders!$D141,products!$A$1:$A$49,0),MATCH(orders!M$1,products!$A$1:$G$1,0))</f>
        <v>12.95</v>
      </c>
      <c r="N141" s="5">
        <f t="shared" si="6"/>
        <v>77.699999999999989</v>
      </c>
      <c r="O141" t="str">
        <f t="shared" si="7"/>
        <v>Liberica</v>
      </c>
      <c r="P141" t="str">
        <f t="shared" si="8"/>
        <v>Dark</v>
      </c>
      <c r="Q141" t="str">
        <f>_xlfn.XLOOKUP(Orders_Table[[#This Row],[Customer ID]],customers!$A$1:$A$1001,customers!$I$1:$I$1001,,0)</f>
        <v>Yes</v>
      </c>
    </row>
    <row r="142" spans="1:17"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s="2" t="str">
        <f>_xlfn.XLOOKUP(Orders_Table[[#This Row],[Customer ID]],customers!$A$1:$A$1001,customers!$F$1:$F$1001,,0)</f>
        <v>Ballivor</v>
      </c>
      <c r="J142" t="str">
        <f>INDEX(products!$A$1:$G$49,MATCH(orders!$D142,products!$A$1:$A$49,0),MATCH(orders!J$1,products!$A$1:$G$1,0))</f>
        <v>Lib</v>
      </c>
      <c r="K142" t="str">
        <f>INDEX(products!$A$1:$G$49,MATCH(orders!$D142,products!$A$1:$A$49,0),MATCH(orders!K$1,products!$A$1:$G$1,0))</f>
        <v>D</v>
      </c>
      <c r="L142" s="4">
        <f>INDEX(products!$A$1:$G$49,MATCH(orders!$D142,products!$A$1:$A$49,0),MATCH(orders!L$1,products!$A$1:$G$1,0))</f>
        <v>2.5</v>
      </c>
      <c r="M142" s="5">
        <f>INDEX(products!$A$1:$G$49,MATCH(orders!$D142,products!$A$1:$A$49,0),MATCH(orders!M$1,products!$A$1:$G$1,0))</f>
        <v>29.784999999999997</v>
      </c>
      <c r="N142" s="5">
        <f t="shared" si="6"/>
        <v>29.784999999999997</v>
      </c>
      <c r="O142" t="str">
        <f t="shared" si="7"/>
        <v>Liberica</v>
      </c>
      <c r="P142" t="str">
        <f t="shared" si="8"/>
        <v>Dark</v>
      </c>
      <c r="Q142" t="str">
        <f>_xlfn.XLOOKUP(Orders_Table[[#This Row],[Customer ID]],customers!$A$1:$A$1001,customers!$I$1:$I$1001,,0)</f>
        <v>Yes</v>
      </c>
    </row>
    <row r="143" spans="1:17"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s="2" t="str">
        <f>_xlfn.XLOOKUP(Orders_Table[[#This Row],[Customer ID]],customers!$A$1:$A$1001,customers!$F$1:$F$1001,,0)</f>
        <v>Washington</v>
      </c>
      <c r="J143" t="str">
        <f>INDEX(products!$A$1:$G$49,MATCH(orders!$D143,products!$A$1:$A$49,0),MATCH(orders!J$1,products!$A$1:$G$1,0))</f>
        <v>Ara</v>
      </c>
      <c r="K143" t="str">
        <f>INDEX(products!$A$1:$G$49,MATCH(orders!$D143,products!$A$1:$A$49,0),MATCH(orders!K$1,products!$A$1:$G$1,0))</f>
        <v>L</v>
      </c>
      <c r="L143" s="4">
        <f>INDEX(products!$A$1:$G$49,MATCH(orders!$D143,products!$A$1:$A$49,0),MATCH(orders!L$1,products!$A$1:$G$1,0))</f>
        <v>0.2</v>
      </c>
      <c r="M143" s="5">
        <f>INDEX(products!$A$1:$G$49,MATCH(orders!$D143,products!$A$1:$A$49,0),MATCH(orders!M$1,products!$A$1:$G$1,0))</f>
        <v>3.8849999999999998</v>
      </c>
      <c r="N143" s="5">
        <f t="shared" si="6"/>
        <v>15.54</v>
      </c>
      <c r="O143" t="str">
        <f t="shared" si="7"/>
        <v>Arabica</v>
      </c>
      <c r="P143" t="str">
        <f t="shared" si="8"/>
        <v>Light</v>
      </c>
      <c r="Q143" t="str">
        <f>_xlfn.XLOOKUP(Orders_Table[[#This Row],[Customer ID]],customers!$A$1:$A$1001,customers!$I$1:$I$1001,,0)</f>
        <v>Yes</v>
      </c>
    </row>
    <row r="144" spans="1:17"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s="2" t="str">
        <f>_xlfn.XLOOKUP(Orders_Table[[#This Row],[Customer ID]],customers!$A$1:$A$1001,customers!$F$1:$F$1001,,0)</f>
        <v>Portumna</v>
      </c>
      <c r="J144" t="str">
        <f>INDEX(products!$A$1:$G$49,MATCH(orders!$D144,products!$A$1:$A$49,0),MATCH(orders!J$1,products!$A$1:$G$1,0))</f>
        <v>Exc</v>
      </c>
      <c r="K144" t="str">
        <f>INDEX(products!$A$1:$G$49,MATCH(orders!$D144,products!$A$1:$A$49,0),MATCH(orders!K$1,products!$A$1:$G$1,0))</f>
        <v>L</v>
      </c>
      <c r="L144" s="4">
        <f>INDEX(products!$A$1:$G$49,MATCH(orders!$D144,products!$A$1:$A$49,0),MATCH(orders!L$1,products!$A$1:$G$1,0))</f>
        <v>2.5</v>
      </c>
      <c r="M144" s="5">
        <f>INDEX(products!$A$1:$G$49,MATCH(orders!$D144,products!$A$1:$A$49,0),MATCH(orders!M$1,products!$A$1:$G$1,0))</f>
        <v>34.154999999999994</v>
      </c>
      <c r="N144" s="5">
        <f t="shared" si="6"/>
        <v>136.61999999999998</v>
      </c>
      <c r="O144" t="str">
        <f t="shared" si="7"/>
        <v>Excelsa</v>
      </c>
      <c r="P144" t="str">
        <f t="shared" si="8"/>
        <v>Light</v>
      </c>
      <c r="Q144" t="str">
        <f>_xlfn.XLOOKUP(Orders_Table[[#This Row],[Customer ID]],customers!$A$1:$A$1001,customers!$I$1:$I$1001,,0)</f>
        <v>Yes</v>
      </c>
    </row>
    <row r="145" spans="1:17"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s="2" t="str">
        <f>_xlfn.XLOOKUP(Orders_Table[[#This Row],[Customer ID]],customers!$A$1:$A$1001,customers!$F$1:$F$1001,,0)</f>
        <v>Houston</v>
      </c>
      <c r="J145" t="str">
        <f>INDEX(products!$A$1:$G$49,MATCH(orders!$D145,products!$A$1:$A$49,0),MATCH(orders!J$1,products!$A$1:$G$1,0))</f>
        <v>Lib</v>
      </c>
      <c r="K145" t="str">
        <f>INDEX(products!$A$1:$G$49,MATCH(orders!$D145,products!$A$1:$A$49,0),MATCH(orders!K$1,products!$A$1:$G$1,0))</f>
        <v>M</v>
      </c>
      <c r="L145" s="4">
        <f>INDEX(products!$A$1:$G$49,MATCH(orders!$D145,products!$A$1:$A$49,0),MATCH(orders!L$1,products!$A$1:$G$1,0))</f>
        <v>0.5</v>
      </c>
      <c r="M145" s="5">
        <f>INDEX(products!$A$1:$G$49,MATCH(orders!$D145,products!$A$1:$A$49,0),MATCH(orders!M$1,products!$A$1:$G$1,0))</f>
        <v>8.73</v>
      </c>
      <c r="N145" s="5">
        <f t="shared" si="6"/>
        <v>17.46</v>
      </c>
      <c r="O145" t="str">
        <f t="shared" si="7"/>
        <v>Liberica</v>
      </c>
      <c r="P145" t="str">
        <f t="shared" si="8"/>
        <v>Medium</v>
      </c>
      <c r="Q145" t="str">
        <f>_xlfn.XLOOKUP(Orders_Table[[#This Row],[Customer ID]],customers!$A$1:$A$1001,customers!$I$1:$I$1001,,0)</f>
        <v>No</v>
      </c>
    </row>
    <row r="146" spans="1:17"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s="2" t="str">
        <f>_xlfn.XLOOKUP(Orders_Table[[#This Row],[Customer ID]],customers!$A$1:$A$1001,customers!$F$1:$F$1001,,0)</f>
        <v>Orange</v>
      </c>
      <c r="J146" t="str">
        <f>INDEX(products!$A$1:$G$49,MATCH(orders!$D146,products!$A$1:$A$49,0),MATCH(orders!J$1,products!$A$1:$G$1,0))</f>
        <v>Exc</v>
      </c>
      <c r="K146" t="str">
        <f>INDEX(products!$A$1:$G$49,MATCH(orders!$D146,products!$A$1:$A$49,0),MATCH(orders!K$1,products!$A$1:$G$1,0))</f>
        <v>L</v>
      </c>
      <c r="L146" s="4">
        <f>INDEX(products!$A$1:$G$49,MATCH(orders!$D146,products!$A$1:$A$49,0),MATCH(orders!L$1,products!$A$1:$G$1,0))</f>
        <v>2.5</v>
      </c>
      <c r="M146" s="5">
        <f>INDEX(products!$A$1:$G$49,MATCH(orders!$D146,products!$A$1:$A$49,0),MATCH(orders!M$1,products!$A$1:$G$1,0))</f>
        <v>34.154999999999994</v>
      </c>
      <c r="N146" s="5">
        <f t="shared" si="6"/>
        <v>68.309999999999988</v>
      </c>
      <c r="O146" t="str">
        <f t="shared" si="7"/>
        <v>Excelsa</v>
      </c>
      <c r="P146" t="str">
        <f t="shared" si="8"/>
        <v>Light</v>
      </c>
      <c r="Q146" t="str">
        <f>_xlfn.XLOOKUP(Orders_Table[[#This Row],[Customer ID]],customers!$A$1:$A$1001,customers!$I$1:$I$1001,,0)</f>
        <v>Yes</v>
      </c>
    </row>
    <row r="147" spans="1:17"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s="2" t="str">
        <f>_xlfn.XLOOKUP(Orders_Table[[#This Row],[Customer ID]],customers!$A$1:$A$1001,customers!$F$1:$F$1001,,0)</f>
        <v>El Paso</v>
      </c>
      <c r="J147" t="str">
        <f>INDEX(products!$A$1:$G$49,MATCH(orders!$D147,products!$A$1:$A$49,0),MATCH(orders!J$1,products!$A$1:$G$1,0))</f>
        <v>Lib</v>
      </c>
      <c r="K147" t="str">
        <f>INDEX(products!$A$1:$G$49,MATCH(orders!$D147,products!$A$1:$A$49,0),MATCH(orders!K$1,products!$A$1:$G$1,0))</f>
        <v>M</v>
      </c>
      <c r="L147" s="4">
        <f>INDEX(products!$A$1:$G$49,MATCH(orders!$D147,products!$A$1:$A$49,0),MATCH(orders!L$1,products!$A$1:$G$1,0))</f>
        <v>0.2</v>
      </c>
      <c r="M147" s="5">
        <f>INDEX(products!$A$1:$G$49,MATCH(orders!$D147,products!$A$1:$A$49,0),MATCH(orders!M$1,products!$A$1:$G$1,0))</f>
        <v>4.3650000000000002</v>
      </c>
      <c r="N147" s="5">
        <f t="shared" si="6"/>
        <v>17.46</v>
      </c>
      <c r="O147" t="str">
        <f t="shared" si="7"/>
        <v>Liberica</v>
      </c>
      <c r="P147" t="str">
        <f t="shared" si="8"/>
        <v>Medium</v>
      </c>
      <c r="Q147" t="str">
        <f>_xlfn.XLOOKUP(Orders_Table[[#This Row],[Customer ID]],customers!$A$1:$A$1001,customers!$I$1:$I$1001,,0)</f>
        <v>No</v>
      </c>
    </row>
    <row r="148" spans="1:17"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s="2" t="str">
        <f>_xlfn.XLOOKUP(Orders_Table[[#This Row],[Customer ID]],customers!$A$1:$A$1001,customers!$F$1:$F$1001,,0)</f>
        <v>Carson City</v>
      </c>
      <c r="J148" t="str">
        <f>INDEX(products!$A$1:$G$49,MATCH(orders!$D148,products!$A$1:$A$49,0),MATCH(orders!J$1,products!$A$1:$G$1,0))</f>
        <v>Lib</v>
      </c>
      <c r="K148" t="str">
        <f>INDEX(products!$A$1:$G$49,MATCH(orders!$D148,products!$A$1:$A$49,0),MATCH(orders!K$1,products!$A$1:$G$1,0))</f>
        <v>M</v>
      </c>
      <c r="L148" s="4">
        <f>INDEX(products!$A$1:$G$49,MATCH(orders!$D148,products!$A$1:$A$49,0),MATCH(orders!L$1,products!$A$1:$G$1,0))</f>
        <v>1</v>
      </c>
      <c r="M148" s="5">
        <f>INDEX(products!$A$1:$G$49,MATCH(orders!$D148,products!$A$1:$A$49,0),MATCH(orders!M$1,products!$A$1:$G$1,0))</f>
        <v>14.55</v>
      </c>
      <c r="N148" s="5">
        <f t="shared" si="6"/>
        <v>43.650000000000006</v>
      </c>
      <c r="O148" t="str">
        <f t="shared" si="7"/>
        <v>Liberica</v>
      </c>
      <c r="P148" t="str">
        <f t="shared" si="8"/>
        <v>Medium</v>
      </c>
      <c r="Q148" t="str">
        <f>_xlfn.XLOOKUP(Orders_Table[[#This Row],[Customer ID]],customers!$A$1:$A$1001,customers!$I$1:$I$1001,,0)</f>
        <v>No</v>
      </c>
    </row>
    <row r="149" spans="1:17"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s="2" t="str">
        <f>_xlfn.XLOOKUP(Orders_Table[[#This Row],[Customer ID]],customers!$A$1:$A$1001,customers!$F$1:$F$1001,,0)</f>
        <v>Carson City</v>
      </c>
      <c r="J149" t="str">
        <f>INDEX(products!$A$1:$G$49,MATCH(orders!$D149,products!$A$1:$A$49,0),MATCH(orders!J$1,products!$A$1:$G$1,0))</f>
        <v>Exc</v>
      </c>
      <c r="K149" t="str">
        <f>INDEX(products!$A$1:$G$49,MATCH(orders!$D149,products!$A$1:$A$49,0),MATCH(orders!K$1,products!$A$1:$G$1,0))</f>
        <v>M</v>
      </c>
      <c r="L149" s="4">
        <f>INDEX(products!$A$1:$G$49,MATCH(orders!$D149,products!$A$1:$A$49,0),MATCH(orders!L$1,products!$A$1:$G$1,0))</f>
        <v>1</v>
      </c>
      <c r="M149" s="5">
        <f>INDEX(products!$A$1:$G$49,MATCH(orders!$D149,products!$A$1:$A$49,0),MATCH(orders!M$1,products!$A$1:$G$1,0))</f>
        <v>13.75</v>
      </c>
      <c r="N149" s="5">
        <f t="shared" si="6"/>
        <v>27.5</v>
      </c>
      <c r="O149" t="str">
        <f t="shared" si="7"/>
        <v>Excelsa</v>
      </c>
      <c r="P149" t="str">
        <f t="shared" si="8"/>
        <v>Medium</v>
      </c>
      <c r="Q149" t="str">
        <f>_xlfn.XLOOKUP(Orders_Table[[#This Row],[Customer ID]],customers!$A$1:$A$1001,customers!$I$1:$I$1001,,0)</f>
        <v>No</v>
      </c>
    </row>
    <row r="150" spans="1:17"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s="2" t="str">
        <f>_xlfn.XLOOKUP(Orders_Table[[#This Row],[Customer ID]],customers!$A$1:$A$1001,customers!$F$1:$F$1001,,0)</f>
        <v>Provo</v>
      </c>
      <c r="J150" t="str">
        <f>INDEX(products!$A$1:$G$49,MATCH(orders!$D150,products!$A$1:$A$49,0),MATCH(orders!J$1,products!$A$1:$G$1,0))</f>
        <v>Exc</v>
      </c>
      <c r="K150" t="str">
        <f>INDEX(products!$A$1:$G$49,MATCH(orders!$D150,products!$A$1:$A$49,0),MATCH(orders!K$1,products!$A$1:$G$1,0))</f>
        <v>D</v>
      </c>
      <c r="L150" s="4">
        <f>INDEX(products!$A$1:$G$49,MATCH(orders!$D150,products!$A$1:$A$49,0),MATCH(orders!L$1,products!$A$1:$G$1,0))</f>
        <v>0.2</v>
      </c>
      <c r="M150" s="5">
        <f>INDEX(products!$A$1:$G$49,MATCH(orders!$D150,products!$A$1:$A$49,0),MATCH(orders!M$1,products!$A$1:$G$1,0))</f>
        <v>3.645</v>
      </c>
      <c r="N150" s="5">
        <f t="shared" si="6"/>
        <v>18.225000000000001</v>
      </c>
      <c r="O150" t="str">
        <f t="shared" si="7"/>
        <v>Excelsa</v>
      </c>
      <c r="P150" t="str">
        <f t="shared" si="8"/>
        <v>Dark</v>
      </c>
      <c r="Q150" t="str">
        <f>_xlfn.XLOOKUP(Orders_Table[[#This Row],[Customer ID]],customers!$A$1:$A$1001,customers!$I$1:$I$1001,,0)</f>
        <v>Yes</v>
      </c>
    </row>
    <row r="151" spans="1:17"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s="2" t="str">
        <f>_xlfn.XLOOKUP(Orders_Table[[#This Row],[Customer ID]],customers!$A$1:$A$1001,customers!$F$1:$F$1001,,0)</f>
        <v>Boca Raton</v>
      </c>
      <c r="J151" t="str">
        <f>INDEX(products!$A$1:$G$49,MATCH(orders!$D151,products!$A$1:$A$49,0),MATCH(orders!J$1,products!$A$1:$G$1,0))</f>
        <v>Ara</v>
      </c>
      <c r="K151" t="str">
        <f>INDEX(products!$A$1:$G$49,MATCH(orders!$D151,products!$A$1:$A$49,0),MATCH(orders!K$1,products!$A$1:$G$1,0))</f>
        <v>M</v>
      </c>
      <c r="L151" s="4">
        <f>INDEX(products!$A$1:$G$49,MATCH(orders!$D151,products!$A$1:$A$49,0),MATCH(orders!L$1,products!$A$1:$G$1,0))</f>
        <v>2.5</v>
      </c>
      <c r="M151" s="5">
        <f>INDEX(products!$A$1:$G$49,MATCH(orders!$D151,products!$A$1:$A$49,0),MATCH(orders!M$1,products!$A$1:$G$1,0))</f>
        <v>25.874999999999996</v>
      </c>
      <c r="N151" s="5">
        <f t="shared" si="6"/>
        <v>51.749999999999993</v>
      </c>
      <c r="O151" t="str">
        <f t="shared" si="7"/>
        <v>Arabica</v>
      </c>
      <c r="P151" t="str">
        <f t="shared" si="8"/>
        <v>Medium</v>
      </c>
      <c r="Q151" t="str">
        <f>_xlfn.XLOOKUP(Orders_Table[[#This Row],[Customer ID]],customers!$A$1:$A$1001,customers!$I$1:$I$1001,,0)</f>
        <v>Yes</v>
      </c>
    </row>
    <row r="152" spans="1:17"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s="2" t="str">
        <f>_xlfn.XLOOKUP(Orders_Table[[#This Row],[Customer ID]],customers!$A$1:$A$1001,customers!$F$1:$F$1001,,0)</f>
        <v>Roanoke</v>
      </c>
      <c r="J152" t="str">
        <f>INDEX(products!$A$1:$G$49,MATCH(orders!$D152,products!$A$1:$A$49,0),MATCH(orders!J$1,products!$A$1:$G$1,0))</f>
        <v>Lib</v>
      </c>
      <c r="K152" t="str">
        <f>INDEX(products!$A$1:$G$49,MATCH(orders!$D152,products!$A$1:$A$49,0),MATCH(orders!K$1,products!$A$1:$G$1,0))</f>
        <v>D</v>
      </c>
      <c r="L152" s="4">
        <f>INDEX(products!$A$1:$G$49,MATCH(orders!$D152,products!$A$1:$A$49,0),MATCH(orders!L$1,products!$A$1:$G$1,0))</f>
        <v>1</v>
      </c>
      <c r="M152" s="5">
        <f>INDEX(products!$A$1:$G$49,MATCH(orders!$D152,products!$A$1:$A$49,0),MATCH(orders!M$1,products!$A$1:$G$1,0))</f>
        <v>12.95</v>
      </c>
      <c r="N152" s="5">
        <f t="shared" si="6"/>
        <v>12.95</v>
      </c>
      <c r="O152" t="str">
        <f t="shared" si="7"/>
        <v>Liberica</v>
      </c>
      <c r="P152" t="str">
        <f t="shared" si="8"/>
        <v>Dark</v>
      </c>
      <c r="Q152" t="str">
        <f>_xlfn.XLOOKUP(Orders_Table[[#This Row],[Customer ID]],customers!$A$1:$A$1001,customers!$I$1:$I$1001,,0)</f>
        <v>Yes</v>
      </c>
    </row>
    <row r="153" spans="1:17"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s="2" t="str">
        <f>_xlfn.XLOOKUP(Orders_Table[[#This Row],[Customer ID]],customers!$A$1:$A$1001,customers!$F$1:$F$1001,,0)</f>
        <v>Des Moines</v>
      </c>
      <c r="J153" t="str">
        <f>INDEX(products!$A$1:$G$49,MATCH(orders!$D153,products!$A$1:$A$49,0),MATCH(orders!J$1,products!$A$1:$G$1,0))</f>
        <v>Ara</v>
      </c>
      <c r="K153" t="str">
        <f>INDEX(products!$A$1:$G$49,MATCH(orders!$D153,products!$A$1:$A$49,0),MATCH(orders!K$1,products!$A$1:$G$1,0))</f>
        <v>M</v>
      </c>
      <c r="L153" s="4">
        <f>INDEX(products!$A$1:$G$49,MATCH(orders!$D153,products!$A$1:$A$49,0),MATCH(orders!L$1,products!$A$1:$G$1,0))</f>
        <v>1</v>
      </c>
      <c r="M153" s="5">
        <f>INDEX(products!$A$1:$G$49,MATCH(orders!$D153,products!$A$1:$A$49,0),MATCH(orders!M$1,products!$A$1:$G$1,0))</f>
        <v>11.25</v>
      </c>
      <c r="N153" s="5">
        <f t="shared" si="6"/>
        <v>33.75</v>
      </c>
      <c r="O153" t="str">
        <f t="shared" si="7"/>
        <v>Arabica</v>
      </c>
      <c r="P153" t="str">
        <f t="shared" si="8"/>
        <v>Medium</v>
      </c>
      <c r="Q153" t="str">
        <f>_xlfn.XLOOKUP(Orders_Table[[#This Row],[Customer ID]],customers!$A$1:$A$1001,customers!$I$1:$I$1001,,0)</f>
        <v>Yes</v>
      </c>
    </row>
    <row r="154" spans="1:17"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s="2" t="str">
        <f>_xlfn.XLOOKUP(Orders_Table[[#This Row],[Customer ID]],customers!$A$1:$A$1001,customers!$F$1:$F$1001,,0)</f>
        <v>Honolulu</v>
      </c>
      <c r="J154" t="str">
        <f>INDEX(products!$A$1:$G$49,MATCH(orders!$D154,products!$A$1:$A$49,0),MATCH(orders!J$1,products!$A$1:$G$1,0))</f>
        <v>Rob</v>
      </c>
      <c r="K154" t="str">
        <f>INDEX(products!$A$1:$G$49,MATCH(orders!$D154,products!$A$1:$A$49,0),MATCH(orders!K$1,products!$A$1:$G$1,0))</f>
        <v>M</v>
      </c>
      <c r="L154" s="4">
        <f>INDEX(products!$A$1:$G$49,MATCH(orders!$D154,products!$A$1:$A$49,0),MATCH(orders!L$1,products!$A$1:$G$1,0))</f>
        <v>2.5</v>
      </c>
      <c r="M154" s="5">
        <f>INDEX(products!$A$1:$G$49,MATCH(orders!$D154,products!$A$1:$A$49,0),MATCH(orders!M$1,products!$A$1:$G$1,0))</f>
        <v>22.884999999999998</v>
      </c>
      <c r="N154" s="5">
        <f t="shared" si="6"/>
        <v>68.655000000000001</v>
      </c>
      <c r="O154" t="str">
        <f t="shared" si="7"/>
        <v>Robusta</v>
      </c>
      <c r="P154" t="str">
        <f t="shared" si="8"/>
        <v>Medium</v>
      </c>
      <c r="Q154" t="str">
        <f>_xlfn.XLOOKUP(Orders_Table[[#This Row],[Customer ID]],customers!$A$1:$A$1001,customers!$I$1:$I$1001,,0)</f>
        <v>Yes</v>
      </c>
    </row>
    <row r="155" spans="1:17"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s="2" t="str">
        <f>_xlfn.XLOOKUP(Orders_Table[[#This Row],[Customer ID]],customers!$A$1:$A$1001,customers!$F$1:$F$1001,,0)</f>
        <v>Fort Lauderdale</v>
      </c>
      <c r="J155" t="str">
        <f>INDEX(products!$A$1:$G$49,MATCH(orders!$D155,products!$A$1:$A$49,0),MATCH(orders!J$1,products!$A$1:$G$1,0))</f>
        <v>Rob</v>
      </c>
      <c r="K155" t="str">
        <f>INDEX(products!$A$1:$G$49,MATCH(orders!$D155,products!$A$1:$A$49,0),MATCH(orders!K$1,products!$A$1:$G$1,0))</f>
        <v>D</v>
      </c>
      <c r="L155" s="4">
        <f>INDEX(products!$A$1:$G$49,MATCH(orders!$D155,products!$A$1:$A$49,0),MATCH(orders!L$1,products!$A$1:$G$1,0))</f>
        <v>0.2</v>
      </c>
      <c r="M155" s="5">
        <f>INDEX(products!$A$1:$G$49,MATCH(orders!$D155,products!$A$1:$A$49,0),MATCH(orders!M$1,products!$A$1:$G$1,0))</f>
        <v>2.6849999999999996</v>
      </c>
      <c r="N155" s="5">
        <f t="shared" si="6"/>
        <v>2.6849999999999996</v>
      </c>
      <c r="O155" t="str">
        <f t="shared" si="7"/>
        <v>Robusta</v>
      </c>
      <c r="P155" t="str">
        <f t="shared" si="8"/>
        <v>Dark</v>
      </c>
      <c r="Q155" t="str">
        <f>_xlfn.XLOOKUP(Orders_Table[[#This Row],[Customer ID]],customers!$A$1:$A$1001,customers!$I$1:$I$1001,,0)</f>
        <v>No</v>
      </c>
    </row>
    <row r="156" spans="1:17"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s="2" t="str">
        <f>_xlfn.XLOOKUP(Orders_Table[[#This Row],[Customer ID]],customers!$A$1:$A$1001,customers!$F$1:$F$1001,,0)</f>
        <v>Philadelphia</v>
      </c>
      <c r="J156" t="str">
        <f>INDEX(products!$A$1:$G$49,MATCH(orders!$D156,products!$A$1:$A$49,0),MATCH(orders!J$1,products!$A$1:$G$1,0))</f>
        <v>Ara</v>
      </c>
      <c r="K156" t="str">
        <f>INDEX(products!$A$1:$G$49,MATCH(orders!$D156,products!$A$1:$A$49,0),MATCH(orders!K$1,products!$A$1:$G$1,0))</f>
        <v>D</v>
      </c>
      <c r="L156" s="4">
        <f>INDEX(products!$A$1:$G$49,MATCH(orders!$D156,products!$A$1:$A$49,0),MATCH(orders!L$1,products!$A$1:$G$1,0))</f>
        <v>2.5</v>
      </c>
      <c r="M156" s="5">
        <f>INDEX(products!$A$1:$G$49,MATCH(orders!$D156,products!$A$1:$A$49,0),MATCH(orders!M$1,products!$A$1:$G$1,0))</f>
        <v>22.884999999999998</v>
      </c>
      <c r="N156" s="5">
        <f t="shared" si="6"/>
        <v>114.42499999999998</v>
      </c>
      <c r="O156" t="str">
        <f t="shared" si="7"/>
        <v>Arabica</v>
      </c>
      <c r="P156" t="str">
        <f t="shared" si="8"/>
        <v>Dark</v>
      </c>
      <c r="Q156" t="str">
        <f>_xlfn.XLOOKUP(Orders_Table[[#This Row],[Customer ID]],customers!$A$1:$A$1001,customers!$I$1:$I$1001,,0)</f>
        <v>No</v>
      </c>
    </row>
    <row r="157" spans="1:17"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s="2" t="str">
        <f>_xlfn.XLOOKUP(Orders_Table[[#This Row],[Customer ID]],customers!$A$1:$A$1001,customers!$F$1:$F$1001,,0)</f>
        <v>Norwalk</v>
      </c>
      <c r="J157" t="str">
        <f>INDEX(products!$A$1:$G$49,MATCH(orders!$D157,products!$A$1:$A$49,0),MATCH(orders!J$1,products!$A$1:$G$1,0))</f>
        <v>Ara</v>
      </c>
      <c r="K157" t="str">
        <f>INDEX(products!$A$1:$G$49,MATCH(orders!$D157,products!$A$1:$A$49,0),MATCH(orders!K$1,products!$A$1:$G$1,0))</f>
        <v>M</v>
      </c>
      <c r="L157" s="4">
        <f>INDEX(products!$A$1:$G$49,MATCH(orders!$D157,products!$A$1:$A$49,0),MATCH(orders!L$1,products!$A$1:$G$1,0))</f>
        <v>2.5</v>
      </c>
      <c r="M157" s="5">
        <f>INDEX(products!$A$1:$G$49,MATCH(orders!$D157,products!$A$1:$A$49,0),MATCH(orders!M$1,products!$A$1:$G$1,0))</f>
        <v>25.874999999999996</v>
      </c>
      <c r="N157" s="5">
        <f t="shared" si="6"/>
        <v>155.24999999999997</v>
      </c>
      <c r="O157" t="str">
        <f t="shared" si="7"/>
        <v>Arabica</v>
      </c>
      <c r="P157" t="str">
        <f t="shared" si="8"/>
        <v>Medium</v>
      </c>
      <c r="Q157" t="str">
        <f>_xlfn.XLOOKUP(Orders_Table[[#This Row],[Customer ID]],customers!$A$1:$A$1001,customers!$I$1:$I$1001,,0)</f>
        <v>Yes</v>
      </c>
    </row>
    <row r="158" spans="1:17"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s="2" t="str">
        <f>_xlfn.XLOOKUP(Orders_Table[[#This Row],[Customer ID]],customers!$A$1:$A$1001,customers!$F$1:$F$1001,,0)</f>
        <v>Arlington</v>
      </c>
      <c r="J158" t="str">
        <f>INDEX(products!$A$1:$G$49,MATCH(orders!$D158,products!$A$1:$A$49,0),MATCH(orders!J$1,products!$A$1:$G$1,0))</f>
        <v>Ara</v>
      </c>
      <c r="K158" t="str">
        <f>INDEX(products!$A$1:$G$49,MATCH(orders!$D158,products!$A$1:$A$49,0),MATCH(orders!K$1,products!$A$1:$G$1,0))</f>
        <v>M</v>
      </c>
      <c r="L158" s="4">
        <f>INDEX(products!$A$1:$G$49,MATCH(orders!$D158,products!$A$1:$A$49,0),MATCH(orders!L$1,products!$A$1:$G$1,0))</f>
        <v>2.5</v>
      </c>
      <c r="M158" s="5">
        <f>INDEX(products!$A$1:$G$49,MATCH(orders!$D158,products!$A$1:$A$49,0),MATCH(orders!M$1,products!$A$1:$G$1,0))</f>
        <v>25.874999999999996</v>
      </c>
      <c r="N158" s="5">
        <f t="shared" si="6"/>
        <v>77.624999999999986</v>
      </c>
      <c r="O158" t="str">
        <f t="shared" si="7"/>
        <v>Arabica</v>
      </c>
      <c r="P158" t="str">
        <f t="shared" si="8"/>
        <v>Medium</v>
      </c>
      <c r="Q158" t="str">
        <f>_xlfn.XLOOKUP(Orders_Table[[#This Row],[Customer ID]],customers!$A$1:$A$1001,customers!$I$1:$I$1001,,0)</f>
        <v>Yes</v>
      </c>
    </row>
    <row r="159" spans="1:17"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s="2" t="str">
        <f>_xlfn.XLOOKUP(Orders_Table[[#This Row],[Customer ID]],customers!$A$1:$A$1001,customers!$F$1:$F$1001,,0)</f>
        <v>Ashford</v>
      </c>
      <c r="J159" t="str">
        <f>INDEX(products!$A$1:$G$49,MATCH(orders!$D159,products!$A$1:$A$49,0),MATCH(orders!J$1,products!$A$1:$G$1,0))</f>
        <v>Rob</v>
      </c>
      <c r="K159" t="str">
        <f>INDEX(products!$A$1:$G$49,MATCH(orders!$D159,products!$A$1:$A$49,0),MATCH(orders!K$1,products!$A$1:$G$1,0))</f>
        <v>D</v>
      </c>
      <c r="L159" s="4">
        <f>INDEX(products!$A$1:$G$49,MATCH(orders!$D159,products!$A$1:$A$49,0),MATCH(orders!L$1,products!$A$1:$G$1,0))</f>
        <v>2.5</v>
      </c>
      <c r="M159" s="5">
        <f>INDEX(products!$A$1:$G$49,MATCH(orders!$D159,products!$A$1:$A$49,0),MATCH(orders!M$1,products!$A$1:$G$1,0))</f>
        <v>20.584999999999997</v>
      </c>
      <c r="N159" s="5">
        <f t="shared" si="6"/>
        <v>61.754999999999995</v>
      </c>
      <c r="O159" t="str">
        <f t="shared" si="7"/>
        <v>Robusta</v>
      </c>
      <c r="P159" t="str">
        <f t="shared" si="8"/>
        <v>Dark</v>
      </c>
      <c r="Q159" t="str">
        <f>_xlfn.XLOOKUP(Orders_Table[[#This Row],[Customer ID]],customers!$A$1:$A$1001,customers!$I$1:$I$1001,,0)</f>
        <v>No</v>
      </c>
    </row>
    <row r="160" spans="1:17"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s="2" t="str">
        <f>_xlfn.XLOOKUP(Orders_Table[[#This Row],[Customer ID]],customers!$A$1:$A$1001,customers!$F$1:$F$1001,,0)</f>
        <v>Chattanooga</v>
      </c>
      <c r="J160" t="str">
        <f>INDEX(products!$A$1:$G$49,MATCH(orders!$D160,products!$A$1:$A$49,0),MATCH(orders!J$1,products!$A$1:$G$1,0))</f>
        <v>Rob</v>
      </c>
      <c r="K160" t="str">
        <f>INDEX(products!$A$1:$G$49,MATCH(orders!$D160,products!$A$1:$A$49,0),MATCH(orders!K$1,products!$A$1:$G$1,0))</f>
        <v>D</v>
      </c>
      <c r="L160" s="4">
        <f>INDEX(products!$A$1:$G$49,MATCH(orders!$D160,products!$A$1:$A$49,0),MATCH(orders!L$1,products!$A$1:$G$1,0))</f>
        <v>2.5</v>
      </c>
      <c r="M160" s="5">
        <f>INDEX(products!$A$1:$G$49,MATCH(orders!$D160,products!$A$1:$A$49,0),MATCH(orders!M$1,products!$A$1:$G$1,0))</f>
        <v>20.584999999999997</v>
      </c>
      <c r="N160" s="5">
        <f t="shared" si="6"/>
        <v>123.50999999999999</v>
      </c>
      <c r="O160" t="str">
        <f t="shared" si="7"/>
        <v>Robusta</v>
      </c>
      <c r="P160" t="str">
        <f t="shared" si="8"/>
        <v>Dark</v>
      </c>
      <c r="Q160" t="str">
        <f>_xlfn.XLOOKUP(Orders_Table[[#This Row],[Customer ID]],customers!$A$1:$A$1001,customers!$I$1:$I$1001,,0)</f>
        <v>Yes</v>
      </c>
    </row>
    <row r="161" spans="1:17"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s="2" t="str">
        <f>_xlfn.XLOOKUP(Orders_Table[[#This Row],[Customer ID]],customers!$A$1:$A$1001,customers!$F$1:$F$1001,,0)</f>
        <v>Portland</v>
      </c>
      <c r="J161" t="str">
        <f>INDEX(products!$A$1:$G$49,MATCH(orders!$D161,products!$A$1:$A$49,0),MATCH(orders!J$1,products!$A$1:$G$1,0))</f>
        <v>Lib</v>
      </c>
      <c r="K161" t="str">
        <f>INDEX(products!$A$1:$G$49,MATCH(orders!$D161,products!$A$1:$A$49,0),MATCH(orders!K$1,products!$A$1:$G$1,0))</f>
        <v>L</v>
      </c>
      <c r="L161" s="4">
        <f>INDEX(products!$A$1:$G$49,MATCH(orders!$D161,products!$A$1:$A$49,0),MATCH(orders!L$1,products!$A$1:$G$1,0))</f>
        <v>2.5</v>
      </c>
      <c r="M161" s="5">
        <f>INDEX(products!$A$1:$G$49,MATCH(orders!$D161,products!$A$1:$A$49,0),MATCH(orders!M$1,products!$A$1:$G$1,0))</f>
        <v>36.454999999999998</v>
      </c>
      <c r="N161" s="5">
        <f t="shared" si="6"/>
        <v>218.73</v>
      </c>
      <c r="O161" t="str">
        <f t="shared" si="7"/>
        <v>Liberica</v>
      </c>
      <c r="P161" t="str">
        <f t="shared" si="8"/>
        <v>Light</v>
      </c>
      <c r="Q161" t="str">
        <f>_xlfn.XLOOKUP(Orders_Table[[#This Row],[Customer ID]],customers!$A$1:$A$1001,customers!$I$1:$I$1001,,0)</f>
        <v>No</v>
      </c>
    </row>
    <row r="162" spans="1:17"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s="2" t="str">
        <f>_xlfn.XLOOKUP(Orders_Table[[#This Row],[Customer ID]],customers!$A$1:$A$1001,customers!$F$1:$F$1001,,0)</f>
        <v>Oklahoma City</v>
      </c>
      <c r="J162" t="str">
        <f>INDEX(products!$A$1:$G$49,MATCH(orders!$D162,products!$A$1:$A$49,0),MATCH(orders!J$1,products!$A$1:$G$1,0))</f>
        <v>Exc</v>
      </c>
      <c r="K162" t="str">
        <f>INDEX(products!$A$1:$G$49,MATCH(orders!$D162,products!$A$1:$A$49,0),MATCH(orders!K$1,products!$A$1:$G$1,0))</f>
        <v>M</v>
      </c>
      <c r="L162" s="4">
        <f>INDEX(products!$A$1:$G$49,MATCH(orders!$D162,products!$A$1:$A$49,0),MATCH(orders!L$1,products!$A$1:$G$1,0))</f>
        <v>0.5</v>
      </c>
      <c r="M162" s="5">
        <f>INDEX(products!$A$1:$G$49,MATCH(orders!$D162,products!$A$1:$A$49,0),MATCH(orders!M$1,products!$A$1:$G$1,0))</f>
        <v>8.25</v>
      </c>
      <c r="N162" s="5">
        <f t="shared" si="6"/>
        <v>33</v>
      </c>
      <c r="O162" t="str">
        <f t="shared" si="7"/>
        <v>Excelsa</v>
      </c>
      <c r="P162" t="str">
        <f t="shared" si="8"/>
        <v>Medium</v>
      </c>
      <c r="Q162" t="str">
        <f>_xlfn.XLOOKUP(Orders_Table[[#This Row],[Customer ID]],customers!$A$1:$A$1001,customers!$I$1:$I$1001,,0)</f>
        <v>No</v>
      </c>
    </row>
    <row r="163" spans="1:17"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s="2" t="str">
        <f>_xlfn.XLOOKUP(Orders_Table[[#This Row],[Customer ID]],customers!$A$1:$A$1001,customers!$F$1:$F$1001,,0)</f>
        <v>Washington</v>
      </c>
      <c r="J163" t="str">
        <f>INDEX(products!$A$1:$G$49,MATCH(orders!$D163,products!$A$1:$A$49,0),MATCH(orders!J$1,products!$A$1:$G$1,0))</f>
        <v>Ara</v>
      </c>
      <c r="K163" t="str">
        <f>INDEX(products!$A$1:$G$49,MATCH(orders!$D163,products!$A$1:$A$49,0),MATCH(orders!K$1,products!$A$1:$G$1,0))</f>
        <v>L</v>
      </c>
      <c r="L163" s="4">
        <f>INDEX(products!$A$1:$G$49,MATCH(orders!$D163,products!$A$1:$A$49,0),MATCH(orders!L$1,products!$A$1:$G$1,0))</f>
        <v>0.5</v>
      </c>
      <c r="M163" s="5">
        <f>INDEX(products!$A$1:$G$49,MATCH(orders!$D163,products!$A$1:$A$49,0),MATCH(orders!M$1,products!$A$1:$G$1,0))</f>
        <v>7.77</v>
      </c>
      <c r="N163" s="5">
        <f t="shared" si="6"/>
        <v>23.31</v>
      </c>
      <c r="O163" t="str">
        <f t="shared" si="7"/>
        <v>Arabica</v>
      </c>
      <c r="P163" t="str">
        <f t="shared" si="8"/>
        <v>Light</v>
      </c>
      <c r="Q163" t="str">
        <f>_xlfn.XLOOKUP(Orders_Table[[#This Row],[Customer ID]],customers!$A$1:$A$1001,customers!$I$1:$I$1001,,0)</f>
        <v>No</v>
      </c>
    </row>
    <row r="164" spans="1:17"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s="2" t="str">
        <f>_xlfn.XLOOKUP(Orders_Table[[#This Row],[Customer ID]],customers!$A$1:$A$1001,customers!$F$1:$F$1001,,0)</f>
        <v>Greensboro</v>
      </c>
      <c r="J164" t="str">
        <f>INDEX(products!$A$1:$G$49,MATCH(orders!$D164,products!$A$1:$A$49,0),MATCH(orders!J$1,products!$A$1:$G$1,0))</f>
        <v>Exc</v>
      </c>
      <c r="K164" t="str">
        <f>INDEX(products!$A$1:$G$49,MATCH(orders!$D164,products!$A$1:$A$49,0),MATCH(orders!K$1,products!$A$1:$G$1,0))</f>
        <v>D</v>
      </c>
      <c r="L164" s="4">
        <f>INDEX(products!$A$1:$G$49,MATCH(orders!$D164,products!$A$1:$A$49,0),MATCH(orders!L$1,products!$A$1:$G$1,0))</f>
        <v>0.5</v>
      </c>
      <c r="M164" s="5">
        <f>INDEX(products!$A$1:$G$49,MATCH(orders!$D164,products!$A$1:$A$49,0),MATCH(orders!M$1,products!$A$1:$G$1,0))</f>
        <v>7.29</v>
      </c>
      <c r="N164" s="5">
        <f t="shared" si="6"/>
        <v>21.87</v>
      </c>
      <c r="O164" t="str">
        <f t="shared" si="7"/>
        <v>Excelsa</v>
      </c>
      <c r="P164" t="str">
        <f t="shared" si="8"/>
        <v>Dark</v>
      </c>
      <c r="Q164" t="str">
        <f>_xlfn.XLOOKUP(Orders_Table[[#This Row],[Customer ID]],customers!$A$1:$A$1001,customers!$I$1:$I$1001,,0)</f>
        <v>Yes</v>
      </c>
    </row>
    <row r="165" spans="1:17"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s="2" t="str">
        <f>_xlfn.XLOOKUP(Orders_Table[[#This Row],[Customer ID]],customers!$A$1:$A$1001,customers!$F$1:$F$1001,,0)</f>
        <v>Alexandria</v>
      </c>
      <c r="J165" t="str">
        <f>INDEX(products!$A$1:$G$49,MATCH(orders!$D165,products!$A$1:$A$49,0),MATCH(orders!J$1,products!$A$1:$G$1,0))</f>
        <v>Rob</v>
      </c>
      <c r="K165" t="str">
        <f>INDEX(products!$A$1:$G$49,MATCH(orders!$D165,products!$A$1:$A$49,0),MATCH(orders!K$1,products!$A$1:$G$1,0))</f>
        <v>D</v>
      </c>
      <c r="L165" s="4">
        <f>INDEX(products!$A$1:$G$49,MATCH(orders!$D165,products!$A$1:$A$49,0),MATCH(orders!L$1,products!$A$1:$G$1,0))</f>
        <v>0.2</v>
      </c>
      <c r="M165" s="5">
        <f>INDEX(products!$A$1:$G$49,MATCH(orders!$D165,products!$A$1:$A$49,0),MATCH(orders!M$1,products!$A$1:$G$1,0))</f>
        <v>2.6849999999999996</v>
      </c>
      <c r="N165" s="5">
        <f t="shared" si="6"/>
        <v>16.11</v>
      </c>
      <c r="O165" t="str">
        <f t="shared" si="7"/>
        <v>Robusta</v>
      </c>
      <c r="P165" t="str">
        <f t="shared" si="8"/>
        <v>Dark</v>
      </c>
      <c r="Q165" t="str">
        <f>_xlfn.XLOOKUP(Orders_Table[[#This Row],[Customer ID]],customers!$A$1:$A$1001,customers!$I$1:$I$1001,,0)</f>
        <v>No</v>
      </c>
    </row>
    <row r="166" spans="1:17"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s="2" t="str">
        <f>_xlfn.XLOOKUP(Orders_Table[[#This Row],[Customer ID]],customers!$A$1:$A$1001,customers!$F$1:$F$1001,,0)</f>
        <v>Castlebridge</v>
      </c>
      <c r="J166" t="str">
        <f>INDEX(products!$A$1:$G$49,MATCH(orders!$D166,products!$A$1:$A$49,0),MATCH(orders!J$1,products!$A$1:$G$1,0))</f>
        <v>Exc</v>
      </c>
      <c r="K166" t="str">
        <f>INDEX(products!$A$1:$G$49,MATCH(orders!$D166,products!$A$1:$A$49,0),MATCH(orders!K$1,products!$A$1:$G$1,0))</f>
        <v>D</v>
      </c>
      <c r="L166" s="4">
        <f>INDEX(products!$A$1:$G$49,MATCH(orders!$D166,products!$A$1:$A$49,0),MATCH(orders!L$1,products!$A$1:$G$1,0))</f>
        <v>0.5</v>
      </c>
      <c r="M166" s="5">
        <f>INDEX(products!$A$1:$G$49,MATCH(orders!$D166,products!$A$1:$A$49,0),MATCH(orders!M$1,products!$A$1:$G$1,0))</f>
        <v>7.29</v>
      </c>
      <c r="N166" s="5">
        <f t="shared" si="6"/>
        <v>29.16</v>
      </c>
      <c r="O166" t="str">
        <f t="shared" si="7"/>
        <v>Excelsa</v>
      </c>
      <c r="P166" t="str">
        <f t="shared" si="8"/>
        <v>Dark</v>
      </c>
      <c r="Q166" t="str">
        <f>_xlfn.XLOOKUP(Orders_Table[[#This Row],[Customer ID]],customers!$A$1:$A$1001,customers!$I$1:$I$1001,,0)</f>
        <v>No</v>
      </c>
    </row>
    <row r="167" spans="1:17"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s="2" t="str">
        <f>_xlfn.XLOOKUP(Orders_Table[[#This Row],[Customer ID]],customers!$A$1:$A$1001,customers!$F$1:$F$1001,,0)</f>
        <v>Racine</v>
      </c>
      <c r="J167" t="str">
        <f>INDEX(products!$A$1:$G$49,MATCH(orders!$D167,products!$A$1:$A$49,0),MATCH(orders!J$1,products!$A$1:$G$1,0))</f>
        <v>Rob</v>
      </c>
      <c r="K167" t="str">
        <f>INDEX(products!$A$1:$G$49,MATCH(orders!$D167,products!$A$1:$A$49,0),MATCH(orders!K$1,products!$A$1:$G$1,0))</f>
        <v>D</v>
      </c>
      <c r="L167" s="4">
        <f>INDEX(products!$A$1:$G$49,MATCH(orders!$D167,products!$A$1:$A$49,0),MATCH(orders!L$1,products!$A$1:$G$1,0))</f>
        <v>1</v>
      </c>
      <c r="M167" s="5">
        <f>INDEX(products!$A$1:$G$49,MATCH(orders!$D167,products!$A$1:$A$49,0),MATCH(orders!M$1,products!$A$1:$G$1,0))</f>
        <v>8.9499999999999993</v>
      </c>
      <c r="N167" s="5">
        <f t="shared" si="6"/>
        <v>53.699999999999996</v>
      </c>
      <c r="O167" t="str">
        <f t="shared" si="7"/>
        <v>Robusta</v>
      </c>
      <c r="P167" t="str">
        <f t="shared" si="8"/>
        <v>Dark</v>
      </c>
      <c r="Q167" t="str">
        <f>_xlfn.XLOOKUP(Orders_Table[[#This Row],[Customer ID]],customers!$A$1:$A$1001,customers!$I$1:$I$1001,,0)</f>
        <v>Yes</v>
      </c>
    </row>
    <row r="168" spans="1:17"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s="2" t="str">
        <f>_xlfn.XLOOKUP(Orders_Table[[#This Row],[Customer ID]],customers!$A$1:$A$1001,customers!$F$1:$F$1001,,0)</f>
        <v>Clearwater</v>
      </c>
      <c r="J168" t="str">
        <f>INDEX(products!$A$1:$G$49,MATCH(orders!$D168,products!$A$1:$A$49,0),MATCH(orders!J$1,products!$A$1:$G$1,0))</f>
        <v>Rob</v>
      </c>
      <c r="K168" t="str">
        <f>INDEX(products!$A$1:$G$49,MATCH(orders!$D168,products!$A$1:$A$49,0),MATCH(orders!K$1,products!$A$1:$G$1,0))</f>
        <v>D</v>
      </c>
      <c r="L168" s="4">
        <f>INDEX(products!$A$1:$G$49,MATCH(orders!$D168,products!$A$1:$A$49,0),MATCH(orders!L$1,products!$A$1:$G$1,0))</f>
        <v>0.5</v>
      </c>
      <c r="M168" s="5">
        <f>INDEX(products!$A$1:$G$49,MATCH(orders!$D168,products!$A$1:$A$49,0),MATCH(orders!M$1,products!$A$1:$G$1,0))</f>
        <v>5.3699999999999992</v>
      </c>
      <c r="N168" s="5">
        <f t="shared" si="6"/>
        <v>26.849999999999994</v>
      </c>
      <c r="O168" t="str">
        <f t="shared" si="7"/>
        <v>Robusta</v>
      </c>
      <c r="P168" t="str">
        <f t="shared" si="8"/>
        <v>Dark</v>
      </c>
      <c r="Q168" t="str">
        <f>_xlfn.XLOOKUP(Orders_Table[[#This Row],[Customer ID]],customers!$A$1:$A$1001,customers!$I$1:$I$1001,,0)</f>
        <v>Yes</v>
      </c>
    </row>
    <row r="169" spans="1:17"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s="2" t="str">
        <f>_xlfn.XLOOKUP(Orders_Table[[#This Row],[Customer ID]],customers!$A$1:$A$1001,customers!$F$1:$F$1001,,0)</f>
        <v>Racine</v>
      </c>
      <c r="J169" t="str">
        <f>INDEX(products!$A$1:$G$49,MATCH(orders!$D169,products!$A$1:$A$49,0),MATCH(orders!J$1,products!$A$1:$G$1,0))</f>
        <v>Exc</v>
      </c>
      <c r="K169" t="str">
        <f>INDEX(products!$A$1:$G$49,MATCH(orders!$D169,products!$A$1:$A$49,0),MATCH(orders!K$1,products!$A$1:$G$1,0))</f>
        <v>M</v>
      </c>
      <c r="L169" s="4">
        <f>INDEX(products!$A$1:$G$49,MATCH(orders!$D169,products!$A$1:$A$49,0),MATCH(orders!L$1,products!$A$1:$G$1,0))</f>
        <v>0.5</v>
      </c>
      <c r="M169" s="5">
        <f>INDEX(products!$A$1:$G$49,MATCH(orders!$D169,products!$A$1:$A$49,0),MATCH(orders!M$1,products!$A$1:$G$1,0))</f>
        <v>8.25</v>
      </c>
      <c r="N169" s="5">
        <f t="shared" si="6"/>
        <v>41.25</v>
      </c>
      <c r="O169" t="str">
        <f t="shared" si="7"/>
        <v>Excelsa</v>
      </c>
      <c r="P169" t="str">
        <f t="shared" si="8"/>
        <v>Medium</v>
      </c>
      <c r="Q169" t="str">
        <f>_xlfn.XLOOKUP(Orders_Table[[#This Row],[Customer ID]],customers!$A$1:$A$1001,customers!$I$1:$I$1001,,0)</f>
        <v>Yes</v>
      </c>
    </row>
    <row r="170" spans="1:17"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s="2" t="str">
        <f>_xlfn.XLOOKUP(Orders_Table[[#This Row],[Customer ID]],customers!$A$1:$A$1001,customers!$F$1:$F$1001,,0)</f>
        <v>Castlebridge</v>
      </c>
      <c r="J170" t="str">
        <f>INDEX(products!$A$1:$G$49,MATCH(orders!$D170,products!$A$1:$A$49,0),MATCH(orders!J$1,products!$A$1:$G$1,0))</f>
        <v>Ara</v>
      </c>
      <c r="K170" t="str">
        <f>INDEX(products!$A$1:$G$49,MATCH(orders!$D170,products!$A$1:$A$49,0),MATCH(orders!K$1,products!$A$1:$G$1,0))</f>
        <v>M</v>
      </c>
      <c r="L170" s="4">
        <f>INDEX(products!$A$1:$G$49,MATCH(orders!$D170,products!$A$1:$A$49,0),MATCH(orders!L$1,products!$A$1:$G$1,0))</f>
        <v>0.5</v>
      </c>
      <c r="M170" s="5">
        <f>INDEX(products!$A$1:$G$49,MATCH(orders!$D170,products!$A$1:$A$49,0),MATCH(orders!M$1,products!$A$1:$G$1,0))</f>
        <v>6.75</v>
      </c>
      <c r="N170" s="5">
        <f t="shared" si="6"/>
        <v>40.5</v>
      </c>
      <c r="O170" t="str">
        <f t="shared" si="7"/>
        <v>Arabica</v>
      </c>
      <c r="P170" t="str">
        <f t="shared" si="8"/>
        <v>Medium</v>
      </c>
      <c r="Q170" t="str">
        <f>_xlfn.XLOOKUP(Orders_Table[[#This Row],[Customer ID]],customers!$A$1:$A$1001,customers!$I$1:$I$1001,,0)</f>
        <v>No</v>
      </c>
    </row>
    <row r="171" spans="1:17"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s="2" t="str">
        <f>_xlfn.XLOOKUP(Orders_Table[[#This Row],[Customer ID]],customers!$A$1:$A$1001,customers!$F$1:$F$1001,,0)</f>
        <v>Castlebellingham</v>
      </c>
      <c r="J171" t="str">
        <f>INDEX(products!$A$1:$G$49,MATCH(orders!$D171,products!$A$1:$A$49,0),MATCH(orders!J$1,products!$A$1:$G$1,0))</f>
        <v>Rob</v>
      </c>
      <c r="K171" t="str">
        <f>INDEX(products!$A$1:$G$49,MATCH(orders!$D171,products!$A$1:$A$49,0),MATCH(orders!K$1,products!$A$1:$G$1,0))</f>
        <v>D</v>
      </c>
      <c r="L171" s="4">
        <f>INDEX(products!$A$1:$G$49,MATCH(orders!$D171,products!$A$1:$A$49,0),MATCH(orders!L$1,products!$A$1:$G$1,0))</f>
        <v>1</v>
      </c>
      <c r="M171" s="5">
        <f>INDEX(products!$A$1:$G$49,MATCH(orders!$D171,products!$A$1:$A$49,0),MATCH(orders!M$1,products!$A$1:$G$1,0))</f>
        <v>8.9499999999999993</v>
      </c>
      <c r="N171" s="5">
        <f t="shared" si="6"/>
        <v>17.899999999999999</v>
      </c>
      <c r="O171" t="str">
        <f t="shared" si="7"/>
        <v>Robusta</v>
      </c>
      <c r="P171" t="str">
        <f t="shared" si="8"/>
        <v>Dark</v>
      </c>
      <c r="Q171" t="str">
        <f>_xlfn.XLOOKUP(Orders_Table[[#This Row],[Customer ID]],customers!$A$1:$A$1001,customers!$I$1:$I$1001,,0)</f>
        <v>No</v>
      </c>
    </row>
    <row r="172" spans="1:17"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s="2" t="str">
        <f>_xlfn.XLOOKUP(Orders_Table[[#This Row],[Customer ID]],customers!$A$1:$A$1001,customers!$F$1:$F$1001,,0)</f>
        <v>Craigavon</v>
      </c>
      <c r="J172" t="str">
        <f>INDEX(products!$A$1:$G$49,MATCH(orders!$D172,products!$A$1:$A$49,0),MATCH(orders!J$1,products!$A$1:$G$1,0))</f>
        <v>Exc</v>
      </c>
      <c r="K172" t="str">
        <f>INDEX(products!$A$1:$G$49,MATCH(orders!$D172,products!$A$1:$A$49,0),MATCH(orders!K$1,products!$A$1:$G$1,0))</f>
        <v>L</v>
      </c>
      <c r="L172" s="4">
        <f>INDEX(products!$A$1:$G$49,MATCH(orders!$D172,products!$A$1:$A$49,0),MATCH(orders!L$1,products!$A$1:$G$1,0))</f>
        <v>2.5</v>
      </c>
      <c r="M172" s="5">
        <f>INDEX(products!$A$1:$G$49,MATCH(orders!$D172,products!$A$1:$A$49,0),MATCH(orders!M$1,products!$A$1:$G$1,0))</f>
        <v>34.154999999999994</v>
      </c>
      <c r="N172" s="5">
        <f t="shared" si="6"/>
        <v>68.309999999999988</v>
      </c>
      <c r="O172" t="str">
        <f t="shared" si="7"/>
        <v>Excelsa</v>
      </c>
      <c r="P172" t="str">
        <f t="shared" si="8"/>
        <v>Light</v>
      </c>
      <c r="Q172" t="str">
        <f>_xlfn.XLOOKUP(Orders_Table[[#This Row],[Customer ID]],customers!$A$1:$A$1001,customers!$I$1:$I$1001,,0)</f>
        <v>No</v>
      </c>
    </row>
    <row r="173" spans="1:17"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s="2" t="str">
        <f>_xlfn.XLOOKUP(Orders_Table[[#This Row],[Customer ID]],customers!$A$1:$A$1001,customers!$F$1:$F$1001,,0)</f>
        <v>Tampa</v>
      </c>
      <c r="J173" t="str">
        <f>INDEX(products!$A$1:$G$49,MATCH(orders!$D173,products!$A$1:$A$49,0),MATCH(orders!J$1,products!$A$1:$G$1,0))</f>
        <v>Exc</v>
      </c>
      <c r="K173" t="str">
        <f>INDEX(products!$A$1:$G$49,MATCH(orders!$D173,products!$A$1:$A$49,0),MATCH(orders!K$1,products!$A$1:$G$1,0))</f>
        <v>M</v>
      </c>
      <c r="L173" s="4">
        <f>INDEX(products!$A$1:$G$49,MATCH(orders!$D173,products!$A$1:$A$49,0),MATCH(orders!L$1,products!$A$1:$G$1,0))</f>
        <v>2.5</v>
      </c>
      <c r="M173" s="5">
        <f>INDEX(products!$A$1:$G$49,MATCH(orders!$D173,products!$A$1:$A$49,0),MATCH(orders!M$1,products!$A$1:$G$1,0))</f>
        <v>31.624999999999996</v>
      </c>
      <c r="N173" s="5">
        <f t="shared" si="6"/>
        <v>63.249999999999993</v>
      </c>
      <c r="O173" t="str">
        <f t="shared" si="7"/>
        <v>Excelsa</v>
      </c>
      <c r="P173" t="str">
        <f t="shared" si="8"/>
        <v>Medium</v>
      </c>
      <c r="Q173" t="str">
        <f>_xlfn.XLOOKUP(Orders_Table[[#This Row],[Customer ID]],customers!$A$1:$A$1001,customers!$I$1:$I$1001,,0)</f>
        <v>Yes</v>
      </c>
    </row>
    <row r="174" spans="1:17"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s="2" t="str">
        <f>_xlfn.XLOOKUP(Orders_Table[[#This Row],[Customer ID]],customers!$A$1:$A$1001,customers!$F$1:$F$1001,,0)</f>
        <v>Eadestown</v>
      </c>
      <c r="J174" t="str">
        <f>INDEX(products!$A$1:$G$49,MATCH(orders!$D174,products!$A$1:$A$49,0),MATCH(orders!J$1,products!$A$1:$G$1,0))</f>
        <v>Exc</v>
      </c>
      <c r="K174" t="str">
        <f>INDEX(products!$A$1:$G$49,MATCH(orders!$D174,products!$A$1:$A$49,0),MATCH(orders!K$1,products!$A$1:$G$1,0))</f>
        <v>D</v>
      </c>
      <c r="L174" s="4">
        <f>INDEX(products!$A$1:$G$49,MATCH(orders!$D174,products!$A$1:$A$49,0),MATCH(orders!L$1,products!$A$1:$G$1,0))</f>
        <v>0.5</v>
      </c>
      <c r="M174" s="5">
        <f>INDEX(products!$A$1:$G$49,MATCH(orders!$D174,products!$A$1:$A$49,0),MATCH(orders!M$1,products!$A$1:$G$1,0))</f>
        <v>7.29</v>
      </c>
      <c r="N174" s="5">
        <f t="shared" si="6"/>
        <v>21.87</v>
      </c>
      <c r="O174" t="str">
        <f t="shared" si="7"/>
        <v>Excelsa</v>
      </c>
      <c r="P174" t="str">
        <f t="shared" si="8"/>
        <v>Dark</v>
      </c>
      <c r="Q174" t="str">
        <f>_xlfn.XLOOKUP(Orders_Table[[#This Row],[Customer ID]],customers!$A$1:$A$1001,customers!$I$1:$I$1001,,0)</f>
        <v>No</v>
      </c>
    </row>
    <row r="175" spans="1:17"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s="2" t="str">
        <f>_xlfn.XLOOKUP(Orders_Table[[#This Row],[Customer ID]],customers!$A$1:$A$1001,customers!$F$1:$F$1001,,0)</f>
        <v>Montgomery</v>
      </c>
      <c r="J175" t="str">
        <f>INDEX(products!$A$1:$G$49,MATCH(orders!$D175,products!$A$1:$A$49,0),MATCH(orders!J$1,products!$A$1:$G$1,0))</f>
        <v>Rob</v>
      </c>
      <c r="K175" t="str">
        <f>INDEX(products!$A$1:$G$49,MATCH(orders!$D175,products!$A$1:$A$49,0),MATCH(orders!K$1,products!$A$1:$G$1,0))</f>
        <v>M</v>
      </c>
      <c r="L175" s="4">
        <f>INDEX(products!$A$1:$G$49,MATCH(orders!$D175,products!$A$1:$A$49,0),MATCH(orders!L$1,products!$A$1:$G$1,0))</f>
        <v>2.5</v>
      </c>
      <c r="M175" s="5">
        <f>INDEX(products!$A$1:$G$49,MATCH(orders!$D175,products!$A$1:$A$49,0),MATCH(orders!M$1,products!$A$1:$G$1,0))</f>
        <v>22.884999999999998</v>
      </c>
      <c r="N175" s="5">
        <f t="shared" si="6"/>
        <v>91.539999999999992</v>
      </c>
      <c r="O175" t="str">
        <f t="shared" si="7"/>
        <v>Robusta</v>
      </c>
      <c r="P175" t="str">
        <f t="shared" si="8"/>
        <v>Medium</v>
      </c>
      <c r="Q175" t="str">
        <f>_xlfn.XLOOKUP(Orders_Table[[#This Row],[Customer ID]],customers!$A$1:$A$1001,customers!$I$1:$I$1001,,0)</f>
        <v>No</v>
      </c>
    </row>
    <row r="176" spans="1:17"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s="2" t="str">
        <f>_xlfn.XLOOKUP(Orders_Table[[#This Row],[Customer ID]],customers!$A$1:$A$1001,customers!$F$1:$F$1001,,0)</f>
        <v>Sparks</v>
      </c>
      <c r="J176" t="str">
        <f>INDEX(products!$A$1:$G$49,MATCH(orders!$D176,products!$A$1:$A$49,0),MATCH(orders!J$1,products!$A$1:$G$1,0))</f>
        <v>Exc</v>
      </c>
      <c r="K176" t="str">
        <f>INDEX(products!$A$1:$G$49,MATCH(orders!$D176,products!$A$1:$A$49,0),MATCH(orders!K$1,products!$A$1:$G$1,0))</f>
        <v>L</v>
      </c>
      <c r="L176" s="4">
        <f>INDEX(products!$A$1:$G$49,MATCH(orders!$D176,products!$A$1:$A$49,0),MATCH(orders!L$1,products!$A$1:$G$1,0))</f>
        <v>2.5</v>
      </c>
      <c r="M176" s="5">
        <f>INDEX(products!$A$1:$G$49,MATCH(orders!$D176,products!$A$1:$A$49,0),MATCH(orders!M$1,products!$A$1:$G$1,0))</f>
        <v>34.154999999999994</v>
      </c>
      <c r="N176" s="5">
        <f t="shared" si="6"/>
        <v>204.92999999999995</v>
      </c>
      <c r="O176" t="str">
        <f t="shared" si="7"/>
        <v>Excelsa</v>
      </c>
      <c r="P176" t="str">
        <f t="shared" si="8"/>
        <v>Light</v>
      </c>
      <c r="Q176" t="str">
        <f>_xlfn.XLOOKUP(Orders_Table[[#This Row],[Customer ID]],customers!$A$1:$A$1001,customers!$I$1:$I$1001,,0)</f>
        <v>Yes</v>
      </c>
    </row>
    <row r="177" spans="1:17"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s="2" t="str">
        <f>_xlfn.XLOOKUP(Orders_Table[[#This Row],[Customer ID]],customers!$A$1:$A$1001,customers!$F$1:$F$1001,,0)</f>
        <v>Macon</v>
      </c>
      <c r="J177" t="str">
        <f>INDEX(products!$A$1:$G$49,MATCH(orders!$D177,products!$A$1:$A$49,0),MATCH(orders!J$1,products!$A$1:$G$1,0))</f>
        <v>Exc</v>
      </c>
      <c r="K177" t="str">
        <f>INDEX(products!$A$1:$G$49,MATCH(orders!$D177,products!$A$1:$A$49,0),MATCH(orders!K$1,products!$A$1:$G$1,0))</f>
        <v>M</v>
      </c>
      <c r="L177" s="4">
        <f>INDEX(products!$A$1:$G$49,MATCH(orders!$D177,products!$A$1:$A$49,0),MATCH(orders!L$1,products!$A$1:$G$1,0))</f>
        <v>2.5</v>
      </c>
      <c r="M177" s="5">
        <f>INDEX(products!$A$1:$G$49,MATCH(orders!$D177,products!$A$1:$A$49,0),MATCH(orders!M$1,products!$A$1:$G$1,0))</f>
        <v>31.624999999999996</v>
      </c>
      <c r="N177" s="5">
        <f t="shared" si="6"/>
        <v>63.249999999999993</v>
      </c>
      <c r="O177" t="str">
        <f t="shared" si="7"/>
        <v>Excelsa</v>
      </c>
      <c r="P177" t="str">
        <f t="shared" si="8"/>
        <v>Medium</v>
      </c>
      <c r="Q177" t="str">
        <f>_xlfn.XLOOKUP(Orders_Table[[#This Row],[Customer ID]],customers!$A$1:$A$1001,customers!$I$1:$I$1001,,0)</f>
        <v>Yes</v>
      </c>
    </row>
    <row r="178" spans="1:17"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s="2" t="str">
        <f>_xlfn.XLOOKUP(Orders_Table[[#This Row],[Customer ID]],customers!$A$1:$A$1001,customers!$F$1:$F$1001,,0)</f>
        <v>Whittier</v>
      </c>
      <c r="J178" t="str">
        <f>INDEX(products!$A$1:$G$49,MATCH(orders!$D178,products!$A$1:$A$49,0),MATCH(orders!J$1,products!$A$1:$G$1,0))</f>
        <v>Exc</v>
      </c>
      <c r="K178" t="str">
        <f>INDEX(products!$A$1:$G$49,MATCH(orders!$D178,products!$A$1:$A$49,0),MATCH(orders!K$1,products!$A$1:$G$1,0))</f>
        <v>L</v>
      </c>
      <c r="L178" s="4">
        <f>INDEX(products!$A$1:$G$49,MATCH(orders!$D178,products!$A$1:$A$49,0),MATCH(orders!L$1,products!$A$1:$G$1,0))</f>
        <v>2.5</v>
      </c>
      <c r="M178" s="5">
        <f>INDEX(products!$A$1:$G$49,MATCH(orders!$D178,products!$A$1:$A$49,0),MATCH(orders!M$1,products!$A$1:$G$1,0))</f>
        <v>34.154999999999994</v>
      </c>
      <c r="N178" s="5">
        <f t="shared" si="6"/>
        <v>34.154999999999994</v>
      </c>
      <c r="O178" t="str">
        <f t="shared" si="7"/>
        <v>Excelsa</v>
      </c>
      <c r="P178" t="str">
        <f t="shared" si="8"/>
        <v>Light</v>
      </c>
      <c r="Q178" t="str">
        <f>_xlfn.XLOOKUP(Orders_Table[[#This Row],[Customer ID]],customers!$A$1:$A$1001,customers!$I$1:$I$1001,,0)</f>
        <v>Yes</v>
      </c>
    </row>
    <row r="179" spans="1:17"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s="2" t="str">
        <f>_xlfn.XLOOKUP(Orders_Table[[#This Row],[Customer ID]],customers!$A$1:$A$1001,customers!$F$1:$F$1001,,0)</f>
        <v>Johnson City</v>
      </c>
      <c r="J179" t="str">
        <f>INDEX(products!$A$1:$G$49,MATCH(orders!$D179,products!$A$1:$A$49,0),MATCH(orders!J$1,products!$A$1:$G$1,0))</f>
        <v>Rob</v>
      </c>
      <c r="K179" t="str">
        <f>INDEX(products!$A$1:$G$49,MATCH(orders!$D179,products!$A$1:$A$49,0),MATCH(orders!K$1,products!$A$1:$G$1,0))</f>
        <v>L</v>
      </c>
      <c r="L179" s="4">
        <f>INDEX(products!$A$1:$G$49,MATCH(orders!$D179,products!$A$1:$A$49,0),MATCH(orders!L$1,products!$A$1:$G$1,0))</f>
        <v>2.5</v>
      </c>
      <c r="M179" s="5">
        <f>INDEX(products!$A$1:$G$49,MATCH(orders!$D179,products!$A$1:$A$49,0),MATCH(orders!M$1,products!$A$1:$G$1,0))</f>
        <v>27.484999999999996</v>
      </c>
      <c r="N179" s="5">
        <f t="shared" si="6"/>
        <v>109.93999999999998</v>
      </c>
      <c r="O179" t="str">
        <f t="shared" si="7"/>
        <v>Robusta</v>
      </c>
      <c r="P179" t="str">
        <f t="shared" si="8"/>
        <v>Light</v>
      </c>
      <c r="Q179" t="str">
        <f>_xlfn.XLOOKUP(Orders_Table[[#This Row],[Customer ID]],customers!$A$1:$A$1001,customers!$I$1:$I$1001,,0)</f>
        <v>Yes</v>
      </c>
    </row>
    <row r="180" spans="1:17"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s="2" t="str">
        <f>_xlfn.XLOOKUP(Orders_Table[[#This Row],[Customer ID]],customers!$A$1:$A$1001,customers!$F$1:$F$1001,,0)</f>
        <v>Rochester</v>
      </c>
      <c r="J180" t="str">
        <f>INDEX(products!$A$1:$G$49,MATCH(orders!$D180,products!$A$1:$A$49,0),MATCH(orders!J$1,products!$A$1:$G$1,0))</f>
        <v>Ara</v>
      </c>
      <c r="K180" t="str">
        <f>INDEX(products!$A$1:$G$49,MATCH(orders!$D180,products!$A$1:$A$49,0),MATCH(orders!K$1,products!$A$1:$G$1,0))</f>
        <v>L</v>
      </c>
      <c r="L180" s="4">
        <f>INDEX(products!$A$1:$G$49,MATCH(orders!$D180,products!$A$1:$A$49,0),MATCH(orders!L$1,products!$A$1:$G$1,0))</f>
        <v>1</v>
      </c>
      <c r="M180" s="5">
        <f>INDEX(products!$A$1:$G$49,MATCH(orders!$D180,products!$A$1:$A$49,0),MATCH(orders!M$1,products!$A$1:$G$1,0))</f>
        <v>12.95</v>
      </c>
      <c r="N180" s="5">
        <f t="shared" si="6"/>
        <v>25.9</v>
      </c>
      <c r="O180" t="str">
        <f t="shared" si="7"/>
        <v>Arabica</v>
      </c>
      <c r="P180" t="str">
        <f t="shared" si="8"/>
        <v>Light</v>
      </c>
      <c r="Q180" t="str">
        <f>_xlfn.XLOOKUP(Orders_Table[[#This Row],[Customer ID]],customers!$A$1:$A$1001,customers!$I$1:$I$1001,,0)</f>
        <v>No</v>
      </c>
    </row>
    <row r="181" spans="1:17"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s="2" t="str">
        <f>_xlfn.XLOOKUP(Orders_Table[[#This Row],[Customer ID]],customers!$A$1:$A$1001,customers!$F$1:$F$1001,,0)</f>
        <v>Portarlington</v>
      </c>
      <c r="J181" t="str">
        <f>INDEX(products!$A$1:$G$49,MATCH(orders!$D181,products!$A$1:$A$49,0),MATCH(orders!J$1,products!$A$1:$G$1,0))</f>
        <v>Ara</v>
      </c>
      <c r="K181" t="str">
        <f>INDEX(products!$A$1:$G$49,MATCH(orders!$D181,products!$A$1:$A$49,0),MATCH(orders!K$1,products!$A$1:$G$1,0))</f>
        <v>D</v>
      </c>
      <c r="L181" s="4">
        <f>INDEX(products!$A$1:$G$49,MATCH(orders!$D181,products!$A$1:$A$49,0),MATCH(orders!L$1,products!$A$1:$G$1,0))</f>
        <v>0.2</v>
      </c>
      <c r="M181" s="5">
        <f>INDEX(products!$A$1:$G$49,MATCH(orders!$D181,products!$A$1:$A$49,0),MATCH(orders!M$1,products!$A$1:$G$1,0))</f>
        <v>2.9849999999999999</v>
      </c>
      <c r="N181" s="5">
        <f t="shared" si="6"/>
        <v>2.9849999999999999</v>
      </c>
      <c r="O181" t="str">
        <f t="shared" si="7"/>
        <v>Arabica</v>
      </c>
      <c r="P181" t="str">
        <f t="shared" si="8"/>
        <v>Dark</v>
      </c>
      <c r="Q181" t="str">
        <f>_xlfn.XLOOKUP(Orders_Table[[#This Row],[Customer ID]],customers!$A$1:$A$1001,customers!$I$1:$I$1001,,0)</f>
        <v>No</v>
      </c>
    </row>
    <row r="182" spans="1:17"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s="2" t="str">
        <f>_xlfn.XLOOKUP(Orders_Table[[#This Row],[Customer ID]],customers!$A$1:$A$1001,customers!$F$1:$F$1001,,0)</f>
        <v>Brooklyn</v>
      </c>
      <c r="J182" t="str">
        <f>INDEX(products!$A$1:$G$49,MATCH(orders!$D182,products!$A$1:$A$49,0),MATCH(orders!J$1,products!$A$1:$G$1,0))</f>
        <v>Exc</v>
      </c>
      <c r="K182" t="str">
        <f>INDEX(products!$A$1:$G$49,MATCH(orders!$D182,products!$A$1:$A$49,0),MATCH(orders!K$1,products!$A$1:$G$1,0))</f>
        <v>L</v>
      </c>
      <c r="L182" s="4">
        <f>INDEX(products!$A$1:$G$49,MATCH(orders!$D182,products!$A$1:$A$49,0),MATCH(orders!L$1,products!$A$1:$G$1,0))</f>
        <v>0.2</v>
      </c>
      <c r="M182" s="5">
        <f>INDEX(products!$A$1:$G$49,MATCH(orders!$D182,products!$A$1:$A$49,0),MATCH(orders!M$1,products!$A$1:$G$1,0))</f>
        <v>4.4550000000000001</v>
      </c>
      <c r="N182" s="5">
        <f t="shared" si="6"/>
        <v>22.274999999999999</v>
      </c>
      <c r="O182" t="str">
        <f t="shared" si="7"/>
        <v>Excelsa</v>
      </c>
      <c r="P182" t="str">
        <f t="shared" si="8"/>
        <v>Light</v>
      </c>
      <c r="Q182" t="str">
        <f>_xlfn.XLOOKUP(Orders_Table[[#This Row],[Customer ID]],customers!$A$1:$A$1001,customers!$I$1:$I$1001,,0)</f>
        <v>No</v>
      </c>
    </row>
    <row r="183" spans="1:17"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s="2" t="str">
        <f>_xlfn.XLOOKUP(Orders_Table[[#This Row],[Customer ID]],customers!$A$1:$A$1001,customers!$F$1:$F$1001,,0)</f>
        <v>Brooklyn</v>
      </c>
      <c r="J183" t="str">
        <f>INDEX(products!$A$1:$G$49,MATCH(orders!$D183,products!$A$1:$A$49,0),MATCH(orders!J$1,products!$A$1:$G$1,0))</f>
        <v>Ara</v>
      </c>
      <c r="K183" t="str">
        <f>INDEX(products!$A$1:$G$49,MATCH(orders!$D183,products!$A$1:$A$49,0),MATCH(orders!K$1,products!$A$1:$G$1,0))</f>
        <v>D</v>
      </c>
      <c r="L183" s="4">
        <f>INDEX(products!$A$1:$G$49,MATCH(orders!$D183,products!$A$1:$A$49,0),MATCH(orders!L$1,products!$A$1:$G$1,0))</f>
        <v>0.5</v>
      </c>
      <c r="M183" s="5">
        <f>INDEX(products!$A$1:$G$49,MATCH(orders!$D183,products!$A$1:$A$49,0),MATCH(orders!M$1,products!$A$1:$G$1,0))</f>
        <v>5.97</v>
      </c>
      <c r="N183" s="5">
        <f t="shared" si="6"/>
        <v>29.849999999999998</v>
      </c>
      <c r="O183" t="str">
        <f t="shared" si="7"/>
        <v>Arabica</v>
      </c>
      <c r="P183" t="str">
        <f t="shared" si="8"/>
        <v>Dark</v>
      </c>
      <c r="Q183" t="str">
        <f>_xlfn.XLOOKUP(Orders_Table[[#This Row],[Customer ID]],customers!$A$1:$A$1001,customers!$I$1:$I$1001,,0)</f>
        <v>No</v>
      </c>
    </row>
    <row r="184" spans="1:17"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s="2" t="str">
        <f>_xlfn.XLOOKUP(Orders_Table[[#This Row],[Customer ID]],customers!$A$1:$A$1001,customers!$F$1:$F$1001,,0)</f>
        <v>Charlottesville</v>
      </c>
      <c r="J184" t="str">
        <f>INDEX(products!$A$1:$G$49,MATCH(orders!$D184,products!$A$1:$A$49,0),MATCH(orders!J$1,products!$A$1:$G$1,0))</f>
        <v>Rob</v>
      </c>
      <c r="K184" t="str">
        <f>INDEX(products!$A$1:$G$49,MATCH(orders!$D184,products!$A$1:$A$49,0),MATCH(orders!K$1,products!$A$1:$G$1,0))</f>
        <v>D</v>
      </c>
      <c r="L184" s="4">
        <f>INDEX(products!$A$1:$G$49,MATCH(orders!$D184,products!$A$1:$A$49,0),MATCH(orders!L$1,products!$A$1:$G$1,0))</f>
        <v>0.5</v>
      </c>
      <c r="M184" s="5">
        <f>INDEX(products!$A$1:$G$49,MATCH(orders!$D184,products!$A$1:$A$49,0),MATCH(orders!M$1,products!$A$1:$G$1,0))</f>
        <v>5.3699999999999992</v>
      </c>
      <c r="N184" s="5">
        <f t="shared" si="6"/>
        <v>32.22</v>
      </c>
      <c r="O184" t="str">
        <f t="shared" si="7"/>
        <v>Robusta</v>
      </c>
      <c r="P184" t="str">
        <f t="shared" si="8"/>
        <v>Dark</v>
      </c>
      <c r="Q184" t="str">
        <f>_xlfn.XLOOKUP(Orders_Table[[#This Row],[Customer ID]],customers!$A$1:$A$1001,customers!$I$1:$I$1001,,0)</f>
        <v>No</v>
      </c>
    </row>
    <row r="185" spans="1:17"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s="2" t="str">
        <f>_xlfn.XLOOKUP(Orders_Table[[#This Row],[Customer ID]],customers!$A$1:$A$1001,customers!$F$1:$F$1001,,0)</f>
        <v>Garland</v>
      </c>
      <c r="J185" t="str">
        <f>INDEX(products!$A$1:$G$49,MATCH(orders!$D185,products!$A$1:$A$49,0),MATCH(orders!J$1,products!$A$1:$G$1,0))</f>
        <v>Exc</v>
      </c>
      <c r="K185" t="str">
        <f>INDEX(products!$A$1:$G$49,MATCH(orders!$D185,products!$A$1:$A$49,0),MATCH(orders!K$1,products!$A$1:$G$1,0))</f>
        <v>M</v>
      </c>
      <c r="L185" s="4">
        <f>INDEX(products!$A$1:$G$49,MATCH(orders!$D185,products!$A$1:$A$49,0),MATCH(orders!L$1,products!$A$1:$G$1,0))</f>
        <v>0.2</v>
      </c>
      <c r="M185" s="5">
        <f>INDEX(products!$A$1:$G$49,MATCH(orders!$D185,products!$A$1:$A$49,0),MATCH(orders!M$1,products!$A$1:$G$1,0))</f>
        <v>4.125</v>
      </c>
      <c r="N185" s="5">
        <f t="shared" si="6"/>
        <v>8.25</v>
      </c>
      <c r="O185" t="str">
        <f t="shared" si="7"/>
        <v>Excelsa</v>
      </c>
      <c r="P185" t="str">
        <f t="shared" si="8"/>
        <v>Medium</v>
      </c>
      <c r="Q185" t="str">
        <f>_xlfn.XLOOKUP(Orders_Table[[#This Row],[Customer ID]],customers!$A$1:$A$1001,customers!$I$1:$I$1001,,0)</f>
        <v>No</v>
      </c>
    </row>
    <row r="186" spans="1:17"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s="2" t="str">
        <f>_xlfn.XLOOKUP(Orders_Table[[#This Row],[Customer ID]],customers!$A$1:$A$1001,customers!$F$1:$F$1001,,0)</f>
        <v>Minneapolis</v>
      </c>
      <c r="J186" t="str">
        <f>INDEX(products!$A$1:$G$49,MATCH(orders!$D186,products!$A$1:$A$49,0),MATCH(orders!J$1,products!$A$1:$G$1,0))</f>
        <v>Ara</v>
      </c>
      <c r="K186" t="str">
        <f>INDEX(products!$A$1:$G$49,MATCH(orders!$D186,products!$A$1:$A$49,0),MATCH(orders!K$1,products!$A$1:$G$1,0))</f>
        <v>L</v>
      </c>
      <c r="L186" s="4">
        <f>INDEX(products!$A$1:$G$49,MATCH(orders!$D186,products!$A$1:$A$49,0),MATCH(orders!L$1,products!$A$1:$G$1,0))</f>
        <v>0.5</v>
      </c>
      <c r="M186" s="5">
        <f>INDEX(products!$A$1:$G$49,MATCH(orders!$D186,products!$A$1:$A$49,0),MATCH(orders!M$1,products!$A$1:$G$1,0))</f>
        <v>7.77</v>
      </c>
      <c r="N186" s="5">
        <f t="shared" si="6"/>
        <v>31.08</v>
      </c>
      <c r="O186" t="str">
        <f t="shared" si="7"/>
        <v>Arabica</v>
      </c>
      <c r="P186" t="str">
        <f t="shared" si="8"/>
        <v>Light</v>
      </c>
      <c r="Q186" t="str">
        <f>_xlfn.XLOOKUP(Orders_Table[[#This Row],[Customer ID]],customers!$A$1:$A$1001,customers!$I$1:$I$1001,,0)</f>
        <v>No</v>
      </c>
    </row>
    <row r="187" spans="1:17"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s="2" t="str">
        <f>_xlfn.XLOOKUP(Orders_Table[[#This Row],[Customer ID]],customers!$A$1:$A$1001,customers!$F$1:$F$1001,,0)</f>
        <v>Lansing</v>
      </c>
      <c r="J187" t="str">
        <f>INDEX(products!$A$1:$G$49,MATCH(orders!$D187,products!$A$1:$A$49,0),MATCH(orders!J$1,products!$A$1:$G$1,0))</f>
        <v>Exc</v>
      </c>
      <c r="K187" t="str">
        <f>INDEX(products!$A$1:$G$49,MATCH(orders!$D187,products!$A$1:$A$49,0),MATCH(orders!K$1,products!$A$1:$G$1,0))</f>
        <v>D</v>
      </c>
      <c r="L187" s="4">
        <f>INDEX(products!$A$1:$G$49,MATCH(orders!$D187,products!$A$1:$A$49,0),MATCH(orders!L$1,products!$A$1:$G$1,0))</f>
        <v>0.5</v>
      </c>
      <c r="M187" s="5">
        <f>INDEX(products!$A$1:$G$49,MATCH(orders!$D187,products!$A$1:$A$49,0),MATCH(orders!M$1,products!$A$1:$G$1,0))</f>
        <v>7.29</v>
      </c>
      <c r="N187" s="5">
        <f t="shared" si="6"/>
        <v>36.450000000000003</v>
      </c>
      <c r="O187" t="str">
        <f t="shared" si="7"/>
        <v>Excelsa</v>
      </c>
      <c r="P187" t="str">
        <f t="shared" si="8"/>
        <v>Dark</v>
      </c>
      <c r="Q187" t="str">
        <f>_xlfn.XLOOKUP(Orders_Table[[#This Row],[Customer ID]],customers!$A$1:$A$1001,customers!$I$1:$I$1001,,0)</f>
        <v>Yes</v>
      </c>
    </row>
    <row r="188" spans="1:17"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s="2" t="str">
        <f>_xlfn.XLOOKUP(Orders_Table[[#This Row],[Customer ID]],customers!$A$1:$A$1001,customers!$F$1:$F$1001,,0)</f>
        <v>Grand Forks</v>
      </c>
      <c r="J188" t="str">
        <f>INDEX(products!$A$1:$G$49,MATCH(orders!$D188,products!$A$1:$A$49,0),MATCH(orders!J$1,products!$A$1:$G$1,0))</f>
        <v>Rob</v>
      </c>
      <c r="K188" t="str">
        <f>INDEX(products!$A$1:$G$49,MATCH(orders!$D188,products!$A$1:$A$49,0),MATCH(orders!K$1,products!$A$1:$G$1,0))</f>
        <v>M</v>
      </c>
      <c r="L188" s="4">
        <f>INDEX(products!$A$1:$G$49,MATCH(orders!$D188,products!$A$1:$A$49,0),MATCH(orders!L$1,products!$A$1:$G$1,0))</f>
        <v>2.5</v>
      </c>
      <c r="M188" s="5">
        <f>INDEX(products!$A$1:$G$49,MATCH(orders!$D188,products!$A$1:$A$49,0),MATCH(orders!M$1,products!$A$1:$G$1,0))</f>
        <v>22.884999999999998</v>
      </c>
      <c r="N188" s="5">
        <f t="shared" si="6"/>
        <v>68.655000000000001</v>
      </c>
      <c r="O188" t="str">
        <f t="shared" si="7"/>
        <v>Robusta</v>
      </c>
      <c r="P188" t="str">
        <f t="shared" si="8"/>
        <v>Medium</v>
      </c>
      <c r="Q188" t="str">
        <f>_xlfn.XLOOKUP(Orders_Table[[#This Row],[Customer ID]],customers!$A$1:$A$1001,customers!$I$1:$I$1001,,0)</f>
        <v>No</v>
      </c>
    </row>
    <row r="189" spans="1:17"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s="2" t="str">
        <f>_xlfn.XLOOKUP(Orders_Table[[#This Row],[Customer ID]],customers!$A$1:$A$1001,customers!$F$1:$F$1001,,0)</f>
        <v>Anchorage</v>
      </c>
      <c r="J189" t="str">
        <f>INDEX(products!$A$1:$G$49,MATCH(orders!$D189,products!$A$1:$A$49,0),MATCH(orders!J$1,products!$A$1:$G$1,0))</f>
        <v>Lib</v>
      </c>
      <c r="K189" t="str">
        <f>INDEX(products!$A$1:$G$49,MATCH(orders!$D189,products!$A$1:$A$49,0),MATCH(orders!K$1,products!$A$1:$G$1,0))</f>
        <v>M</v>
      </c>
      <c r="L189" s="4">
        <f>INDEX(products!$A$1:$G$49,MATCH(orders!$D189,products!$A$1:$A$49,0),MATCH(orders!L$1,products!$A$1:$G$1,0))</f>
        <v>0.5</v>
      </c>
      <c r="M189" s="5">
        <f>INDEX(products!$A$1:$G$49,MATCH(orders!$D189,products!$A$1:$A$49,0),MATCH(orders!M$1,products!$A$1:$G$1,0))</f>
        <v>8.73</v>
      </c>
      <c r="N189" s="5">
        <f t="shared" si="6"/>
        <v>43.650000000000006</v>
      </c>
      <c r="O189" t="str">
        <f t="shared" si="7"/>
        <v>Liberica</v>
      </c>
      <c r="P189" t="str">
        <f t="shared" si="8"/>
        <v>Medium</v>
      </c>
      <c r="Q189" t="str">
        <f>_xlfn.XLOOKUP(Orders_Table[[#This Row],[Customer ID]],customers!$A$1:$A$1001,customers!$I$1:$I$1001,,0)</f>
        <v>Yes</v>
      </c>
    </row>
    <row r="190" spans="1:17"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s="2" t="str">
        <f>_xlfn.XLOOKUP(Orders_Table[[#This Row],[Customer ID]],customers!$A$1:$A$1001,customers!$F$1:$F$1001,,0)</f>
        <v>Oklahoma City</v>
      </c>
      <c r="J190" t="str">
        <f>INDEX(products!$A$1:$G$49,MATCH(orders!$D190,products!$A$1:$A$49,0),MATCH(orders!J$1,products!$A$1:$G$1,0))</f>
        <v>Exc</v>
      </c>
      <c r="K190" t="str">
        <f>INDEX(products!$A$1:$G$49,MATCH(orders!$D190,products!$A$1:$A$49,0),MATCH(orders!K$1,products!$A$1:$G$1,0))</f>
        <v>L</v>
      </c>
      <c r="L190" s="4">
        <f>INDEX(products!$A$1:$G$49,MATCH(orders!$D190,products!$A$1:$A$49,0),MATCH(orders!L$1,products!$A$1:$G$1,0))</f>
        <v>0.2</v>
      </c>
      <c r="M190" s="5">
        <f>INDEX(products!$A$1:$G$49,MATCH(orders!$D190,products!$A$1:$A$49,0),MATCH(orders!M$1,products!$A$1:$G$1,0))</f>
        <v>4.4550000000000001</v>
      </c>
      <c r="N190" s="5">
        <f t="shared" si="6"/>
        <v>4.4550000000000001</v>
      </c>
      <c r="O190" t="str">
        <f t="shared" si="7"/>
        <v>Excelsa</v>
      </c>
      <c r="P190" t="str">
        <f t="shared" si="8"/>
        <v>Light</v>
      </c>
      <c r="Q190" t="str">
        <f>_xlfn.XLOOKUP(Orders_Table[[#This Row],[Customer ID]],customers!$A$1:$A$1001,customers!$I$1:$I$1001,,0)</f>
        <v>Yes</v>
      </c>
    </row>
    <row r="191" spans="1:17"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s="2" t="str">
        <f>_xlfn.XLOOKUP(Orders_Table[[#This Row],[Customer ID]],customers!$A$1:$A$1001,customers!$F$1:$F$1001,,0)</f>
        <v>Tulsa</v>
      </c>
      <c r="J191" t="str">
        <f>INDEX(products!$A$1:$G$49,MATCH(orders!$D191,products!$A$1:$A$49,0),MATCH(orders!J$1,products!$A$1:$G$1,0))</f>
        <v>Lib</v>
      </c>
      <c r="K191" t="str">
        <f>INDEX(products!$A$1:$G$49,MATCH(orders!$D191,products!$A$1:$A$49,0),MATCH(orders!K$1,products!$A$1:$G$1,0))</f>
        <v>M</v>
      </c>
      <c r="L191" s="4">
        <f>INDEX(products!$A$1:$G$49,MATCH(orders!$D191,products!$A$1:$A$49,0),MATCH(orders!L$1,products!$A$1:$G$1,0))</f>
        <v>1</v>
      </c>
      <c r="M191" s="5">
        <f>INDEX(products!$A$1:$G$49,MATCH(orders!$D191,products!$A$1:$A$49,0),MATCH(orders!M$1,products!$A$1:$G$1,0))</f>
        <v>14.55</v>
      </c>
      <c r="N191" s="5">
        <f t="shared" si="6"/>
        <v>43.650000000000006</v>
      </c>
      <c r="O191" t="str">
        <f t="shared" si="7"/>
        <v>Liberica</v>
      </c>
      <c r="P191" t="str">
        <f t="shared" si="8"/>
        <v>Medium</v>
      </c>
      <c r="Q191" t="str">
        <f>_xlfn.XLOOKUP(Orders_Table[[#This Row],[Customer ID]],customers!$A$1:$A$1001,customers!$I$1:$I$1001,,0)</f>
        <v>Yes</v>
      </c>
    </row>
    <row r="192" spans="1:17"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s="2" t="str">
        <f>_xlfn.XLOOKUP(Orders_Table[[#This Row],[Customer ID]],customers!$A$1:$A$1001,customers!$F$1:$F$1001,,0)</f>
        <v>Detroit</v>
      </c>
      <c r="J192" t="str">
        <f>INDEX(products!$A$1:$G$49,MATCH(orders!$D192,products!$A$1:$A$49,0),MATCH(orders!J$1,products!$A$1:$G$1,0))</f>
        <v>Lib</v>
      </c>
      <c r="K192" t="str">
        <f>INDEX(products!$A$1:$G$49,MATCH(orders!$D192,products!$A$1:$A$49,0),MATCH(orders!K$1,products!$A$1:$G$1,0))</f>
        <v>M</v>
      </c>
      <c r="L192" s="4">
        <f>INDEX(products!$A$1:$G$49,MATCH(orders!$D192,products!$A$1:$A$49,0),MATCH(orders!L$1,products!$A$1:$G$1,0))</f>
        <v>2.5</v>
      </c>
      <c r="M192" s="5">
        <f>INDEX(products!$A$1:$G$49,MATCH(orders!$D192,products!$A$1:$A$49,0),MATCH(orders!M$1,products!$A$1:$G$1,0))</f>
        <v>33.464999999999996</v>
      </c>
      <c r="N192" s="5">
        <f t="shared" si="6"/>
        <v>33.464999999999996</v>
      </c>
      <c r="O192" t="str">
        <f t="shared" si="7"/>
        <v>Liberica</v>
      </c>
      <c r="P192" t="str">
        <f t="shared" si="8"/>
        <v>Medium</v>
      </c>
      <c r="Q192" t="str">
        <f>_xlfn.XLOOKUP(Orders_Table[[#This Row],[Customer ID]],customers!$A$1:$A$1001,customers!$I$1:$I$1001,,0)</f>
        <v>Yes</v>
      </c>
    </row>
    <row r="193" spans="1:17"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s="2" t="str">
        <f>_xlfn.XLOOKUP(Orders_Table[[#This Row],[Customer ID]],customers!$A$1:$A$1001,customers!$F$1:$F$1001,,0)</f>
        <v>Washington</v>
      </c>
      <c r="J193" t="str">
        <f>INDEX(products!$A$1:$G$49,MATCH(orders!$D193,products!$A$1:$A$49,0),MATCH(orders!J$1,products!$A$1:$G$1,0))</f>
        <v>Lib</v>
      </c>
      <c r="K193" t="str">
        <f>INDEX(products!$A$1:$G$49,MATCH(orders!$D193,products!$A$1:$A$49,0),MATCH(orders!K$1,products!$A$1:$G$1,0))</f>
        <v>D</v>
      </c>
      <c r="L193" s="4">
        <f>INDEX(products!$A$1:$G$49,MATCH(orders!$D193,products!$A$1:$A$49,0),MATCH(orders!L$1,products!$A$1:$G$1,0))</f>
        <v>0.2</v>
      </c>
      <c r="M193" s="5">
        <f>INDEX(products!$A$1:$G$49,MATCH(orders!$D193,products!$A$1:$A$49,0),MATCH(orders!M$1,products!$A$1:$G$1,0))</f>
        <v>3.8849999999999998</v>
      </c>
      <c r="N193" s="5">
        <f t="shared" si="6"/>
        <v>19.424999999999997</v>
      </c>
      <c r="O193" t="str">
        <f t="shared" si="7"/>
        <v>Liberica</v>
      </c>
      <c r="P193" t="str">
        <f t="shared" si="8"/>
        <v>Dark</v>
      </c>
      <c r="Q193" t="str">
        <f>_xlfn.XLOOKUP(Orders_Table[[#This Row],[Customer ID]],customers!$A$1:$A$1001,customers!$I$1:$I$1001,,0)</f>
        <v>Yes</v>
      </c>
    </row>
    <row r="194" spans="1:17"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s="2" t="str">
        <f>_xlfn.XLOOKUP(Orders_Table[[#This Row],[Customer ID]],customers!$A$1:$A$1001,customers!$F$1:$F$1001,,0)</f>
        <v>Nenagh</v>
      </c>
      <c r="J194" t="str">
        <f>INDEX(products!$A$1:$G$49,MATCH(orders!$D194,products!$A$1:$A$49,0),MATCH(orders!J$1,products!$A$1:$G$1,0))</f>
        <v>Exc</v>
      </c>
      <c r="K194" t="str">
        <f>INDEX(products!$A$1:$G$49,MATCH(orders!$D194,products!$A$1:$A$49,0),MATCH(orders!K$1,products!$A$1:$G$1,0))</f>
        <v>D</v>
      </c>
      <c r="L194" s="4">
        <f>INDEX(products!$A$1:$G$49,MATCH(orders!$D194,products!$A$1:$A$49,0),MATCH(orders!L$1,products!$A$1:$G$1,0))</f>
        <v>1</v>
      </c>
      <c r="M194" s="5">
        <f>INDEX(products!$A$1:$G$49,MATCH(orders!$D194,products!$A$1:$A$49,0),MATCH(orders!M$1,products!$A$1:$G$1,0))</f>
        <v>12.15</v>
      </c>
      <c r="N194" s="5">
        <f t="shared" si="6"/>
        <v>72.900000000000006</v>
      </c>
      <c r="O194" t="str">
        <f t="shared" si="7"/>
        <v>Excelsa</v>
      </c>
      <c r="P194" t="str">
        <f t="shared" si="8"/>
        <v>Dark</v>
      </c>
      <c r="Q194" t="str">
        <f>_xlfn.XLOOKUP(Orders_Table[[#This Row],[Customer ID]],customers!$A$1:$A$1001,customers!$I$1:$I$1001,,0)</f>
        <v>Yes</v>
      </c>
    </row>
    <row r="195" spans="1:17"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s="2" t="str">
        <f>_xlfn.XLOOKUP(Orders_Table[[#This Row],[Customer ID]],customers!$A$1:$A$1001,customers!$F$1:$F$1001,,0)</f>
        <v>Mesa</v>
      </c>
      <c r="J195" t="str">
        <f>INDEX(products!$A$1:$G$49,MATCH(orders!$D195,products!$A$1:$A$49,0),MATCH(orders!J$1,products!$A$1:$G$1,0))</f>
        <v>Exc</v>
      </c>
      <c r="K195" t="str">
        <f>INDEX(products!$A$1:$G$49,MATCH(orders!$D195,products!$A$1:$A$49,0),MATCH(orders!K$1,products!$A$1:$G$1,0))</f>
        <v>L</v>
      </c>
      <c r="L195" s="4">
        <f>INDEX(products!$A$1:$G$49,MATCH(orders!$D195,products!$A$1:$A$49,0),MATCH(orders!L$1,products!$A$1:$G$1,0))</f>
        <v>1</v>
      </c>
      <c r="M195" s="5">
        <f>INDEX(products!$A$1:$G$49,MATCH(orders!$D195,products!$A$1:$A$49,0),MATCH(orders!M$1,products!$A$1:$G$1,0))</f>
        <v>14.85</v>
      </c>
      <c r="N195" s="5">
        <f t="shared" ref="N195:N258" si="9">M195*E195</f>
        <v>44.55</v>
      </c>
      <c r="O195" t="str">
        <f t="shared" ref="O195:O258" si="10">IF(J195="Rob","Robusta", IF(J195="Exc", "Excelsa", IF(J195="Ara","Arabica", IF(J195="Lib","Liberica",""))))</f>
        <v>Excelsa</v>
      </c>
      <c r="P195" t="str">
        <f t="shared" ref="P195:P258" si="11">IF(K195="M", "Medium", IF(K195="L","Light", IF(K195="D","Dark","")))</f>
        <v>Light</v>
      </c>
      <c r="Q195" t="str">
        <f>_xlfn.XLOOKUP(Orders_Table[[#This Row],[Customer ID]],customers!$A$1:$A$1001,customers!$I$1:$I$1001,,0)</f>
        <v>No</v>
      </c>
    </row>
    <row r="196" spans="1:17"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s="2" t="str">
        <f>_xlfn.XLOOKUP(Orders_Table[[#This Row],[Customer ID]],customers!$A$1:$A$1001,customers!$F$1:$F$1001,,0)</f>
        <v>Warren</v>
      </c>
      <c r="J196" t="str">
        <f>INDEX(products!$A$1:$G$49,MATCH(orders!$D196,products!$A$1:$A$49,0),MATCH(orders!J$1,products!$A$1:$G$1,0))</f>
        <v>Exc</v>
      </c>
      <c r="K196" t="str">
        <f>INDEX(products!$A$1:$G$49,MATCH(orders!$D196,products!$A$1:$A$49,0),MATCH(orders!K$1,products!$A$1:$G$1,0))</f>
        <v>D</v>
      </c>
      <c r="L196" s="4">
        <f>INDEX(products!$A$1:$G$49,MATCH(orders!$D196,products!$A$1:$A$49,0),MATCH(orders!L$1,products!$A$1:$G$1,0))</f>
        <v>0.5</v>
      </c>
      <c r="M196" s="5">
        <f>INDEX(products!$A$1:$G$49,MATCH(orders!$D196,products!$A$1:$A$49,0),MATCH(orders!M$1,products!$A$1:$G$1,0))</f>
        <v>7.29</v>
      </c>
      <c r="N196" s="5">
        <f t="shared" si="9"/>
        <v>36.450000000000003</v>
      </c>
      <c r="O196" t="str">
        <f t="shared" si="10"/>
        <v>Excelsa</v>
      </c>
      <c r="P196" t="str">
        <f t="shared" si="11"/>
        <v>Dark</v>
      </c>
      <c r="Q196" t="str">
        <f>_xlfn.XLOOKUP(Orders_Table[[#This Row],[Customer ID]],customers!$A$1:$A$1001,customers!$I$1:$I$1001,,0)</f>
        <v>No</v>
      </c>
    </row>
    <row r="197" spans="1:17"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s="2" t="str">
        <f>_xlfn.XLOOKUP(Orders_Table[[#This Row],[Customer ID]],customers!$A$1:$A$1001,customers!$F$1:$F$1001,,0)</f>
        <v>Memphis</v>
      </c>
      <c r="J197" t="str">
        <f>INDEX(products!$A$1:$G$49,MATCH(orders!$D197,products!$A$1:$A$49,0),MATCH(orders!J$1,products!$A$1:$G$1,0))</f>
        <v>Ara</v>
      </c>
      <c r="K197" t="str">
        <f>INDEX(products!$A$1:$G$49,MATCH(orders!$D197,products!$A$1:$A$49,0),MATCH(orders!K$1,products!$A$1:$G$1,0))</f>
        <v>L</v>
      </c>
      <c r="L197" s="4">
        <f>INDEX(products!$A$1:$G$49,MATCH(orders!$D197,products!$A$1:$A$49,0),MATCH(orders!L$1,products!$A$1:$G$1,0))</f>
        <v>1</v>
      </c>
      <c r="M197" s="5">
        <f>INDEX(products!$A$1:$G$49,MATCH(orders!$D197,products!$A$1:$A$49,0),MATCH(orders!M$1,products!$A$1:$G$1,0))</f>
        <v>12.95</v>
      </c>
      <c r="N197" s="5">
        <f t="shared" si="9"/>
        <v>38.849999999999994</v>
      </c>
      <c r="O197" t="str">
        <f t="shared" si="10"/>
        <v>Arabica</v>
      </c>
      <c r="P197" t="str">
        <f t="shared" si="11"/>
        <v>Light</v>
      </c>
      <c r="Q197" t="str">
        <f>_xlfn.XLOOKUP(Orders_Table[[#This Row],[Customer ID]],customers!$A$1:$A$1001,customers!$I$1:$I$1001,,0)</f>
        <v>No</v>
      </c>
    </row>
    <row r="198" spans="1:17"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s="2" t="str">
        <f>_xlfn.XLOOKUP(Orders_Table[[#This Row],[Customer ID]],customers!$A$1:$A$1001,customers!$F$1:$F$1001,,0)</f>
        <v>Washington</v>
      </c>
      <c r="J198" t="str">
        <f>INDEX(products!$A$1:$G$49,MATCH(orders!$D198,products!$A$1:$A$49,0),MATCH(orders!J$1,products!$A$1:$G$1,0))</f>
        <v>Exc</v>
      </c>
      <c r="K198" t="str">
        <f>INDEX(products!$A$1:$G$49,MATCH(orders!$D198,products!$A$1:$A$49,0),MATCH(orders!K$1,products!$A$1:$G$1,0))</f>
        <v>L</v>
      </c>
      <c r="L198" s="4">
        <f>INDEX(products!$A$1:$G$49,MATCH(orders!$D198,products!$A$1:$A$49,0),MATCH(orders!L$1,products!$A$1:$G$1,0))</f>
        <v>0.5</v>
      </c>
      <c r="M198" s="5">
        <f>INDEX(products!$A$1:$G$49,MATCH(orders!$D198,products!$A$1:$A$49,0),MATCH(orders!M$1,products!$A$1:$G$1,0))</f>
        <v>8.91</v>
      </c>
      <c r="N198" s="5">
        <f t="shared" si="9"/>
        <v>53.46</v>
      </c>
      <c r="O198" t="str">
        <f t="shared" si="10"/>
        <v>Excelsa</v>
      </c>
      <c r="P198" t="str">
        <f t="shared" si="11"/>
        <v>Light</v>
      </c>
      <c r="Q198" t="str">
        <f>_xlfn.XLOOKUP(Orders_Table[[#This Row],[Customer ID]],customers!$A$1:$A$1001,customers!$I$1:$I$1001,,0)</f>
        <v>No</v>
      </c>
    </row>
    <row r="199" spans="1:17"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s="2" t="str">
        <f>_xlfn.XLOOKUP(Orders_Table[[#This Row],[Customer ID]],customers!$A$1:$A$1001,customers!$F$1:$F$1001,,0)</f>
        <v>Washington</v>
      </c>
      <c r="J199" t="str">
        <f>INDEX(products!$A$1:$G$49,MATCH(orders!$D199,products!$A$1:$A$49,0),MATCH(orders!J$1,products!$A$1:$G$1,0))</f>
        <v>Lib</v>
      </c>
      <c r="K199" t="str">
        <f>INDEX(products!$A$1:$G$49,MATCH(orders!$D199,products!$A$1:$A$49,0),MATCH(orders!K$1,products!$A$1:$G$1,0))</f>
        <v>D</v>
      </c>
      <c r="L199" s="4">
        <f>INDEX(products!$A$1:$G$49,MATCH(orders!$D199,products!$A$1:$A$49,0),MATCH(orders!L$1,products!$A$1:$G$1,0))</f>
        <v>2.5</v>
      </c>
      <c r="M199" s="5">
        <f>INDEX(products!$A$1:$G$49,MATCH(orders!$D199,products!$A$1:$A$49,0),MATCH(orders!M$1,products!$A$1:$G$1,0))</f>
        <v>29.784999999999997</v>
      </c>
      <c r="N199" s="5">
        <f t="shared" si="9"/>
        <v>59.569999999999993</v>
      </c>
      <c r="O199" t="str">
        <f t="shared" si="10"/>
        <v>Liberica</v>
      </c>
      <c r="P199" t="str">
        <f t="shared" si="11"/>
        <v>Dark</v>
      </c>
      <c r="Q199" t="str">
        <f>_xlfn.XLOOKUP(Orders_Table[[#This Row],[Customer ID]],customers!$A$1:$A$1001,customers!$I$1:$I$1001,,0)</f>
        <v>No</v>
      </c>
    </row>
    <row r="200" spans="1:17"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s="2" t="str">
        <f>_xlfn.XLOOKUP(Orders_Table[[#This Row],[Customer ID]],customers!$A$1:$A$1001,customers!$F$1:$F$1001,,0)</f>
        <v>Washington</v>
      </c>
      <c r="J200" t="str">
        <f>INDEX(products!$A$1:$G$49,MATCH(orders!$D200,products!$A$1:$A$49,0),MATCH(orders!J$1,products!$A$1:$G$1,0))</f>
        <v>Lib</v>
      </c>
      <c r="K200" t="str">
        <f>INDEX(products!$A$1:$G$49,MATCH(orders!$D200,products!$A$1:$A$49,0),MATCH(orders!K$1,products!$A$1:$G$1,0))</f>
        <v>D</v>
      </c>
      <c r="L200" s="4">
        <f>INDEX(products!$A$1:$G$49,MATCH(orders!$D200,products!$A$1:$A$49,0),MATCH(orders!L$1,products!$A$1:$G$1,0))</f>
        <v>2.5</v>
      </c>
      <c r="M200" s="5">
        <f>INDEX(products!$A$1:$G$49,MATCH(orders!$D200,products!$A$1:$A$49,0),MATCH(orders!M$1,products!$A$1:$G$1,0))</f>
        <v>29.784999999999997</v>
      </c>
      <c r="N200" s="5">
        <f t="shared" si="9"/>
        <v>89.35499999999999</v>
      </c>
      <c r="O200" t="str">
        <f t="shared" si="10"/>
        <v>Liberica</v>
      </c>
      <c r="P200" t="str">
        <f t="shared" si="11"/>
        <v>Dark</v>
      </c>
      <c r="Q200" t="str">
        <f>_xlfn.XLOOKUP(Orders_Table[[#This Row],[Customer ID]],customers!$A$1:$A$1001,customers!$I$1:$I$1001,,0)</f>
        <v>No</v>
      </c>
    </row>
    <row r="201" spans="1:17"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s="2" t="str">
        <f>_xlfn.XLOOKUP(Orders_Table[[#This Row],[Customer ID]],customers!$A$1:$A$1001,customers!$F$1:$F$1001,,0)</f>
        <v>Washington</v>
      </c>
      <c r="J201" t="str">
        <f>INDEX(products!$A$1:$G$49,MATCH(orders!$D201,products!$A$1:$A$49,0),MATCH(orders!J$1,products!$A$1:$G$1,0))</f>
        <v>Lib</v>
      </c>
      <c r="K201" t="str">
        <f>INDEX(products!$A$1:$G$49,MATCH(orders!$D201,products!$A$1:$A$49,0),MATCH(orders!K$1,products!$A$1:$G$1,0))</f>
        <v>L</v>
      </c>
      <c r="L201" s="4">
        <f>INDEX(products!$A$1:$G$49,MATCH(orders!$D201,products!$A$1:$A$49,0),MATCH(orders!L$1,products!$A$1:$G$1,0))</f>
        <v>0.5</v>
      </c>
      <c r="M201" s="5">
        <f>INDEX(products!$A$1:$G$49,MATCH(orders!$D201,products!$A$1:$A$49,0),MATCH(orders!M$1,products!$A$1:$G$1,0))</f>
        <v>9.51</v>
      </c>
      <c r="N201" s="5">
        <f t="shared" si="9"/>
        <v>38.04</v>
      </c>
      <c r="O201" t="str">
        <f t="shared" si="10"/>
        <v>Liberica</v>
      </c>
      <c r="P201" t="str">
        <f t="shared" si="11"/>
        <v>Light</v>
      </c>
      <c r="Q201" t="str">
        <f>_xlfn.XLOOKUP(Orders_Table[[#This Row],[Customer ID]],customers!$A$1:$A$1001,customers!$I$1:$I$1001,,0)</f>
        <v>No</v>
      </c>
    </row>
    <row r="202" spans="1:17"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s="2" t="str">
        <f>_xlfn.XLOOKUP(Orders_Table[[#This Row],[Customer ID]],customers!$A$1:$A$1001,customers!$F$1:$F$1001,,0)</f>
        <v>Washington</v>
      </c>
      <c r="J202" t="str">
        <f>INDEX(products!$A$1:$G$49,MATCH(orders!$D202,products!$A$1:$A$49,0),MATCH(orders!J$1,products!$A$1:$G$1,0))</f>
        <v>Exc</v>
      </c>
      <c r="K202" t="str">
        <f>INDEX(products!$A$1:$G$49,MATCH(orders!$D202,products!$A$1:$A$49,0),MATCH(orders!K$1,products!$A$1:$G$1,0))</f>
        <v>M</v>
      </c>
      <c r="L202" s="4">
        <f>INDEX(products!$A$1:$G$49,MATCH(orders!$D202,products!$A$1:$A$49,0),MATCH(orders!L$1,products!$A$1:$G$1,0))</f>
        <v>1</v>
      </c>
      <c r="M202" s="5">
        <f>INDEX(products!$A$1:$G$49,MATCH(orders!$D202,products!$A$1:$A$49,0),MATCH(orders!M$1,products!$A$1:$G$1,0))</f>
        <v>13.75</v>
      </c>
      <c r="N202" s="5">
        <f t="shared" si="9"/>
        <v>41.25</v>
      </c>
      <c r="O202" t="str">
        <f t="shared" si="10"/>
        <v>Excelsa</v>
      </c>
      <c r="P202" t="str">
        <f t="shared" si="11"/>
        <v>Medium</v>
      </c>
      <c r="Q202" t="str">
        <f>_xlfn.XLOOKUP(Orders_Table[[#This Row],[Customer ID]],customers!$A$1:$A$1001,customers!$I$1:$I$1001,,0)</f>
        <v>No</v>
      </c>
    </row>
    <row r="203" spans="1:17"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s="2" t="str">
        <f>_xlfn.XLOOKUP(Orders_Table[[#This Row],[Customer ID]],customers!$A$1:$A$1001,customers!$F$1:$F$1001,,0)</f>
        <v>Ogden</v>
      </c>
      <c r="J203" t="str">
        <f>INDEX(products!$A$1:$G$49,MATCH(orders!$D203,products!$A$1:$A$49,0),MATCH(orders!J$1,products!$A$1:$G$1,0))</f>
        <v>Lib</v>
      </c>
      <c r="K203" t="str">
        <f>INDEX(products!$A$1:$G$49,MATCH(orders!$D203,products!$A$1:$A$49,0),MATCH(orders!K$1,products!$A$1:$G$1,0))</f>
        <v>L</v>
      </c>
      <c r="L203" s="4">
        <f>INDEX(products!$A$1:$G$49,MATCH(orders!$D203,products!$A$1:$A$49,0),MATCH(orders!L$1,products!$A$1:$G$1,0))</f>
        <v>0.5</v>
      </c>
      <c r="M203" s="5">
        <f>INDEX(products!$A$1:$G$49,MATCH(orders!$D203,products!$A$1:$A$49,0),MATCH(orders!M$1,products!$A$1:$G$1,0))</f>
        <v>9.51</v>
      </c>
      <c r="N203" s="5">
        <f t="shared" si="9"/>
        <v>57.06</v>
      </c>
      <c r="O203" t="str">
        <f t="shared" si="10"/>
        <v>Liberica</v>
      </c>
      <c r="P203" t="str">
        <f t="shared" si="11"/>
        <v>Light</v>
      </c>
      <c r="Q203" t="str">
        <f>_xlfn.XLOOKUP(Orders_Table[[#This Row],[Customer ID]],customers!$A$1:$A$1001,customers!$I$1:$I$1001,,0)</f>
        <v>No</v>
      </c>
    </row>
    <row r="204" spans="1:17"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s="2" t="str">
        <f>_xlfn.XLOOKUP(Orders_Table[[#This Row],[Customer ID]],customers!$A$1:$A$1001,customers!$F$1:$F$1001,,0)</f>
        <v>Albany</v>
      </c>
      <c r="J204" t="str">
        <f>INDEX(products!$A$1:$G$49,MATCH(orders!$D204,products!$A$1:$A$49,0),MATCH(orders!J$1,products!$A$1:$G$1,0))</f>
        <v>Lib</v>
      </c>
      <c r="K204" t="str">
        <f>INDEX(products!$A$1:$G$49,MATCH(orders!$D204,products!$A$1:$A$49,0),MATCH(orders!K$1,products!$A$1:$G$1,0))</f>
        <v>D</v>
      </c>
      <c r="L204" s="4">
        <f>INDEX(products!$A$1:$G$49,MATCH(orders!$D204,products!$A$1:$A$49,0),MATCH(orders!L$1,products!$A$1:$G$1,0))</f>
        <v>2.5</v>
      </c>
      <c r="M204" s="5">
        <f>INDEX(products!$A$1:$G$49,MATCH(orders!$D204,products!$A$1:$A$49,0),MATCH(orders!M$1,products!$A$1:$G$1,0))</f>
        <v>29.784999999999997</v>
      </c>
      <c r="N204" s="5">
        <f t="shared" si="9"/>
        <v>178.70999999999998</v>
      </c>
      <c r="O204" t="str">
        <f t="shared" si="10"/>
        <v>Liberica</v>
      </c>
      <c r="P204" t="str">
        <f t="shared" si="11"/>
        <v>Dark</v>
      </c>
      <c r="Q204" t="str">
        <f>_xlfn.XLOOKUP(Orders_Table[[#This Row],[Customer ID]],customers!$A$1:$A$1001,customers!$I$1:$I$1001,,0)</f>
        <v>Yes</v>
      </c>
    </row>
    <row r="205" spans="1:17"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s="2" t="str">
        <f>_xlfn.XLOOKUP(Orders_Table[[#This Row],[Customer ID]],customers!$A$1:$A$1001,customers!$F$1:$F$1001,,0)</f>
        <v>Spartanburg</v>
      </c>
      <c r="J205" t="str">
        <f>INDEX(products!$A$1:$G$49,MATCH(orders!$D205,products!$A$1:$A$49,0),MATCH(orders!J$1,products!$A$1:$G$1,0))</f>
        <v>Lib</v>
      </c>
      <c r="K205" t="str">
        <f>INDEX(products!$A$1:$G$49,MATCH(orders!$D205,products!$A$1:$A$49,0),MATCH(orders!K$1,products!$A$1:$G$1,0))</f>
        <v>L</v>
      </c>
      <c r="L205" s="4">
        <f>INDEX(products!$A$1:$G$49,MATCH(orders!$D205,products!$A$1:$A$49,0),MATCH(orders!L$1,products!$A$1:$G$1,0))</f>
        <v>0.2</v>
      </c>
      <c r="M205" s="5">
        <f>INDEX(products!$A$1:$G$49,MATCH(orders!$D205,products!$A$1:$A$49,0),MATCH(orders!M$1,products!$A$1:$G$1,0))</f>
        <v>4.7549999999999999</v>
      </c>
      <c r="N205" s="5">
        <f t="shared" si="9"/>
        <v>4.7549999999999999</v>
      </c>
      <c r="O205" t="str">
        <f t="shared" si="10"/>
        <v>Liberica</v>
      </c>
      <c r="P205" t="str">
        <f t="shared" si="11"/>
        <v>Light</v>
      </c>
      <c r="Q205" t="str">
        <f>_xlfn.XLOOKUP(Orders_Table[[#This Row],[Customer ID]],customers!$A$1:$A$1001,customers!$I$1:$I$1001,,0)</f>
        <v>No</v>
      </c>
    </row>
    <row r="206" spans="1:17"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s="2" t="str">
        <f>_xlfn.XLOOKUP(Orders_Table[[#This Row],[Customer ID]],customers!$A$1:$A$1001,customers!$F$1:$F$1001,,0)</f>
        <v>Staten Island</v>
      </c>
      <c r="J206" t="str">
        <f>INDEX(products!$A$1:$G$49,MATCH(orders!$D206,products!$A$1:$A$49,0),MATCH(orders!J$1,products!$A$1:$G$1,0))</f>
        <v>Exc</v>
      </c>
      <c r="K206" t="str">
        <f>INDEX(products!$A$1:$G$49,MATCH(orders!$D206,products!$A$1:$A$49,0),MATCH(orders!K$1,products!$A$1:$G$1,0))</f>
        <v>M</v>
      </c>
      <c r="L206" s="4">
        <f>INDEX(products!$A$1:$G$49,MATCH(orders!$D206,products!$A$1:$A$49,0),MATCH(orders!L$1,products!$A$1:$G$1,0))</f>
        <v>1</v>
      </c>
      <c r="M206" s="5">
        <f>INDEX(products!$A$1:$G$49,MATCH(orders!$D206,products!$A$1:$A$49,0),MATCH(orders!M$1,products!$A$1:$G$1,0))</f>
        <v>13.75</v>
      </c>
      <c r="N206" s="5">
        <f t="shared" si="9"/>
        <v>82.5</v>
      </c>
      <c r="O206" t="str">
        <f t="shared" si="10"/>
        <v>Excelsa</v>
      </c>
      <c r="P206" t="str">
        <f t="shared" si="11"/>
        <v>Medium</v>
      </c>
      <c r="Q206" t="str">
        <f>_xlfn.XLOOKUP(Orders_Table[[#This Row],[Customer ID]],customers!$A$1:$A$1001,customers!$I$1:$I$1001,,0)</f>
        <v>No</v>
      </c>
    </row>
    <row r="207" spans="1:17"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s="2" t="str">
        <f>_xlfn.XLOOKUP(Orders_Table[[#This Row],[Customer ID]],customers!$A$1:$A$1001,customers!$F$1:$F$1001,,0)</f>
        <v>Washington</v>
      </c>
      <c r="J207" t="str">
        <f>INDEX(products!$A$1:$G$49,MATCH(orders!$D207,products!$A$1:$A$49,0),MATCH(orders!J$1,products!$A$1:$G$1,0))</f>
        <v>Rob</v>
      </c>
      <c r="K207" t="str">
        <f>INDEX(products!$A$1:$G$49,MATCH(orders!$D207,products!$A$1:$A$49,0),MATCH(orders!K$1,products!$A$1:$G$1,0))</f>
        <v>D</v>
      </c>
      <c r="L207" s="4">
        <f>INDEX(products!$A$1:$G$49,MATCH(orders!$D207,products!$A$1:$A$49,0),MATCH(orders!L$1,products!$A$1:$G$1,0))</f>
        <v>0.2</v>
      </c>
      <c r="M207" s="5">
        <f>INDEX(products!$A$1:$G$49,MATCH(orders!$D207,products!$A$1:$A$49,0),MATCH(orders!M$1,products!$A$1:$G$1,0))</f>
        <v>2.6849999999999996</v>
      </c>
      <c r="N207" s="5">
        <f t="shared" si="9"/>
        <v>8.0549999999999997</v>
      </c>
      <c r="O207" t="str">
        <f t="shared" si="10"/>
        <v>Robusta</v>
      </c>
      <c r="P207" t="str">
        <f t="shared" si="11"/>
        <v>Dark</v>
      </c>
      <c r="Q207" t="str">
        <f>_xlfn.XLOOKUP(Orders_Table[[#This Row],[Customer ID]],customers!$A$1:$A$1001,customers!$I$1:$I$1001,,0)</f>
        <v>Yes</v>
      </c>
    </row>
    <row r="208" spans="1:17"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s="2" t="str">
        <f>_xlfn.XLOOKUP(Orders_Table[[#This Row],[Customer ID]],customers!$A$1:$A$1001,customers!$F$1:$F$1001,,0)</f>
        <v>Charlotte</v>
      </c>
      <c r="J208" t="str">
        <f>INDEX(products!$A$1:$G$49,MATCH(orders!$D208,products!$A$1:$A$49,0),MATCH(orders!J$1,products!$A$1:$G$1,0))</f>
        <v>Ara</v>
      </c>
      <c r="K208" t="str">
        <f>INDEX(products!$A$1:$G$49,MATCH(orders!$D208,products!$A$1:$A$49,0),MATCH(orders!K$1,products!$A$1:$G$1,0))</f>
        <v>M</v>
      </c>
      <c r="L208" s="4">
        <f>INDEX(products!$A$1:$G$49,MATCH(orders!$D208,products!$A$1:$A$49,0),MATCH(orders!L$1,products!$A$1:$G$1,0))</f>
        <v>1</v>
      </c>
      <c r="M208" s="5">
        <f>INDEX(products!$A$1:$G$49,MATCH(orders!$D208,products!$A$1:$A$49,0),MATCH(orders!M$1,products!$A$1:$G$1,0))</f>
        <v>11.25</v>
      </c>
      <c r="N208" s="5">
        <f t="shared" si="9"/>
        <v>22.5</v>
      </c>
      <c r="O208" t="str">
        <f t="shared" si="10"/>
        <v>Arabica</v>
      </c>
      <c r="P208" t="str">
        <f t="shared" si="11"/>
        <v>Medium</v>
      </c>
      <c r="Q208" t="str">
        <f>_xlfn.XLOOKUP(Orders_Table[[#This Row],[Customer ID]],customers!$A$1:$A$1001,customers!$I$1:$I$1001,,0)</f>
        <v>No</v>
      </c>
    </row>
    <row r="209" spans="1:17"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s="2" t="str">
        <f>_xlfn.XLOOKUP(Orders_Table[[#This Row],[Customer ID]],customers!$A$1:$A$1001,customers!$F$1:$F$1001,,0)</f>
        <v>Lubbock</v>
      </c>
      <c r="J209" t="str">
        <f>INDEX(products!$A$1:$G$49,MATCH(orders!$D209,products!$A$1:$A$49,0),MATCH(orders!J$1,products!$A$1:$G$1,0))</f>
        <v>Ara</v>
      </c>
      <c r="K209" t="str">
        <f>INDEX(products!$A$1:$G$49,MATCH(orders!$D209,products!$A$1:$A$49,0),MATCH(orders!K$1,products!$A$1:$G$1,0))</f>
        <v>M</v>
      </c>
      <c r="L209" s="4">
        <f>INDEX(products!$A$1:$G$49,MATCH(orders!$D209,products!$A$1:$A$49,0),MATCH(orders!L$1,products!$A$1:$G$1,0))</f>
        <v>0.5</v>
      </c>
      <c r="M209" s="5">
        <f>INDEX(products!$A$1:$G$49,MATCH(orders!$D209,products!$A$1:$A$49,0),MATCH(orders!M$1,products!$A$1:$G$1,0))</f>
        <v>6.75</v>
      </c>
      <c r="N209" s="5">
        <f t="shared" si="9"/>
        <v>40.5</v>
      </c>
      <c r="O209" t="str">
        <f t="shared" si="10"/>
        <v>Arabica</v>
      </c>
      <c r="P209" t="str">
        <f t="shared" si="11"/>
        <v>Medium</v>
      </c>
      <c r="Q209" t="str">
        <f>_xlfn.XLOOKUP(Orders_Table[[#This Row],[Customer ID]],customers!$A$1:$A$1001,customers!$I$1:$I$1001,,0)</f>
        <v>Yes</v>
      </c>
    </row>
    <row r="210" spans="1:17"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s="2" t="str">
        <f>_xlfn.XLOOKUP(Orders_Table[[#This Row],[Customer ID]],customers!$A$1:$A$1001,customers!$F$1:$F$1001,,0)</f>
        <v>Fermoy</v>
      </c>
      <c r="J210" t="str">
        <f>INDEX(products!$A$1:$G$49,MATCH(orders!$D210,products!$A$1:$A$49,0),MATCH(orders!J$1,products!$A$1:$G$1,0))</f>
        <v>Exc</v>
      </c>
      <c r="K210" t="str">
        <f>INDEX(products!$A$1:$G$49,MATCH(orders!$D210,products!$A$1:$A$49,0),MATCH(orders!K$1,products!$A$1:$G$1,0))</f>
        <v>D</v>
      </c>
      <c r="L210" s="4">
        <f>INDEX(products!$A$1:$G$49,MATCH(orders!$D210,products!$A$1:$A$49,0),MATCH(orders!L$1,products!$A$1:$G$1,0))</f>
        <v>0.5</v>
      </c>
      <c r="M210" s="5">
        <f>INDEX(products!$A$1:$G$49,MATCH(orders!$D210,products!$A$1:$A$49,0),MATCH(orders!M$1,products!$A$1:$G$1,0))</f>
        <v>7.29</v>
      </c>
      <c r="N210" s="5">
        <f t="shared" si="9"/>
        <v>29.16</v>
      </c>
      <c r="O210" t="str">
        <f t="shared" si="10"/>
        <v>Excelsa</v>
      </c>
      <c r="P210" t="str">
        <f t="shared" si="11"/>
        <v>Dark</v>
      </c>
      <c r="Q210" t="str">
        <f>_xlfn.XLOOKUP(Orders_Table[[#This Row],[Customer ID]],customers!$A$1:$A$1001,customers!$I$1:$I$1001,,0)</f>
        <v>Yes</v>
      </c>
    </row>
    <row r="211" spans="1:17"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s="2" t="str">
        <f>_xlfn.XLOOKUP(Orders_Table[[#This Row],[Customer ID]],customers!$A$1:$A$1001,customers!$F$1:$F$1001,,0)</f>
        <v>Whitwell</v>
      </c>
      <c r="J211" t="str">
        <f>INDEX(products!$A$1:$G$49,MATCH(orders!$D211,products!$A$1:$A$49,0),MATCH(orders!J$1,products!$A$1:$G$1,0))</f>
        <v>Ara</v>
      </c>
      <c r="K211" t="str">
        <f>INDEX(products!$A$1:$G$49,MATCH(orders!$D211,products!$A$1:$A$49,0),MATCH(orders!K$1,products!$A$1:$G$1,0))</f>
        <v>M</v>
      </c>
      <c r="L211" s="4">
        <f>INDEX(products!$A$1:$G$49,MATCH(orders!$D211,products!$A$1:$A$49,0),MATCH(orders!L$1,products!$A$1:$G$1,0))</f>
        <v>0.5</v>
      </c>
      <c r="M211" s="5">
        <f>INDEX(products!$A$1:$G$49,MATCH(orders!$D211,products!$A$1:$A$49,0),MATCH(orders!M$1,products!$A$1:$G$1,0))</f>
        <v>6.75</v>
      </c>
      <c r="N211" s="5">
        <f t="shared" si="9"/>
        <v>6.75</v>
      </c>
      <c r="O211" t="str">
        <f t="shared" si="10"/>
        <v>Arabica</v>
      </c>
      <c r="P211" t="str">
        <f t="shared" si="11"/>
        <v>Medium</v>
      </c>
      <c r="Q211" t="str">
        <f>_xlfn.XLOOKUP(Orders_Table[[#This Row],[Customer ID]],customers!$A$1:$A$1001,customers!$I$1:$I$1001,,0)</f>
        <v>No</v>
      </c>
    </row>
    <row r="212" spans="1:17"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s="2" t="str">
        <f>_xlfn.XLOOKUP(Orders_Table[[#This Row],[Customer ID]],customers!$A$1:$A$1001,customers!$F$1:$F$1001,,0)</f>
        <v>Charlottesville</v>
      </c>
      <c r="J212" t="str">
        <f>INDEX(products!$A$1:$G$49,MATCH(orders!$D212,products!$A$1:$A$49,0),MATCH(orders!J$1,products!$A$1:$G$1,0))</f>
        <v>Lib</v>
      </c>
      <c r="K212" t="str">
        <f>INDEX(products!$A$1:$G$49,MATCH(orders!$D212,products!$A$1:$A$49,0),MATCH(orders!K$1,products!$A$1:$G$1,0))</f>
        <v>D</v>
      </c>
      <c r="L212" s="4">
        <f>INDEX(products!$A$1:$G$49,MATCH(orders!$D212,products!$A$1:$A$49,0),MATCH(orders!L$1,products!$A$1:$G$1,0))</f>
        <v>1</v>
      </c>
      <c r="M212" s="5">
        <f>INDEX(products!$A$1:$G$49,MATCH(orders!$D212,products!$A$1:$A$49,0),MATCH(orders!M$1,products!$A$1:$G$1,0))</f>
        <v>12.95</v>
      </c>
      <c r="N212" s="5">
        <f t="shared" si="9"/>
        <v>51.8</v>
      </c>
      <c r="O212" t="str">
        <f t="shared" si="10"/>
        <v>Liberica</v>
      </c>
      <c r="P212" t="str">
        <f t="shared" si="11"/>
        <v>Dark</v>
      </c>
      <c r="Q212" t="str">
        <f>_xlfn.XLOOKUP(Orders_Table[[#This Row],[Customer ID]],customers!$A$1:$A$1001,customers!$I$1:$I$1001,,0)</f>
        <v>Yes</v>
      </c>
    </row>
    <row r="213" spans="1:17"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s="2" t="str">
        <f>_xlfn.XLOOKUP(Orders_Table[[#This Row],[Customer ID]],customers!$A$1:$A$1001,customers!$F$1:$F$1001,,0)</f>
        <v>New York City</v>
      </c>
      <c r="J213" t="str">
        <f>INDEX(products!$A$1:$G$49,MATCH(orders!$D213,products!$A$1:$A$49,0),MATCH(orders!J$1,products!$A$1:$G$1,0))</f>
        <v>Exc</v>
      </c>
      <c r="K213" t="str">
        <f>INDEX(products!$A$1:$G$49,MATCH(orders!$D213,products!$A$1:$A$49,0),MATCH(orders!K$1,products!$A$1:$G$1,0))</f>
        <v>L</v>
      </c>
      <c r="L213" s="4">
        <f>INDEX(products!$A$1:$G$49,MATCH(orders!$D213,products!$A$1:$A$49,0),MATCH(orders!L$1,products!$A$1:$G$1,0))</f>
        <v>0.5</v>
      </c>
      <c r="M213" s="5">
        <f>INDEX(products!$A$1:$G$49,MATCH(orders!$D213,products!$A$1:$A$49,0),MATCH(orders!M$1,products!$A$1:$G$1,0))</f>
        <v>8.91</v>
      </c>
      <c r="N213" s="5">
        <f t="shared" si="9"/>
        <v>53.46</v>
      </c>
      <c r="O213" t="str">
        <f t="shared" si="10"/>
        <v>Excelsa</v>
      </c>
      <c r="P213" t="str">
        <f t="shared" si="11"/>
        <v>Light</v>
      </c>
      <c r="Q213" t="str">
        <f>_xlfn.XLOOKUP(Orders_Table[[#This Row],[Customer ID]],customers!$A$1:$A$1001,customers!$I$1:$I$1001,,0)</f>
        <v>No</v>
      </c>
    </row>
    <row r="214" spans="1:17"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s="2" t="str">
        <f>_xlfn.XLOOKUP(Orders_Table[[#This Row],[Customer ID]],customers!$A$1:$A$1001,customers!$F$1:$F$1001,,0)</f>
        <v>Roanoke</v>
      </c>
      <c r="J214" t="str">
        <f>INDEX(products!$A$1:$G$49,MATCH(orders!$D214,products!$A$1:$A$49,0),MATCH(orders!J$1,products!$A$1:$G$1,0))</f>
        <v>Exc</v>
      </c>
      <c r="K214" t="str">
        <f>INDEX(products!$A$1:$G$49,MATCH(orders!$D214,products!$A$1:$A$49,0),MATCH(orders!K$1,products!$A$1:$G$1,0))</f>
        <v>D</v>
      </c>
      <c r="L214" s="4">
        <f>INDEX(products!$A$1:$G$49,MATCH(orders!$D214,products!$A$1:$A$49,0),MATCH(orders!L$1,products!$A$1:$G$1,0))</f>
        <v>0.2</v>
      </c>
      <c r="M214" s="5">
        <f>INDEX(products!$A$1:$G$49,MATCH(orders!$D214,products!$A$1:$A$49,0),MATCH(orders!M$1,products!$A$1:$G$1,0))</f>
        <v>3.645</v>
      </c>
      <c r="N214" s="5">
        <f t="shared" si="9"/>
        <v>14.58</v>
      </c>
      <c r="O214" t="str">
        <f t="shared" si="10"/>
        <v>Excelsa</v>
      </c>
      <c r="P214" t="str">
        <f t="shared" si="11"/>
        <v>Dark</v>
      </c>
      <c r="Q214" t="str">
        <f>_xlfn.XLOOKUP(Orders_Table[[#This Row],[Customer ID]],customers!$A$1:$A$1001,customers!$I$1:$I$1001,,0)</f>
        <v>Yes</v>
      </c>
    </row>
    <row r="215" spans="1:17"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s="2" t="str">
        <f>_xlfn.XLOOKUP(Orders_Table[[#This Row],[Customer ID]],customers!$A$1:$A$1001,customers!$F$1:$F$1001,,0)</f>
        <v>New York City</v>
      </c>
      <c r="J215" t="str">
        <f>INDEX(products!$A$1:$G$49,MATCH(orders!$D215,products!$A$1:$A$49,0),MATCH(orders!J$1,products!$A$1:$G$1,0))</f>
        <v>Rob</v>
      </c>
      <c r="K215" t="str">
        <f>INDEX(products!$A$1:$G$49,MATCH(orders!$D215,products!$A$1:$A$49,0),MATCH(orders!K$1,products!$A$1:$G$1,0))</f>
        <v>D</v>
      </c>
      <c r="L215" s="4">
        <f>INDEX(products!$A$1:$G$49,MATCH(orders!$D215,products!$A$1:$A$49,0),MATCH(orders!L$1,products!$A$1:$G$1,0))</f>
        <v>2.5</v>
      </c>
      <c r="M215" s="5">
        <f>INDEX(products!$A$1:$G$49,MATCH(orders!$D215,products!$A$1:$A$49,0),MATCH(orders!M$1,products!$A$1:$G$1,0))</f>
        <v>20.584999999999997</v>
      </c>
      <c r="N215" s="5">
        <f t="shared" si="9"/>
        <v>20.584999999999997</v>
      </c>
      <c r="O215" t="str">
        <f t="shared" si="10"/>
        <v>Robusta</v>
      </c>
      <c r="P215" t="str">
        <f t="shared" si="11"/>
        <v>Dark</v>
      </c>
      <c r="Q215" t="str">
        <f>_xlfn.XLOOKUP(Orders_Table[[#This Row],[Customer ID]],customers!$A$1:$A$1001,customers!$I$1:$I$1001,,0)</f>
        <v>No</v>
      </c>
    </row>
    <row r="216" spans="1:17"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s="2" t="str">
        <f>_xlfn.XLOOKUP(Orders_Table[[#This Row],[Customer ID]],customers!$A$1:$A$1001,customers!$F$1:$F$1001,,0)</f>
        <v>Balally</v>
      </c>
      <c r="J216" t="str">
        <f>INDEX(products!$A$1:$G$49,MATCH(orders!$D216,products!$A$1:$A$49,0),MATCH(orders!J$1,products!$A$1:$G$1,0))</f>
        <v>Lib</v>
      </c>
      <c r="K216" t="str">
        <f>INDEX(products!$A$1:$G$49,MATCH(orders!$D216,products!$A$1:$A$49,0),MATCH(orders!K$1,products!$A$1:$G$1,0))</f>
        <v>L</v>
      </c>
      <c r="L216" s="4">
        <f>INDEX(products!$A$1:$G$49,MATCH(orders!$D216,products!$A$1:$A$49,0),MATCH(orders!L$1,products!$A$1:$G$1,0))</f>
        <v>1</v>
      </c>
      <c r="M216" s="5">
        <f>INDEX(products!$A$1:$G$49,MATCH(orders!$D216,products!$A$1:$A$49,0),MATCH(orders!M$1,products!$A$1:$G$1,0))</f>
        <v>15.85</v>
      </c>
      <c r="N216" s="5">
        <f t="shared" si="9"/>
        <v>31.7</v>
      </c>
      <c r="O216" t="str">
        <f t="shared" si="10"/>
        <v>Liberica</v>
      </c>
      <c r="P216" t="str">
        <f t="shared" si="11"/>
        <v>Light</v>
      </c>
      <c r="Q216" t="str">
        <f>_xlfn.XLOOKUP(Orders_Table[[#This Row],[Customer ID]],customers!$A$1:$A$1001,customers!$I$1:$I$1001,,0)</f>
        <v>No</v>
      </c>
    </row>
    <row r="217" spans="1:17"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s="2" t="str">
        <f>_xlfn.XLOOKUP(Orders_Table[[#This Row],[Customer ID]],customers!$A$1:$A$1001,customers!$F$1:$F$1001,,0)</f>
        <v>Salt Lake City</v>
      </c>
      <c r="J217" t="str">
        <f>INDEX(products!$A$1:$G$49,MATCH(orders!$D217,products!$A$1:$A$49,0),MATCH(orders!J$1,products!$A$1:$G$1,0))</f>
        <v>Lib</v>
      </c>
      <c r="K217" t="str">
        <f>INDEX(products!$A$1:$G$49,MATCH(orders!$D217,products!$A$1:$A$49,0),MATCH(orders!K$1,products!$A$1:$G$1,0))</f>
        <v>D</v>
      </c>
      <c r="L217" s="4">
        <f>INDEX(products!$A$1:$G$49,MATCH(orders!$D217,products!$A$1:$A$49,0),MATCH(orders!L$1,products!$A$1:$G$1,0))</f>
        <v>0.2</v>
      </c>
      <c r="M217" s="5">
        <f>INDEX(products!$A$1:$G$49,MATCH(orders!$D217,products!$A$1:$A$49,0),MATCH(orders!M$1,products!$A$1:$G$1,0))</f>
        <v>3.8849999999999998</v>
      </c>
      <c r="N217" s="5">
        <f t="shared" si="9"/>
        <v>23.31</v>
      </c>
      <c r="O217" t="str">
        <f t="shared" si="10"/>
        <v>Liberica</v>
      </c>
      <c r="P217" t="str">
        <f t="shared" si="11"/>
        <v>Dark</v>
      </c>
      <c r="Q217" t="str">
        <f>_xlfn.XLOOKUP(Orders_Table[[#This Row],[Customer ID]],customers!$A$1:$A$1001,customers!$I$1:$I$1001,,0)</f>
        <v>No</v>
      </c>
    </row>
    <row r="218" spans="1:17"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s="2" t="str">
        <f>_xlfn.XLOOKUP(Orders_Table[[#This Row],[Customer ID]],customers!$A$1:$A$1001,customers!$F$1:$F$1001,,0)</f>
        <v>Toledo</v>
      </c>
      <c r="J218" t="str">
        <f>INDEX(products!$A$1:$G$49,MATCH(orders!$D218,products!$A$1:$A$49,0),MATCH(orders!J$1,products!$A$1:$G$1,0))</f>
        <v>Lib</v>
      </c>
      <c r="K218" t="str">
        <f>INDEX(products!$A$1:$G$49,MATCH(orders!$D218,products!$A$1:$A$49,0),MATCH(orders!K$1,products!$A$1:$G$1,0))</f>
        <v>M</v>
      </c>
      <c r="L218" s="4">
        <f>INDEX(products!$A$1:$G$49,MATCH(orders!$D218,products!$A$1:$A$49,0),MATCH(orders!L$1,products!$A$1:$G$1,0))</f>
        <v>1</v>
      </c>
      <c r="M218" s="5">
        <f>INDEX(products!$A$1:$G$49,MATCH(orders!$D218,products!$A$1:$A$49,0),MATCH(orders!M$1,products!$A$1:$G$1,0))</f>
        <v>14.55</v>
      </c>
      <c r="N218" s="5">
        <f t="shared" si="9"/>
        <v>58.2</v>
      </c>
      <c r="O218" t="str">
        <f t="shared" si="10"/>
        <v>Liberica</v>
      </c>
      <c r="P218" t="str">
        <f t="shared" si="11"/>
        <v>Medium</v>
      </c>
      <c r="Q218" t="str">
        <f>_xlfn.XLOOKUP(Orders_Table[[#This Row],[Customer ID]],customers!$A$1:$A$1001,customers!$I$1:$I$1001,,0)</f>
        <v>Yes</v>
      </c>
    </row>
    <row r="219" spans="1:17"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s="2" t="str">
        <f>_xlfn.XLOOKUP(Orders_Table[[#This Row],[Customer ID]],customers!$A$1:$A$1001,customers!$F$1:$F$1001,,0)</f>
        <v>Pasadena</v>
      </c>
      <c r="J219" t="str">
        <f>INDEX(products!$A$1:$G$49,MATCH(orders!$D219,products!$A$1:$A$49,0),MATCH(orders!J$1,products!$A$1:$G$1,0))</f>
        <v>Exc</v>
      </c>
      <c r="K219" t="str">
        <f>INDEX(products!$A$1:$G$49,MATCH(orders!$D219,products!$A$1:$A$49,0),MATCH(orders!K$1,products!$A$1:$G$1,0))</f>
        <v>L</v>
      </c>
      <c r="L219" s="4">
        <f>INDEX(products!$A$1:$G$49,MATCH(orders!$D219,products!$A$1:$A$49,0),MATCH(orders!L$1,products!$A$1:$G$1,0))</f>
        <v>0.5</v>
      </c>
      <c r="M219" s="5">
        <f>INDEX(products!$A$1:$G$49,MATCH(orders!$D219,products!$A$1:$A$49,0),MATCH(orders!M$1,products!$A$1:$G$1,0))</f>
        <v>8.91</v>
      </c>
      <c r="N219" s="5">
        <f t="shared" si="9"/>
        <v>35.64</v>
      </c>
      <c r="O219" t="str">
        <f t="shared" si="10"/>
        <v>Excelsa</v>
      </c>
      <c r="P219" t="str">
        <f t="shared" si="11"/>
        <v>Light</v>
      </c>
      <c r="Q219" t="str">
        <f>_xlfn.XLOOKUP(Orders_Table[[#This Row],[Customer ID]],customers!$A$1:$A$1001,customers!$I$1:$I$1001,,0)</f>
        <v>No</v>
      </c>
    </row>
    <row r="220" spans="1:17"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s="2" t="str">
        <f>_xlfn.XLOOKUP(Orders_Table[[#This Row],[Customer ID]],customers!$A$1:$A$1001,customers!$F$1:$F$1001,,0)</f>
        <v>Kinsale</v>
      </c>
      <c r="J220" t="str">
        <f>INDEX(products!$A$1:$G$49,MATCH(orders!$D220,products!$A$1:$A$49,0),MATCH(orders!J$1,products!$A$1:$G$1,0))</f>
        <v>Ara</v>
      </c>
      <c r="K220" t="str">
        <f>INDEX(products!$A$1:$G$49,MATCH(orders!$D220,products!$A$1:$A$49,0),MATCH(orders!K$1,products!$A$1:$G$1,0))</f>
        <v>M</v>
      </c>
      <c r="L220" s="4">
        <f>INDEX(products!$A$1:$G$49,MATCH(orders!$D220,products!$A$1:$A$49,0),MATCH(orders!L$1,products!$A$1:$G$1,0))</f>
        <v>1</v>
      </c>
      <c r="M220" s="5">
        <f>INDEX(products!$A$1:$G$49,MATCH(orders!$D220,products!$A$1:$A$49,0),MATCH(orders!M$1,products!$A$1:$G$1,0))</f>
        <v>11.25</v>
      </c>
      <c r="N220" s="5">
        <f t="shared" si="9"/>
        <v>56.25</v>
      </c>
      <c r="O220" t="str">
        <f t="shared" si="10"/>
        <v>Arabica</v>
      </c>
      <c r="P220" t="str">
        <f t="shared" si="11"/>
        <v>Medium</v>
      </c>
      <c r="Q220" t="str">
        <f>_xlfn.XLOOKUP(Orders_Table[[#This Row],[Customer ID]],customers!$A$1:$A$1001,customers!$I$1:$I$1001,,0)</f>
        <v>Yes</v>
      </c>
    </row>
    <row r="221" spans="1:17"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s="2" t="str">
        <f>_xlfn.XLOOKUP(Orders_Table[[#This Row],[Customer ID]],customers!$A$1:$A$1001,customers!$F$1:$F$1001,,0)</f>
        <v>Lees Summit</v>
      </c>
      <c r="J221" t="str">
        <f>INDEX(products!$A$1:$G$49,MATCH(orders!$D221,products!$A$1:$A$49,0),MATCH(orders!J$1,products!$A$1:$G$1,0))</f>
        <v>Rob</v>
      </c>
      <c r="K221" t="str">
        <f>INDEX(products!$A$1:$G$49,MATCH(orders!$D221,products!$A$1:$A$49,0),MATCH(orders!K$1,products!$A$1:$G$1,0))</f>
        <v>L</v>
      </c>
      <c r="L221" s="4">
        <f>INDEX(products!$A$1:$G$49,MATCH(orders!$D221,products!$A$1:$A$49,0),MATCH(orders!L$1,products!$A$1:$G$1,0))</f>
        <v>0.2</v>
      </c>
      <c r="M221" s="5">
        <f>INDEX(products!$A$1:$G$49,MATCH(orders!$D221,products!$A$1:$A$49,0),MATCH(orders!M$1,products!$A$1:$G$1,0))</f>
        <v>3.5849999999999995</v>
      </c>
      <c r="N221" s="5">
        <f t="shared" si="9"/>
        <v>10.754999999999999</v>
      </c>
      <c r="O221" t="str">
        <f t="shared" si="10"/>
        <v>Robusta</v>
      </c>
      <c r="P221" t="str">
        <f t="shared" si="11"/>
        <v>Light</v>
      </c>
      <c r="Q221" t="str">
        <f>_xlfn.XLOOKUP(Orders_Table[[#This Row],[Customer ID]],customers!$A$1:$A$1001,customers!$I$1:$I$1001,,0)</f>
        <v>No</v>
      </c>
    </row>
    <row r="222" spans="1:17"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s="2" t="str">
        <f>_xlfn.XLOOKUP(Orders_Table[[#This Row],[Customer ID]],customers!$A$1:$A$1001,customers!$F$1:$F$1001,,0)</f>
        <v>Lees Summit</v>
      </c>
      <c r="J222" t="str">
        <f>INDEX(products!$A$1:$G$49,MATCH(orders!$D222,products!$A$1:$A$49,0),MATCH(orders!J$1,products!$A$1:$G$1,0))</f>
        <v>Rob</v>
      </c>
      <c r="K222" t="str">
        <f>INDEX(products!$A$1:$G$49,MATCH(orders!$D222,products!$A$1:$A$49,0),MATCH(orders!K$1,products!$A$1:$G$1,0))</f>
        <v>M</v>
      </c>
      <c r="L222" s="4">
        <f>INDEX(products!$A$1:$G$49,MATCH(orders!$D222,products!$A$1:$A$49,0),MATCH(orders!L$1,products!$A$1:$G$1,0))</f>
        <v>0.2</v>
      </c>
      <c r="M222" s="5">
        <f>INDEX(products!$A$1:$G$49,MATCH(orders!$D222,products!$A$1:$A$49,0),MATCH(orders!M$1,products!$A$1:$G$1,0))</f>
        <v>2.9849999999999999</v>
      </c>
      <c r="N222" s="5">
        <f t="shared" si="9"/>
        <v>14.924999999999999</v>
      </c>
      <c r="O222" t="str">
        <f t="shared" si="10"/>
        <v>Robusta</v>
      </c>
      <c r="P222" t="str">
        <f t="shared" si="11"/>
        <v>Medium</v>
      </c>
      <c r="Q222" t="str">
        <f>_xlfn.XLOOKUP(Orders_Table[[#This Row],[Customer ID]],customers!$A$1:$A$1001,customers!$I$1:$I$1001,,0)</f>
        <v>No</v>
      </c>
    </row>
    <row r="223" spans="1:17"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s="2" t="str">
        <f>_xlfn.XLOOKUP(Orders_Table[[#This Row],[Customer ID]],customers!$A$1:$A$1001,customers!$F$1:$F$1001,,0)</f>
        <v>Irvine</v>
      </c>
      <c r="J223" t="str">
        <f>INDEX(products!$A$1:$G$49,MATCH(orders!$D223,products!$A$1:$A$49,0),MATCH(orders!J$1,products!$A$1:$G$1,0))</f>
        <v>Ara</v>
      </c>
      <c r="K223" t="str">
        <f>INDEX(products!$A$1:$G$49,MATCH(orders!$D223,products!$A$1:$A$49,0),MATCH(orders!K$1,products!$A$1:$G$1,0))</f>
        <v>L</v>
      </c>
      <c r="L223" s="4">
        <f>INDEX(products!$A$1:$G$49,MATCH(orders!$D223,products!$A$1:$A$49,0),MATCH(orders!L$1,products!$A$1:$G$1,0))</f>
        <v>1</v>
      </c>
      <c r="M223" s="5">
        <f>INDEX(products!$A$1:$G$49,MATCH(orders!$D223,products!$A$1:$A$49,0),MATCH(orders!M$1,products!$A$1:$G$1,0))</f>
        <v>12.95</v>
      </c>
      <c r="N223" s="5">
        <f t="shared" si="9"/>
        <v>77.699999999999989</v>
      </c>
      <c r="O223" t="str">
        <f t="shared" si="10"/>
        <v>Arabica</v>
      </c>
      <c r="P223" t="str">
        <f t="shared" si="11"/>
        <v>Light</v>
      </c>
      <c r="Q223" t="str">
        <f>_xlfn.XLOOKUP(Orders_Table[[#This Row],[Customer ID]],customers!$A$1:$A$1001,customers!$I$1:$I$1001,,0)</f>
        <v>Yes</v>
      </c>
    </row>
    <row r="224" spans="1:17"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s="2" t="str">
        <f>_xlfn.XLOOKUP(Orders_Table[[#This Row],[Customer ID]],customers!$A$1:$A$1001,customers!$F$1:$F$1001,,0)</f>
        <v>Hicksville</v>
      </c>
      <c r="J224" t="str">
        <f>INDEX(products!$A$1:$G$49,MATCH(orders!$D224,products!$A$1:$A$49,0),MATCH(orders!J$1,products!$A$1:$G$1,0))</f>
        <v>Lib</v>
      </c>
      <c r="K224" t="str">
        <f>INDEX(products!$A$1:$G$49,MATCH(orders!$D224,products!$A$1:$A$49,0),MATCH(orders!K$1,products!$A$1:$G$1,0))</f>
        <v>D</v>
      </c>
      <c r="L224" s="4">
        <f>INDEX(products!$A$1:$G$49,MATCH(orders!$D224,products!$A$1:$A$49,0),MATCH(orders!L$1,products!$A$1:$G$1,0))</f>
        <v>0.5</v>
      </c>
      <c r="M224" s="5">
        <f>INDEX(products!$A$1:$G$49,MATCH(orders!$D224,products!$A$1:$A$49,0),MATCH(orders!M$1,products!$A$1:$G$1,0))</f>
        <v>7.77</v>
      </c>
      <c r="N224" s="5">
        <f t="shared" si="9"/>
        <v>23.31</v>
      </c>
      <c r="O224" t="str">
        <f t="shared" si="10"/>
        <v>Liberica</v>
      </c>
      <c r="P224" t="str">
        <f t="shared" si="11"/>
        <v>Dark</v>
      </c>
      <c r="Q224" t="str">
        <f>_xlfn.XLOOKUP(Orders_Table[[#This Row],[Customer ID]],customers!$A$1:$A$1001,customers!$I$1:$I$1001,,0)</f>
        <v>No</v>
      </c>
    </row>
    <row r="225" spans="1:17"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s="2" t="str">
        <f>_xlfn.XLOOKUP(Orders_Table[[#This Row],[Customer ID]],customers!$A$1:$A$1001,customers!$F$1:$F$1001,,0)</f>
        <v>Washington</v>
      </c>
      <c r="J225" t="str">
        <f>INDEX(products!$A$1:$G$49,MATCH(orders!$D225,products!$A$1:$A$49,0),MATCH(orders!J$1,products!$A$1:$G$1,0))</f>
        <v>Exc</v>
      </c>
      <c r="K225" t="str">
        <f>INDEX(products!$A$1:$G$49,MATCH(orders!$D225,products!$A$1:$A$49,0),MATCH(orders!K$1,products!$A$1:$G$1,0))</f>
        <v>L</v>
      </c>
      <c r="L225" s="4">
        <f>INDEX(products!$A$1:$G$49,MATCH(orders!$D225,products!$A$1:$A$49,0),MATCH(orders!L$1,products!$A$1:$G$1,0))</f>
        <v>1</v>
      </c>
      <c r="M225" s="5">
        <f>INDEX(products!$A$1:$G$49,MATCH(orders!$D225,products!$A$1:$A$49,0),MATCH(orders!M$1,products!$A$1:$G$1,0))</f>
        <v>14.85</v>
      </c>
      <c r="N225" s="5">
        <f t="shared" si="9"/>
        <v>59.4</v>
      </c>
      <c r="O225" t="str">
        <f t="shared" si="10"/>
        <v>Excelsa</v>
      </c>
      <c r="P225" t="str">
        <f t="shared" si="11"/>
        <v>Light</v>
      </c>
      <c r="Q225" t="str">
        <f>_xlfn.XLOOKUP(Orders_Table[[#This Row],[Customer ID]],customers!$A$1:$A$1001,customers!$I$1:$I$1001,,0)</f>
        <v>Yes</v>
      </c>
    </row>
    <row r="226" spans="1:17"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s="2" t="str">
        <f>_xlfn.XLOOKUP(Orders_Table[[#This Row],[Customer ID]],customers!$A$1:$A$1001,customers!$F$1:$F$1001,,0)</f>
        <v>New York City</v>
      </c>
      <c r="J226" t="str">
        <f>INDEX(products!$A$1:$G$49,MATCH(orders!$D226,products!$A$1:$A$49,0),MATCH(orders!J$1,products!$A$1:$G$1,0))</f>
        <v>Lib</v>
      </c>
      <c r="K226" t="str">
        <f>INDEX(products!$A$1:$G$49,MATCH(orders!$D226,products!$A$1:$A$49,0),MATCH(orders!K$1,products!$A$1:$G$1,0))</f>
        <v>D</v>
      </c>
      <c r="L226" s="4">
        <f>INDEX(products!$A$1:$G$49,MATCH(orders!$D226,products!$A$1:$A$49,0),MATCH(orders!L$1,products!$A$1:$G$1,0))</f>
        <v>2.5</v>
      </c>
      <c r="M226" s="5">
        <f>INDEX(products!$A$1:$G$49,MATCH(orders!$D226,products!$A$1:$A$49,0),MATCH(orders!M$1,products!$A$1:$G$1,0))</f>
        <v>29.784999999999997</v>
      </c>
      <c r="N226" s="5">
        <f t="shared" si="9"/>
        <v>119.13999999999999</v>
      </c>
      <c r="O226" t="str">
        <f t="shared" si="10"/>
        <v>Liberica</v>
      </c>
      <c r="P226" t="str">
        <f t="shared" si="11"/>
        <v>Dark</v>
      </c>
      <c r="Q226" t="str">
        <f>_xlfn.XLOOKUP(Orders_Table[[#This Row],[Customer ID]],customers!$A$1:$A$1001,customers!$I$1:$I$1001,,0)</f>
        <v>Yes</v>
      </c>
    </row>
    <row r="227" spans="1:17"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s="2" t="str">
        <f>_xlfn.XLOOKUP(Orders_Table[[#This Row],[Customer ID]],customers!$A$1:$A$1001,customers!$F$1:$F$1001,,0)</f>
        <v>Newmarket on Fergus</v>
      </c>
      <c r="J227" t="str">
        <f>INDEX(products!$A$1:$G$49,MATCH(orders!$D227,products!$A$1:$A$49,0),MATCH(orders!J$1,products!$A$1:$G$1,0))</f>
        <v>Rob</v>
      </c>
      <c r="K227" t="str">
        <f>INDEX(products!$A$1:$G$49,MATCH(orders!$D227,products!$A$1:$A$49,0),MATCH(orders!K$1,products!$A$1:$G$1,0))</f>
        <v>L</v>
      </c>
      <c r="L227" s="4">
        <f>INDEX(products!$A$1:$G$49,MATCH(orders!$D227,products!$A$1:$A$49,0),MATCH(orders!L$1,products!$A$1:$G$1,0))</f>
        <v>0.2</v>
      </c>
      <c r="M227" s="5">
        <f>INDEX(products!$A$1:$G$49,MATCH(orders!$D227,products!$A$1:$A$49,0),MATCH(orders!M$1,products!$A$1:$G$1,0))</f>
        <v>3.5849999999999995</v>
      </c>
      <c r="N227" s="5">
        <f t="shared" si="9"/>
        <v>14.339999999999998</v>
      </c>
      <c r="O227" t="str">
        <f t="shared" si="10"/>
        <v>Robusta</v>
      </c>
      <c r="P227" t="str">
        <f t="shared" si="11"/>
        <v>Light</v>
      </c>
      <c r="Q227" t="str">
        <f>_xlfn.XLOOKUP(Orders_Table[[#This Row],[Customer ID]],customers!$A$1:$A$1001,customers!$I$1:$I$1001,,0)</f>
        <v>No</v>
      </c>
    </row>
    <row r="228" spans="1:17"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s="2" t="str">
        <f>_xlfn.XLOOKUP(Orders_Table[[#This Row],[Customer ID]],customers!$A$1:$A$1001,customers!$F$1:$F$1001,,0)</f>
        <v>Shawnee Mission</v>
      </c>
      <c r="J228" t="str">
        <f>INDEX(products!$A$1:$G$49,MATCH(orders!$D228,products!$A$1:$A$49,0),MATCH(orders!J$1,products!$A$1:$G$1,0))</f>
        <v>Ara</v>
      </c>
      <c r="K228" t="str">
        <f>INDEX(products!$A$1:$G$49,MATCH(orders!$D228,products!$A$1:$A$49,0),MATCH(orders!K$1,products!$A$1:$G$1,0))</f>
        <v>M</v>
      </c>
      <c r="L228" s="4">
        <f>INDEX(products!$A$1:$G$49,MATCH(orders!$D228,products!$A$1:$A$49,0),MATCH(orders!L$1,products!$A$1:$G$1,0))</f>
        <v>2.5</v>
      </c>
      <c r="M228" s="5">
        <f>INDEX(products!$A$1:$G$49,MATCH(orders!$D228,products!$A$1:$A$49,0),MATCH(orders!M$1,products!$A$1:$G$1,0))</f>
        <v>25.874999999999996</v>
      </c>
      <c r="N228" s="5">
        <f t="shared" si="9"/>
        <v>129.37499999999997</v>
      </c>
      <c r="O228" t="str">
        <f t="shared" si="10"/>
        <v>Arabica</v>
      </c>
      <c r="P228" t="str">
        <f t="shared" si="11"/>
        <v>Medium</v>
      </c>
      <c r="Q228" t="str">
        <f>_xlfn.XLOOKUP(Orders_Table[[#This Row],[Customer ID]],customers!$A$1:$A$1001,customers!$I$1:$I$1001,,0)</f>
        <v>No</v>
      </c>
    </row>
    <row r="229" spans="1:17"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s="2" t="str">
        <f>_xlfn.XLOOKUP(Orders_Table[[#This Row],[Customer ID]],customers!$A$1:$A$1001,customers!$F$1:$F$1001,,0)</f>
        <v>Edinburgh</v>
      </c>
      <c r="J229" t="str">
        <f>INDEX(products!$A$1:$G$49,MATCH(orders!$D229,products!$A$1:$A$49,0),MATCH(orders!J$1,products!$A$1:$G$1,0))</f>
        <v>Rob</v>
      </c>
      <c r="K229" t="str">
        <f>INDEX(products!$A$1:$G$49,MATCH(orders!$D229,products!$A$1:$A$49,0),MATCH(orders!K$1,products!$A$1:$G$1,0))</f>
        <v>D</v>
      </c>
      <c r="L229" s="4">
        <f>INDEX(products!$A$1:$G$49,MATCH(orders!$D229,products!$A$1:$A$49,0),MATCH(orders!L$1,products!$A$1:$G$1,0))</f>
        <v>0.2</v>
      </c>
      <c r="M229" s="5">
        <f>INDEX(products!$A$1:$G$49,MATCH(orders!$D229,products!$A$1:$A$49,0),MATCH(orders!M$1,products!$A$1:$G$1,0))</f>
        <v>2.6849999999999996</v>
      </c>
      <c r="N229" s="5">
        <f t="shared" si="9"/>
        <v>16.11</v>
      </c>
      <c r="O229" t="str">
        <f t="shared" si="10"/>
        <v>Robusta</v>
      </c>
      <c r="P229" t="str">
        <f t="shared" si="11"/>
        <v>Dark</v>
      </c>
      <c r="Q229" t="str">
        <f>_xlfn.XLOOKUP(Orders_Table[[#This Row],[Customer ID]],customers!$A$1:$A$1001,customers!$I$1:$I$1001,,0)</f>
        <v>Yes</v>
      </c>
    </row>
    <row r="230" spans="1:17"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s="2" t="str">
        <f>_xlfn.XLOOKUP(Orders_Table[[#This Row],[Customer ID]],customers!$A$1:$A$1001,customers!$F$1:$F$1001,,0)</f>
        <v>Sacramento</v>
      </c>
      <c r="J230" t="str">
        <f>INDEX(products!$A$1:$G$49,MATCH(orders!$D230,products!$A$1:$A$49,0),MATCH(orders!J$1,products!$A$1:$G$1,0))</f>
        <v>Rob</v>
      </c>
      <c r="K230" t="str">
        <f>INDEX(products!$A$1:$G$49,MATCH(orders!$D230,products!$A$1:$A$49,0),MATCH(orders!K$1,products!$A$1:$G$1,0))</f>
        <v>L</v>
      </c>
      <c r="L230" s="4">
        <f>INDEX(products!$A$1:$G$49,MATCH(orders!$D230,products!$A$1:$A$49,0),MATCH(orders!L$1,products!$A$1:$G$1,0))</f>
        <v>0.2</v>
      </c>
      <c r="M230" s="5">
        <f>INDEX(products!$A$1:$G$49,MATCH(orders!$D230,products!$A$1:$A$49,0),MATCH(orders!M$1,products!$A$1:$G$1,0))</f>
        <v>3.5849999999999995</v>
      </c>
      <c r="N230" s="5">
        <f t="shared" si="9"/>
        <v>17.924999999999997</v>
      </c>
      <c r="O230" t="str">
        <f t="shared" si="10"/>
        <v>Robusta</v>
      </c>
      <c r="P230" t="str">
        <f t="shared" si="11"/>
        <v>Light</v>
      </c>
      <c r="Q230" t="str">
        <f>_xlfn.XLOOKUP(Orders_Table[[#This Row],[Customer ID]],customers!$A$1:$A$1001,customers!$I$1:$I$1001,,0)</f>
        <v>No</v>
      </c>
    </row>
    <row r="231" spans="1:17"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s="2" t="str">
        <f>_xlfn.XLOOKUP(Orders_Table[[#This Row],[Customer ID]],customers!$A$1:$A$1001,customers!$F$1:$F$1001,,0)</f>
        <v>Wilkes Barre</v>
      </c>
      <c r="J231" t="str">
        <f>INDEX(products!$A$1:$G$49,MATCH(orders!$D231,products!$A$1:$A$49,0),MATCH(orders!J$1,products!$A$1:$G$1,0))</f>
        <v>Lib</v>
      </c>
      <c r="K231" t="str">
        <f>INDEX(products!$A$1:$G$49,MATCH(orders!$D231,products!$A$1:$A$49,0),MATCH(orders!K$1,products!$A$1:$G$1,0))</f>
        <v>M</v>
      </c>
      <c r="L231" s="4">
        <f>INDEX(products!$A$1:$G$49,MATCH(orders!$D231,products!$A$1:$A$49,0),MATCH(orders!L$1,products!$A$1:$G$1,0))</f>
        <v>0.2</v>
      </c>
      <c r="M231" s="5">
        <f>INDEX(products!$A$1:$G$49,MATCH(orders!$D231,products!$A$1:$A$49,0),MATCH(orders!M$1,products!$A$1:$G$1,0))</f>
        <v>4.3650000000000002</v>
      </c>
      <c r="N231" s="5">
        <f t="shared" si="9"/>
        <v>8.73</v>
      </c>
      <c r="O231" t="str">
        <f t="shared" si="10"/>
        <v>Liberica</v>
      </c>
      <c r="P231" t="str">
        <f t="shared" si="11"/>
        <v>Medium</v>
      </c>
      <c r="Q231" t="str">
        <f>_xlfn.XLOOKUP(Orders_Table[[#This Row],[Customer ID]],customers!$A$1:$A$1001,customers!$I$1:$I$1001,,0)</f>
        <v>No</v>
      </c>
    </row>
    <row r="232" spans="1:17"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s="2" t="str">
        <f>_xlfn.XLOOKUP(Orders_Table[[#This Row],[Customer ID]],customers!$A$1:$A$1001,customers!$F$1:$F$1001,,0)</f>
        <v>Greensboro</v>
      </c>
      <c r="J232" t="str">
        <f>INDEX(products!$A$1:$G$49,MATCH(orders!$D232,products!$A$1:$A$49,0),MATCH(orders!J$1,products!$A$1:$G$1,0))</f>
        <v>Ara</v>
      </c>
      <c r="K232" t="str">
        <f>INDEX(products!$A$1:$G$49,MATCH(orders!$D232,products!$A$1:$A$49,0),MATCH(orders!K$1,products!$A$1:$G$1,0))</f>
        <v>M</v>
      </c>
      <c r="L232" s="4">
        <f>INDEX(products!$A$1:$G$49,MATCH(orders!$D232,products!$A$1:$A$49,0),MATCH(orders!L$1,products!$A$1:$G$1,0))</f>
        <v>2.5</v>
      </c>
      <c r="M232" s="5">
        <f>INDEX(products!$A$1:$G$49,MATCH(orders!$D232,products!$A$1:$A$49,0),MATCH(orders!M$1,products!$A$1:$G$1,0))</f>
        <v>25.874999999999996</v>
      </c>
      <c r="N232" s="5">
        <f t="shared" si="9"/>
        <v>51.749999999999993</v>
      </c>
      <c r="O232" t="str">
        <f t="shared" si="10"/>
        <v>Arabica</v>
      </c>
      <c r="P232" t="str">
        <f t="shared" si="11"/>
        <v>Medium</v>
      </c>
      <c r="Q232" t="str">
        <f>_xlfn.XLOOKUP(Orders_Table[[#This Row],[Customer ID]],customers!$A$1:$A$1001,customers!$I$1:$I$1001,,0)</f>
        <v>No</v>
      </c>
    </row>
    <row r="233" spans="1:17"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s="2" t="str">
        <f>_xlfn.XLOOKUP(Orders_Table[[#This Row],[Customer ID]],customers!$A$1:$A$1001,customers!$F$1:$F$1001,,0)</f>
        <v>Newark</v>
      </c>
      <c r="J233" t="str">
        <f>INDEX(products!$A$1:$G$49,MATCH(orders!$D233,products!$A$1:$A$49,0),MATCH(orders!J$1,products!$A$1:$G$1,0))</f>
        <v>Lib</v>
      </c>
      <c r="K233" t="str">
        <f>INDEX(products!$A$1:$G$49,MATCH(orders!$D233,products!$A$1:$A$49,0),MATCH(orders!K$1,products!$A$1:$G$1,0))</f>
        <v>M</v>
      </c>
      <c r="L233" s="4">
        <f>INDEX(products!$A$1:$G$49,MATCH(orders!$D233,products!$A$1:$A$49,0),MATCH(orders!L$1,products!$A$1:$G$1,0))</f>
        <v>0.2</v>
      </c>
      <c r="M233" s="5">
        <f>INDEX(products!$A$1:$G$49,MATCH(orders!$D233,products!$A$1:$A$49,0),MATCH(orders!M$1,products!$A$1:$G$1,0))</f>
        <v>4.3650000000000002</v>
      </c>
      <c r="N233" s="5">
        <f t="shared" si="9"/>
        <v>8.73</v>
      </c>
      <c r="O233" t="str">
        <f t="shared" si="10"/>
        <v>Liberica</v>
      </c>
      <c r="P233" t="str">
        <f t="shared" si="11"/>
        <v>Medium</v>
      </c>
      <c r="Q233" t="str">
        <f>_xlfn.XLOOKUP(Orders_Table[[#This Row],[Customer ID]],customers!$A$1:$A$1001,customers!$I$1:$I$1001,,0)</f>
        <v>Yes</v>
      </c>
    </row>
    <row r="234" spans="1:17"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s="2" t="str">
        <f>_xlfn.XLOOKUP(Orders_Table[[#This Row],[Customer ID]],customers!$A$1:$A$1001,customers!$F$1:$F$1001,,0)</f>
        <v>Kinloch</v>
      </c>
      <c r="J234" t="str">
        <f>INDEX(products!$A$1:$G$49,MATCH(orders!$D234,products!$A$1:$A$49,0),MATCH(orders!J$1,products!$A$1:$G$1,0))</f>
        <v>Lib</v>
      </c>
      <c r="K234" t="str">
        <f>INDEX(products!$A$1:$G$49,MATCH(orders!$D234,products!$A$1:$A$49,0),MATCH(orders!K$1,products!$A$1:$G$1,0))</f>
        <v>L</v>
      </c>
      <c r="L234" s="4">
        <f>INDEX(products!$A$1:$G$49,MATCH(orders!$D234,products!$A$1:$A$49,0),MATCH(orders!L$1,products!$A$1:$G$1,0))</f>
        <v>0.2</v>
      </c>
      <c r="M234" s="5">
        <f>INDEX(products!$A$1:$G$49,MATCH(orders!$D234,products!$A$1:$A$49,0),MATCH(orders!M$1,products!$A$1:$G$1,0))</f>
        <v>4.7549999999999999</v>
      </c>
      <c r="N234" s="5">
        <f t="shared" si="9"/>
        <v>23.774999999999999</v>
      </c>
      <c r="O234" t="str">
        <f t="shared" si="10"/>
        <v>Liberica</v>
      </c>
      <c r="P234" t="str">
        <f t="shared" si="11"/>
        <v>Light</v>
      </c>
      <c r="Q234" t="str">
        <f>_xlfn.XLOOKUP(Orders_Table[[#This Row],[Customer ID]],customers!$A$1:$A$1001,customers!$I$1:$I$1001,,0)</f>
        <v>No</v>
      </c>
    </row>
    <row r="235" spans="1:17"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s="2" t="str">
        <f>_xlfn.XLOOKUP(Orders_Table[[#This Row],[Customer ID]],customers!$A$1:$A$1001,customers!$F$1:$F$1001,,0)</f>
        <v>Honolulu</v>
      </c>
      <c r="J235" t="str">
        <f>INDEX(products!$A$1:$G$49,MATCH(orders!$D235,products!$A$1:$A$49,0),MATCH(orders!J$1,products!$A$1:$G$1,0))</f>
        <v>Exc</v>
      </c>
      <c r="K235" t="str">
        <f>INDEX(products!$A$1:$G$49,MATCH(orders!$D235,products!$A$1:$A$49,0),MATCH(orders!K$1,products!$A$1:$G$1,0))</f>
        <v>M</v>
      </c>
      <c r="L235" s="4">
        <f>INDEX(products!$A$1:$G$49,MATCH(orders!$D235,products!$A$1:$A$49,0),MATCH(orders!L$1,products!$A$1:$G$1,0))</f>
        <v>0.2</v>
      </c>
      <c r="M235" s="5">
        <f>INDEX(products!$A$1:$G$49,MATCH(orders!$D235,products!$A$1:$A$49,0),MATCH(orders!M$1,products!$A$1:$G$1,0))</f>
        <v>4.125</v>
      </c>
      <c r="N235" s="5">
        <f t="shared" si="9"/>
        <v>20.625</v>
      </c>
      <c r="O235" t="str">
        <f t="shared" si="10"/>
        <v>Excelsa</v>
      </c>
      <c r="P235" t="str">
        <f t="shared" si="11"/>
        <v>Medium</v>
      </c>
      <c r="Q235" t="str">
        <f>_xlfn.XLOOKUP(Orders_Table[[#This Row],[Customer ID]],customers!$A$1:$A$1001,customers!$I$1:$I$1001,,0)</f>
        <v>No</v>
      </c>
    </row>
    <row r="236" spans="1:17"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s="2" t="str">
        <f>_xlfn.XLOOKUP(Orders_Table[[#This Row],[Customer ID]],customers!$A$1:$A$1001,customers!$F$1:$F$1001,,0)</f>
        <v>New York City</v>
      </c>
      <c r="J236" t="str">
        <f>INDEX(products!$A$1:$G$49,MATCH(orders!$D236,products!$A$1:$A$49,0),MATCH(orders!J$1,products!$A$1:$G$1,0))</f>
        <v>Lib</v>
      </c>
      <c r="K236" t="str">
        <f>INDEX(products!$A$1:$G$49,MATCH(orders!$D236,products!$A$1:$A$49,0),MATCH(orders!K$1,products!$A$1:$G$1,0))</f>
        <v>L</v>
      </c>
      <c r="L236" s="4">
        <f>INDEX(products!$A$1:$G$49,MATCH(orders!$D236,products!$A$1:$A$49,0),MATCH(orders!L$1,products!$A$1:$G$1,0))</f>
        <v>2.5</v>
      </c>
      <c r="M236" s="5">
        <f>INDEX(products!$A$1:$G$49,MATCH(orders!$D236,products!$A$1:$A$49,0),MATCH(orders!M$1,products!$A$1:$G$1,0))</f>
        <v>36.454999999999998</v>
      </c>
      <c r="N236" s="5">
        <f t="shared" si="9"/>
        <v>36.454999999999998</v>
      </c>
      <c r="O236" t="str">
        <f t="shared" si="10"/>
        <v>Liberica</v>
      </c>
      <c r="P236" t="str">
        <f t="shared" si="11"/>
        <v>Light</v>
      </c>
      <c r="Q236" t="str">
        <f>_xlfn.XLOOKUP(Orders_Table[[#This Row],[Customer ID]],customers!$A$1:$A$1001,customers!$I$1:$I$1001,,0)</f>
        <v>No</v>
      </c>
    </row>
    <row r="237" spans="1:17"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s="2" t="str">
        <f>_xlfn.XLOOKUP(Orders_Table[[#This Row],[Customer ID]],customers!$A$1:$A$1001,customers!$F$1:$F$1001,,0)</f>
        <v>Ballinroad</v>
      </c>
      <c r="J237" t="str">
        <f>INDEX(products!$A$1:$G$49,MATCH(orders!$D237,products!$A$1:$A$49,0),MATCH(orders!J$1,products!$A$1:$G$1,0))</f>
        <v>Lib</v>
      </c>
      <c r="K237" t="str">
        <f>INDEX(products!$A$1:$G$49,MATCH(orders!$D237,products!$A$1:$A$49,0),MATCH(orders!K$1,products!$A$1:$G$1,0))</f>
        <v>L</v>
      </c>
      <c r="L237" s="4">
        <f>INDEX(products!$A$1:$G$49,MATCH(orders!$D237,products!$A$1:$A$49,0),MATCH(orders!L$1,products!$A$1:$G$1,0))</f>
        <v>2.5</v>
      </c>
      <c r="M237" s="5">
        <f>INDEX(products!$A$1:$G$49,MATCH(orders!$D237,products!$A$1:$A$49,0),MATCH(orders!M$1,products!$A$1:$G$1,0))</f>
        <v>36.454999999999998</v>
      </c>
      <c r="N237" s="5">
        <f t="shared" si="9"/>
        <v>182.27499999999998</v>
      </c>
      <c r="O237" t="str">
        <f t="shared" si="10"/>
        <v>Liberica</v>
      </c>
      <c r="P237" t="str">
        <f t="shared" si="11"/>
        <v>Light</v>
      </c>
      <c r="Q237" t="str">
        <f>_xlfn.XLOOKUP(Orders_Table[[#This Row],[Customer ID]],customers!$A$1:$A$1001,customers!$I$1:$I$1001,,0)</f>
        <v>No</v>
      </c>
    </row>
    <row r="238" spans="1:17"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s="2" t="str">
        <f>_xlfn.XLOOKUP(Orders_Table[[#This Row],[Customer ID]],customers!$A$1:$A$1001,customers!$F$1:$F$1001,,0)</f>
        <v>D煤n Laoghaire</v>
      </c>
      <c r="J238" t="str">
        <f>INDEX(products!$A$1:$G$49,MATCH(orders!$D238,products!$A$1:$A$49,0),MATCH(orders!J$1,products!$A$1:$G$1,0))</f>
        <v>Lib</v>
      </c>
      <c r="K238" t="str">
        <f>INDEX(products!$A$1:$G$49,MATCH(orders!$D238,products!$A$1:$A$49,0),MATCH(orders!K$1,products!$A$1:$G$1,0))</f>
        <v>D</v>
      </c>
      <c r="L238" s="4">
        <f>INDEX(products!$A$1:$G$49,MATCH(orders!$D238,products!$A$1:$A$49,0),MATCH(orders!L$1,products!$A$1:$G$1,0))</f>
        <v>2.5</v>
      </c>
      <c r="M238" s="5">
        <f>INDEX(products!$A$1:$G$49,MATCH(orders!$D238,products!$A$1:$A$49,0),MATCH(orders!M$1,products!$A$1:$G$1,0))</f>
        <v>29.784999999999997</v>
      </c>
      <c r="N238" s="5">
        <f t="shared" si="9"/>
        <v>89.35499999999999</v>
      </c>
      <c r="O238" t="str">
        <f t="shared" si="10"/>
        <v>Liberica</v>
      </c>
      <c r="P238" t="str">
        <f t="shared" si="11"/>
        <v>Dark</v>
      </c>
      <c r="Q238" t="str">
        <f>_xlfn.XLOOKUP(Orders_Table[[#This Row],[Customer ID]],customers!$A$1:$A$1001,customers!$I$1:$I$1001,,0)</f>
        <v>No</v>
      </c>
    </row>
    <row r="239" spans="1:17"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s="2" t="str">
        <f>_xlfn.XLOOKUP(Orders_Table[[#This Row],[Customer ID]],customers!$A$1:$A$1001,customers!$F$1:$F$1001,,0)</f>
        <v>Cincinnati</v>
      </c>
      <c r="J239" t="str">
        <f>INDEX(products!$A$1:$G$49,MATCH(orders!$D239,products!$A$1:$A$49,0),MATCH(orders!J$1,products!$A$1:$G$1,0))</f>
        <v>Rob</v>
      </c>
      <c r="K239" t="str">
        <f>INDEX(products!$A$1:$G$49,MATCH(orders!$D239,products!$A$1:$A$49,0),MATCH(orders!K$1,products!$A$1:$G$1,0))</f>
        <v>L</v>
      </c>
      <c r="L239" s="4">
        <f>INDEX(products!$A$1:$G$49,MATCH(orders!$D239,products!$A$1:$A$49,0),MATCH(orders!L$1,products!$A$1:$G$1,0))</f>
        <v>0.2</v>
      </c>
      <c r="M239" s="5">
        <f>INDEX(products!$A$1:$G$49,MATCH(orders!$D239,products!$A$1:$A$49,0),MATCH(orders!M$1,products!$A$1:$G$1,0))</f>
        <v>3.5849999999999995</v>
      </c>
      <c r="N239" s="5">
        <f t="shared" si="9"/>
        <v>3.5849999999999995</v>
      </c>
      <c r="O239" t="str">
        <f t="shared" si="10"/>
        <v>Robusta</v>
      </c>
      <c r="P239" t="str">
        <f t="shared" si="11"/>
        <v>Light</v>
      </c>
      <c r="Q239" t="str">
        <f>_xlfn.XLOOKUP(Orders_Table[[#This Row],[Customer ID]],customers!$A$1:$A$1001,customers!$I$1:$I$1001,,0)</f>
        <v>Yes</v>
      </c>
    </row>
    <row r="240" spans="1:17"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s="2" t="str">
        <f>_xlfn.XLOOKUP(Orders_Table[[#This Row],[Customer ID]],customers!$A$1:$A$1001,customers!$F$1:$F$1001,,0)</f>
        <v>Midland</v>
      </c>
      <c r="J240" t="str">
        <f>INDEX(products!$A$1:$G$49,MATCH(orders!$D240,products!$A$1:$A$49,0),MATCH(orders!J$1,products!$A$1:$G$1,0))</f>
        <v>Rob</v>
      </c>
      <c r="K240" t="str">
        <f>INDEX(products!$A$1:$G$49,MATCH(orders!$D240,products!$A$1:$A$49,0),MATCH(orders!K$1,products!$A$1:$G$1,0))</f>
        <v>M</v>
      </c>
      <c r="L240" s="4">
        <f>INDEX(products!$A$1:$G$49,MATCH(orders!$D240,products!$A$1:$A$49,0),MATCH(orders!L$1,products!$A$1:$G$1,0))</f>
        <v>2.5</v>
      </c>
      <c r="M240" s="5">
        <f>INDEX(products!$A$1:$G$49,MATCH(orders!$D240,products!$A$1:$A$49,0),MATCH(orders!M$1,products!$A$1:$G$1,0))</f>
        <v>22.884999999999998</v>
      </c>
      <c r="N240" s="5">
        <f t="shared" si="9"/>
        <v>45.769999999999996</v>
      </c>
      <c r="O240" t="str">
        <f t="shared" si="10"/>
        <v>Robusta</v>
      </c>
      <c r="P240" t="str">
        <f t="shared" si="11"/>
        <v>Medium</v>
      </c>
      <c r="Q240" t="str">
        <f>_xlfn.XLOOKUP(Orders_Table[[#This Row],[Customer ID]],customers!$A$1:$A$1001,customers!$I$1:$I$1001,,0)</f>
        <v>Yes</v>
      </c>
    </row>
    <row r="241" spans="1:17"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s="2" t="str">
        <f>_xlfn.XLOOKUP(Orders_Table[[#This Row],[Customer ID]],customers!$A$1:$A$1001,customers!$F$1:$F$1001,,0)</f>
        <v>Cheyenne</v>
      </c>
      <c r="J241" t="str">
        <f>INDEX(products!$A$1:$G$49,MATCH(orders!$D241,products!$A$1:$A$49,0),MATCH(orders!J$1,products!$A$1:$G$1,0))</f>
        <v>Exc</v>
      </c>
      <c r="K241" t="str">
        <f>INDEX(products!$A$1:$G$49,MATCH(orders!$D241,products!$A$1:$A$49,0),MATCH(orders!K$1,products!$A$1:$G$1,0))</f>
        <v>L</v>
      </c>
      <c r="L241" s="4">
        <f>INDEX(products!$A$1:$G$49,MATCH(orders!$D241,products!$A$1:$A$49,0),MATCH(orders!L$1,products!$A$1:$G$1,0))</f>
        <v>1</v>
      </c>
      <c r="M241" s="5">
        <f>INDEX(products!$A$1:$G$49,MATCH(orders!$D241,products!$A$1:$A$49,0),MATCH(orders!M$1,products!$A$1:$G$1,0))</f>
        <v>14.85</v>
      </c>
      <c r="N241" s="5">
        <f t="shared" si="9"/>
        <v>59.4</v>
      </c>
      <c r="O241" t="str">
        <f t="shared" si="10"/>
        <v>Excelsa</v>
      </c>
      <c r="P241" t="str">
        <f t="shared" si="11"/>
        <v>Light</v>
      </c>
      <c r="Q241" t="str">
        <f>_xlfn.XLOOKUP(Orders_Table[[#This Row],[Customer ID]],customers!$A$1:$A$1001,customers!$I$1:$I$1001,,0)</f>
        <v>No</v>
      </c>
    </row>
    <row r="242" spans="1:17"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s="2" t="str">
        <f>_xlfn.XLOOKUP(Orders_Table[[#This Row],[Customer ID]],customers!$A$1:$A$1001,customers!$F$1:$F$1001,,0)</f>
        <v>Atlanta</v>
      </c>
      <c r="J242" t="str">
        <f>INDEX(products!$A$1:$G$49,MATCH(orders!$D242,products!$A$1:$A$49,0),MATCH(orders!J$1,products!$A$1:$G$1,0))</f>
        <v>Ara</v>
      </c>
      <c r="K242" t="str">
        <f>INDEX(products!$A$1:$G$49,MATCH(orders!$D242,products!$A$1:$A$49,0),MATCH(orders!K$1,products!$A$1:$G$1,0))</f>
        <v>M</v>
      </c>
      <c r="L242" s="4">
        <f>INDEX(products!$A$1:$G$49,MATCH(orders!$D242,products!$A$1:$A$49,0),MATCH(orders!L$1,products!$A$1:$G$1,0))</f>
        <v>2.5</v>
      </c>
      <c r="M242" s="5">
        <f>INDEX(products!$A$1:$G$49,MATCH(orders!$D242,products!$A$1:$A$49,0),MATCH(orders!M$1,products!$A$1:$G$1,0))</f>
        <v>25.874999999999996</v>
      </c>
      <c r="N242" s="5">
        <f t="shared" si="9"/>
        <v>155.24999999999997</v>
      </c>
      <c r="O242" t="str">
        <f t="shared" si="10"/>
        <v>Arabica</v>
      </c>
      <c r="P242" t="str">
        <f t="shared" si="11"/>
        <v>Medium</v>
      </c>
      <c r="Q242" t="str">
        <f>_xlfn.XLOOKUP(Orders_Table[[#This Row],[Customer ID]],customers!$A$1:$A$1001,customers!$I$1:$I$1001,,0)</f>
        <v>Yes</v>
      </c>
    </row>
    <row r="243" spans="1:17"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s="2" t="str">
        <f>_xlfn.XLOOKUP(Orders_Table[[#This Row],[Customer ID]],customers!$A$1:$A$1001,customers!$F$1:$F$1001,,0)</f>
        <v>Duluth</v>
      </c>
      <c r="J243" t="str">
        <f>INDEX(products!$A$1:$G$49,MATCH(orders!$D243,products!$A$1:$A$49,0),MATCH(orders!J$1,products!$A$1:$G$1,0))</f>
        <v>Rob</v>
      </c>
      <c r="K243" t="str">
        <f>INDEX(products!$A$1:$G$49,MATCH(orders!$D243,products!$A$1:$A$49,0),MATCH(orders!K$1,products!$A$1:$G$1,0))</f>
        <v>M</v>
      </c>
      <c r="L243" s="4">
        <f>INDEX(products!$A$1:$G$49,MATCH(orders!$D243,products!$A$1:$A$49,0),MATCH(orders!L$1,products!$A$1:$G$1,0))</f>
        <v>2.5</v>
      </c>
      <c r="M243" s="5">
        <f>INDEX(products!$A$1:$G$49,MATCH(orders!$D243,products!$A$1:$A$49,0),MATCH(orders!M$1,products!$A$1:$G$1,0))</f>
        <v>22.884999999999998</v>
      </c>
      <c r="N243" s="5">
        <f t="shared" si="9"/>
        <v>45.769999999999996</v>
      </c>
      <c r="O243" t="str">
        <f t="shared" si="10"/>
        <v>Robusta</v>
      </c>
      <c r="P243" t="str">
        <f t="shared" si="11"/>
        <v>Medium</v>
      </c>
      <c r="Q243" t="str">
        <f>_xlfn.XLOOKUP(Orders_Table[[#This Row],[Customer ID]],customers!$A$1:$A$1001,customers!$I$1:$I$1001,,0)</f>
        <v>No</v>
      </c>
    </row>
    <row r="244" spans="1:17"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s="2" t="str">
        <f>_xlfn.XLOOKUP(Orders_Table[[#This Row],[Customer ID]],customers!$A$1:$A$1001,customers!$F$1:$F$1001,,0)</f>
        <v>Sacramento</v>
      </c>
      <c r="J244" t="str">
        <f>INDEX(products!$A$1:$G$49,MATCH(orders!$D244,products!$A$1:$A$49,0),MATCH(orders!J$1,products!$A$1:$G$1,0))</f>
        <v>Exc</v>
      </c>
      <c r="K244" t="str">
        <f>INDEX(products!$A$1:$G$49,MATCH(orders!$D244,products!$A$1:$A$49,0),MATCH(orders!K$1,products!$A$1:$G$1,0))</f>
        <v>D</v>
      </c>
      <c r="L244" s="4">
        <f>INDEX(products!$A$1:$G$49,MATCH(orders!$D244,products!$A$1:$A$49,0),MATCH(orders!L$1,products!$A$1:$G$1,0))</f>
        <v>1</v>
      </c>
      <c r="M244" s="5">
        <f>INDEX(products!$A$1:$G$49,MATCH(orders!$D244,products!$A$1:$A$49,0),MATCH(orders!M$1,products!$A$1:$G$1,0))</f>
        <v>12.15</v>
      </c>
      <c r="N244" s="5">
        <f t="shared" si="9"/>
        <v>36.450000000000003</v>
      </c>
      <c r="O244" t="str">
        <f t="shared" si="10"/>
        <v>Excelsa</v>
      </c>
      <c r="P244" t="str">
        <f t="shared" si="11"/>
        <v>Dark</v>
      </c>
      <c r="Q244" t="str">
        <f>_xlfn.XLOOKUP(Orders_Table[[#This Row],[Customer ID]],customers!$A$1:$A$1001,customers!$I$1:$I$1001,,0)</f>
        <v>Yes</v>
      </c>
    </row>
    <row r="245" spans="1:17"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s="2" t="str">
        <f>_xlfn.XLOOKUP(Orders_Table[[#This Row],[Customer ID]],customers!$A$1:$A$1001,customers!$F$1:$F$1001,,0)</f>
        <v>Tampa</v>
      </c>
      <c r="J245" t="str">
        <f>INDEX(products!$A$1:$G$49,MATCH(orders!$D245,products!$A$1:$A$49,0),MATCH(orders!J$1,products!$A$1:$G$1,0))</f>
        <v>Exc</v>
      </c>
      <c r="K245" t="str">
        <f>INDEX(products!$A$1:$G$49,MATCH(orders!$D245,products!$A$1:$A$49,0),MATCH(orders!K$1,products!$A$1:$G$1,0))</f>
        <v>D</v>
      </c>
      <c r="L245" s="4">
        <f>INDEX(products!$A$1:$G$49,MATCH(orders!$D245,products!$A$1:$A$49,0),MATCH(orders!L$1,products!$A$1:$G$1,0))</f>
        <v>0.5</v>
      </c>
      <c r="M245" s="5">
        <f>INDEX(products!$A$1:$G$49,MATCH(orders!$D245,products!$A$1:$A$49,0),MATCH(orders!M$1,products!$A$1:$G$1,0))</f>
        <v>7.29</v>
      </c>
      <c r="N245" s="5">
        <f t="shared" si="9"/>
        <v>29.16</v>
      </c>
      <c r="O245" t="str">
        <f t="shared" si="10"/>
        <v>Excelsa</v>
      </c>
      <c r="P245" t="str">
        <f t="shared" si="11"/>
        <v>Dark</v>
      </c>
      <c r="Q245" t="str">
        <f>_xlfn.XLOOKUP(Orders_Table[[#This Row],[Customer ID]],customers!$A$1:$A$1001,customers!$I$1:$I$1001,,0)</f>
        <v>Yes</v>
      </c>
    </row>
    <row r="246" spans="1:17"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s="2" t="str">
        <f>_xlfn.XLOOKUP(Orders_Table[[#This Row],[Customer ID]],customers!$A$1:$A$1001,customers!$F$1:$F$1001,,0)</f>
        <v>Honolulu</v>
      </c>
      <c r="J246" t="str">
        <f>INDEX(products!$A$1:$G$49,MATCH(orders!$D246,products!$A$1:$A$49,0),MATCH(orders!J$1,products!$A$1:$G$1,0))</f>
        <v>Lib</v>
      </c>
      <c r="K246" t="str">
        <f>INDEX(products!$A$1:$G$49,MATCH(orders!$D246,products!$A$1:$A$49,0),MATCH(orders!K$1,products!$A$1:$G$1,0))</f>
        <v>M</v>
      </c>
      <c r="L246" s="4">
        <f>INDEX(products!$A$1:$G$49,MATCH(orders!$D246,products!$A$1:$A$49,0),MATCH(orders!L$1,products!$A$1:$G$1,0))</f>
        <v>2.5</v>
      </c>
      <c r="M246" s="5">
        <f>INDEX(products!$A$1:$G$49,MATCH(orders!$D246,products!$A$1:$A$49,0),MATCH(orders!M$1,products!$A$1:$G$1,0))</f>
        <v>33.464999999999996</v>
      </c>
      <c r="N246" s="5">
        <f t="shared" si="9"/>
        <v>133.85999999999999</v>
      </c>
      <c r="O246" t="str">
        <f t="shared" si="10"/>
        <v>Liberica</v>
      </c>
      <c r="P246" t="str">
        <f t="shared" si="11"/>
        <v>Medium</v>
      </c>
      <c r="Q246" t="str">
        <f>_xlfn.XLOOKUP(Orders_Table[[#This Row],[Customer ID]],customers!$A$1:$A$1001,customers!$I$1:$I$1001,,0)</f>
        <v>No</v>
      </c>
    </row>
    <row r="247" spans="1:17"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s="2" t="str">
        <f>_xlfn.XLOOKUP(Orders_Table[[#This Row],[Customer ID]],customers!$A$1:$A$1001,customers!$F$1:$F$1001,,0)</f>
        <v>Baton Rouge</v>
      </c>
      <c r="J247" t="str">
        <f>INDEX(products!$A$1:$G$49,MATCH(orders!$D247,products!$A$1:$A$49,0),MATCH(orders!J$1,products!$A$1:$G$1,0))</f>
        <v>Lib</v>
      </c>
      <c r="K247" t="str">
        <f>INDEX(products!$A$1:$G$49,MATCH(orders!$D247,products!$A$1:$A$49,0),MATCH(orders!K$1,products!$A$1:$G$1,0))</f>
        <v>L</v>
      </c>
      <c r="L247" s="4">
        <f>INDEX(products!$A$1:$G$49,MATCH(orders!$D247,products!$A$1:$A$49,0),MATCH(orders!L$1,products!$A$1:$G$1,0))</f>
        <v>0.2</v>
      </c>
      <c r="M247" s="5">
        <f>INDEX(products!$A$1:$G$49,MATCH(orders!$D247,products!$A$1:$A$49,0),MATCH(orders!M$1,products!$A$1:$G$1,0))</f>
        <v>4.7549999999999999</v>
      </c>
      <c r="N247" s="5">
        <f t="shared" si="9"/>
        <v>23.774999999999999</v>
      </c>
      <c r="O247" t="str">
        <f t="shared" si="10"/>
        <v>Liberica</v>
      </c>
      <c r="P247" t="str">
        <f t="shared" si="11"/>
        <v>Light</v>
      </c>
      <c r="Q247" t="str">
        <f>_xlfn.XLOOKUP(Orders_Table[[#This Row],[Customer ID]],customers!$A$1:$A$1001,customers!$I$1:$I$1001,,0)</f>
        <v>Yes</v>
      </c>
    </row>
    <row r="248" spans="1:17"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s="2" t="str">
        <f>_xlfn.XLOOKUP(Orders_Table[[#This Row],[Customer ID]],customers!$A$1:$A$1001,customers!$F$1:$F$1001,,0)</f>
        <v>Newbiggin</v>
      </c>
      <c r="J248" t="str">
        <f>INDEX(products!$A$1:$G$49,MATCH(orders!$D248,products!$A$1:$A$49,0),MATCH(orders!J$1,products!$A$1:$G$1,0))</f>
        <v>Lib</v>
      </c>
      <c r="K248" t="str">
        <f>INDEX(products!$A$1:$G$49,MATCH(orders!$D248,products!$A$1:$A$49,0),MATCH(orders!K$1,products!$A$1:$G$1,0))</f>
        <v>D</v>
      </c>
      <c r="L248" s="4">
        <f>INDEX(products!$A$1:$G$49,MATCH(orders!$D248,products!$A$1:$A$49,0),MATCH(orders!L$1,products!$A$1:$G$1,0))</f>
        <v>1</v>
      </c>
      <c r="M248" s="5">
        <f>INDEX(products!$A$1:$G$49,MATCH(orders!$D248,products!$A$1:$A$49,0),MATCH(orders!M$1,products!$A$1:$G$1,0))</f>
        <v>12.95</v>
      </c>
      <c r="N248" s="5">
        <f t="shared" si="9"/>
        <v>38.849999999999994</v>
      </c>
      <c r="O248" t="str">
        <f t="shared" si="10"/>
        <v>Liberica</v>
      </c>
      <c r="P248" t="str">
        <f t="shared" si="11"/>
        <v>Dark</v>
      </c>
      <c r="Q248" t="str">
        <f>_xlfn.XLOOKUP(Orders_Table[[#This Row],[Customer ID]],customers!$A$1:$A$1001,customers!$I$1:$I$1001,,0)</f>
        <v>No</v>
      </c>
    </row>
    <row r="249" spans="1:17"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s="2" t="str">
        <f>_xlfn.XLOOKUP(Orders_Table[[#This Row],[Customer ID]],customers!$A$1:$A$1001,customers!$F$1:$F$1001,,0)</f>
        <v>Kilkenny</v>
      </c>
      <c r="J249" t="str">
        <f>INDEX(products!$A$1:$G$49,MATCH(orders!$D249,products!$A$1:$A$49,0),MATCH(orders!J$1,products!$A$1:$G$1,0))</f>
        <v>Rob</v>
      </c>
      <c r="K249" t="str">
        <f>INDEX(products!$A$1:$G$49,MATCH(orders!$D249,products!$A$1:$A$49,0),MATCH(orders!K$1,products!$A$1:$G$1,0))</f>
        <v>L</v>
      </c>
      <c r="L249" s="4">
        <f>INDEX(products!$A$1:$G$49,MATCH(orders!$D249,products!$A$1:$A$49,0),MATCH(orders!L$1,products!$A$1:$G$1,0))</f>
        <v>0.2</v>
      </c>
      <c r="M249" s="5">
        <f>INDEX(products!$A$1:$G$49,MATCH(orders!$D249,products!$A$1:$A$49,0),MATCH(orders!M$1,products!$A$1:$G$1,0))</f>
        <v>3.5849999999999995</v>
      </c>
      <c r="N249" s="5">
        <f t="shared" si="9"/>
        <v>21.509999999999998</v>
      </c>
      <c r="O249" t="str">
        <f t="shared" si="10"/>
        <v>Robusta</v>
      </c>
      <c r="P249" t="str">
        <f t="shared" si="11"/>
        <v>Light</v>
      </c>
      <c r="Q249" t="str">
        <f>_xlfn.XLOOKUP(Orders_Table[[#This Row],[Customer ID]],customers!$A$1:$A$1001,customers!$I$1:$I$1001,,0)</f>
        <v>Yes</v>
      </c>
    </row>
    <row r="250" spans="1:17"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s="2" t="str">
        <f>_xlfn.XLOOKUP(Orders_Table[[#This Row],[Customer ID]],customers!$A$1:$A$1001,customers!$F$1:$F$1001,,0)</f>
        <v>Minneapolis</v>
      </c>
      <c r="J250" t="str">
        <f>INDEX(products!$A$1:$G$49,MATCH(orders!$D250,products!$A$1:$A$49,0),MATCH(orders!J$1,products!$A$1:$G$1,0))</f>
        <v>Ara</v>
      </c>
      <c r="K250" t="str">
        <f>INDEX(products!$A$1:$G$49,MATCH(orders!$D250,products!$A$1:$A$49,0),MATCH(orders!K$1,products!$A$1:$G$1,0))</f>
        <v>D</v>
      </c>
      <c r="L250" s="4">
        <f>INDEX(products!$A$1:$G$49,MATCH(orders!$D250,products!$A$1:$A$49,0),MATCH(orders!L$1,products!$A$1:$G$1,0))</f>
        <v>1</v>
      </c>
      <c r="M250" s="5">
        <f>INDEX(products!$A$1:$G$49,MATCH(orders!$D250,products!$A$1:$A$49,0),MATCH(orders!M$1,products!$A$1:$G$1,0))</f>
        <v>9.9499999999999993</v>
      </c>
      <c r="N250" s="5">
        <f t="shared" si="9"/>
        <v>9.9499999999999993</v>
      </c>
      <c r="O250" t="str">
        <f t="shared" si="10"/>
        <v>Arabica</v>
      </c>
      <c r="P250" t="str">
        <f t="shared" si="11"/>
        <v>Dark</v>
      </c>
      <c r="Q250" t="str">
        <f>_xlfn.XLOOKUP(Orders_Table[[#This Row],[Customer ID]],customers!$A$1:$A$1001,customers!$I$1:$I$1001,,0)</f>
        <v>Yes</v>
      </c>
    </row>
    <row r="251" spans="1:17"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s="2" t="str">
        <f>_xlfn.XLOOKUP(Orders_Table[[#This Row],[Customer ID]],customers!$A$1:$A$1001,customers!$F$1:$F$1001,,0)</f>
        <v>Milwaukee</v>
      </c>
      <c r="J251" t="str">
        <f>INDEX(products!$A$1:$G$49,MATCH(orders!$D251,products!$A$1:$A$49,0),MATCH(orders!J$1,products!$A$1:$G$1,0))</f>
        <v>Lib</v>
      </c>
      <c r="K251" t="str">
        <f>INDEX(products!$A$1:$G$49,MATCH(orders!$D251,products!$A$1:$A$49,0),MATCH(orders!K$1,products!$A$1:$G$1,0))</f>
        <v>L</v>
      </c>
      <c r="L251" s="4">
        <f>INDEX(products!$A$1:$G$49,MATCH(orders!$D251,products!$A$1:$A$49,0),MATCH(orders!L$1,products!$A$1:$G$1,0))</f>
        <v>1</v>
      </c>
      <c r="M251" s="5">
        <f>INDEX(products!$A$1:$G$49,MATCH(orders!$D251,products!$A$1:$A$49,0),MATCH(orders!M$1,products!$A$1:$G$1,0))</f>
        <v>15.85</v>
      </c>
      <c r="N251" s="5">
        <f t="shared" si="9"/>
        <v>15.85</v>
      </c>
      <c r="O251" t="str">
        <f t="shared" si="10"/>
        <v>Liberica</v>
      </c>
      <c r="P251" t="str">
        <f t="shared" si="11"/>
        <v>Light</v>
      </c>
      <c r="Q251" t="str">
        <f>_xlfn.XLOOKUP(Orders_Table[[#This Row],[Customer ID]],customers!$A$1:$A$1001,customers!$I$1:$I$1001,,0)</f>
        <v>Yes</v>
      </c>
    </row>
    <row r="252" spans="1:17"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s="2" t="str">
        <f>_xlfn.XLOOKUP(Orders_Table[[#This Row],[Customer ID]],customers!$A$1:$A$1001,customers!$F$1:$F$1001,,0)</f>
        <v>Charlotte</v>
      </c>
      <c r="J252" t="str">
        <f>INDEX(products!$A$1:$G$49,MATCH(orders!$D252,products!$A$1:$A$49,0),MATCH(orders!J$1,products!$A$1:$G$1,0))</f>
        <v>Rob</v>
      </c>
      <c r="K252" t="str">
        <f>INDEX(products!$A$1:$G$49,MATCH(orders!$D252,products!$A$1:$A$49,0),MATCH(orders!K$1,products!$A$1:$G$1,0))</f>
        <v>M</v>
      </c>
      <c r="L252" s="4">
        <f>INDEX(products!$A$1:$G$49,MATCH(orders!$D252,products!$A$1:$A$49,0),MATCH(orders!L$1,products!$A$1:$G$1,0))</f>
        <v>0.2</v>
      </c>
      <c r="M252" s="5">
        <f>INDEX(products!$A$1:$G$49,MATCH(orders!$D252,products!$A$1:$A$49,0),MATCH(orders!M$1,products!$A$1:$G$1,0))</f>
        <v>2.9849999999999999</v>
      </c>
      <c r="N252" s="5">
        <f t="shared" si="9"/>
        <v>2.9849999999999999</v>
      </c>
      <c r="O252" t="str">
        <f t="shared" si="10"/>
        <v>Robusta</v>
      </c>
      <c r="P252" t="str">
        <f t="shared" si="11"/>
        <v>Medium</v>
      </c>
      <c r="Q252" t="str">
        <f>_xlfn.XLOOKUP(Orders_Table[[#This Row],[Customer ID]],customers!$A$1:$A$1001,customers!$I$1:$I$1001,,0)</f>
        <v>Yes</v>
      </c>
    </row>
    <row r="253" spans="1:17"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s="2" t="str">
        <f>_xlfn.XLOOKUP(Orders_Table[[#This Row],[Customer ID]],customers!$A$1:$A$1001,customers!$F$1:$F$1001,,0)</f>
        <v>Phoenix</v>
      </c>
      <c r="J253" t="str">
        <f>INDEX(products!$A$1:$G$49,MATCH(orders!$D253,products!$A$1:$A$49,0),MATCH(orders!J$1,products!$A$1:$G$1,0))</f>
        <v>Exc</v>
      </c>
      <c r="K253" t="str">
        <f>INDEX(products!$A$1:$G$49,MATCH(orders!$D253,products!$A$1:$A$49,0),MATCH(orders!K$1,products!$A$1:$G$1,0))</f>
        <v>M</v>
      </c>
      <c r="L253" s="4">
        <f>INDEX(products!$A$1:$G$49,MATCH(orders!$D253,products!$A$1:$A$49,0),MATCH(orders!L$1,products!$A$1:$G$1,0))</f>
        <v>1</v>
      </c>
      <c r="M253" s="5">
        <f>INDEX(products!$A$1:$G$49,MATCH(orders!$D253,products!$A$1:$A$49,0),MATCH(orders!M$1,products!$A$1:$G$1,0))</f>
        <v>13.75</v>
      </c>
      <c r="N253" s="5">
        <f t="shared" si="9"/>
        <v>68.75</v>
      </c>
      <c r="O253" t="str">
        <f t="shared" si="10"/>
        <v>Excelsa</v>
      </c>
      <c r="P253" t="str">
        <f t="shared" si="11"/>
        <v>Medium</v>
      </c>
      <c r="Q253" t="str">
        <f>_xlfn.XLOOKUP(Orders_Table[[#This Row],[Customer ID]],customers!$A$1:$A$1001,customers!$I$1:$I$1001,,0)</f>
        <v>Yes</v>
      </c>
    </row>
    <row r="254" spans="1:17"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s="2" t="str">
        <f>_xlfn.XLOOKUP(Orders_Table[[#This Row],[Customer ID]],customers!$A$1:$A$1001,customers!$F$1:$F$1001,,0)</f>
        <v>Jamaica</v>
      </c>
      <c r="J254" t="str">
        <f>INDEX(products!$A$1:$G$49,MATCH(orders!$D254,products!$A$1:$A$49,0),MATCH(orders!J$1,products!$A$1:$G$1,0))</f>
        <v>Ara</v>
      </c>
      <c r="K254" t="str">
        <f>INDEX(products!$A$1:$G$49,MATCH(orders!$D254,products!$A$1:$A$49,0),MATCH(orders!K$1,products!$A$1:$G$1,0))</f>
        <v>D</v>
      </c>
      <c r="L254" s="4">
        <f>INDEX(products!$A$1:$G$49,MATCH(orders!$D254,products!$A$1:$A$49,0),MATCH(orders!L$1,products!$A$1:$G$1,0))</f>
        <v>1</v>
      </c>
      <c r="M254" s="5">
        <f>INDEX(products!$A$1:$G$49,MATCH(orders!$D254,products!$A$1:$A$49,0),MATCH(orders!M$1,products!$A$1:$G$1,0))</f>
        <v>9.9499999999999993</v>
      </c>
      <c r="N254" s="5">
        <f t="shared" si="9"/>
        <v>29.849999999999998</v>
      </c>
      <c r="O254" t="str">
        <f t="shared" si="10"/>
        <v>Arabica</v>
      </c>
      <c r="P254" t="str">
        <f t="shared" si="11"/>
        <v>Dark</v>
      </c>
      <c r="Q254" t="str">
        <f>_xlfn.XLOOKUP(Orders_Table[[#This Row],[Customer ID]],customers!$A$1:$A$1001,customers!$I$1:$I$1001,,0)</f>
        <v>No</v>
      </c>
    </row>
    <row r="255" spans="1:17"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s="2" t="str">
        <f>_xlfn.XLOOKUP(Orders_Table[[#This Row],[Customer ID]],customers!$A$1:$A$1001,customers!$F$1:$F$1001,,0)</f>
        <v>Champaign</v>
      </c>
      <c r="J255" t="str">
        <f>INDEX(products!$A$1:$G$49,MATCH(orders!$D255,products!$A$1:$A$49,0),MATCH(orders!J$1,products!$A$1:$G$1,0))</f>
        <v>Lib</v>
      </c>
      <c r="K255" t="str">
        <f>INDEX(products!$A$1:$G$49,MATCH(orders!$D255,products!$A$1:$A$49,0),MATCH(orders!K$1,products!$A$1:$G$1,0))</f>
        <v>M</v>
      </c>
      <c r="L255" s="4">
        <f>INDEX(products!$A$1:$G$49,MATCH(orders!$D255,products!$A$1:$A$49,0),MATCH(orders!L$1,products!$A$1:$G$1,0))</f>
        <v>1</v>
      </c>
      <c r="M255" s="5">
        <f>INDEX(products!$A$1:$G$49,MATCH(orders!$D255,products!$A$1:$A$49,0),MATCH(orders!M$1,products!$A$1:$G$1,0))</f>
        <v>14.55</v>
      </c>
      <c r="N255" s="5">
        <f t="shared" si="9"/>
        <v>58.2</v>
      </c>
      <c r="O255" t="str">
        <f t="shared" si="10"/>
        <v>Liberica</v>
      </c>
      <c r="P255" t="str">
        <f t="shared" si="11"/>
        <v>Medium</v>
      </c>
      <c r="Q255" t="str">
        <f>_xlfn.XLOOKUP(Orders_Table[[#This Row],[Customer ID]],customers!$A$1:$A$1001,customers!$I$1:$I$1001,,0)</f>
        <v>No</v>
      </c>
    </row>
    <row r="256" spans="1:17"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s="2" t="str">
        <f>_xlfn.XLOOKUP(Orders_Table[[#This Row],[Customer ID]],customers!$A$1:$A$1001,customers!$F$1:$F$1001,,0)</f>
        <v>Swindon</v>
      </c>
      <c r="J256" t="str">
        <f>INDEX(products!$A$1:$G$49,MATCH(orders!$D256,products!$A$1:$A$49,0),MATCH(orders!J$1,products!$A$1:$G$1,0))</f>
        <v>Rob</v>
      </c>
      <c r="K256" t="str">
        <f>INDEX(products!$A$1:$G$49,MATCH(orders!$D256,products!$A$1:$A$49,0),MATCH(orders!K$1,products!$A$1:$G$1,0))</f>
        <v>L</v>
      </c>
      <c r="L256" s="4">
        <f>INDEX(products!$A$1:$G$49,MATCH(orders!$D256,products!$A$1:$A$49,0),MATCH(orders!L$1,products!$A$1:$G$1,0))</f>
        <v>0.5</v>
      </c>
      <c r="M256" s="5">
        <f>INDEX(products!$A$1:$G$49,MATCH(orders!$D256,products!$A$1:$A$49,0),MATCH(orders!M$1,products!$A$1:$G$1,0))</f>
        <v>7.169999999999999</v>
      </c>
      <c r="N256" s="5">
        <f t="shared" si="9"/>
        <v>28.679999999999996</v>
      </c>
      <c r="O256" t="str">
        <f t="shared" si="10"/>
        <v>Robusta</v>
      </c>
      <c r="P256" t="str">
        <f t="shared" si="11"/>
        <v>Light</v>
      </c>
      <c r="Q256" t="str">
        <f>_xlfn.XLOOKUP(Orders_Table[[#This Row],[Customer ID]],customers!$A$1:$A$1001,customers!$I$1:$I$1001,,0)</f>
        <v>No</v>
      </c>
    </row>
    <row r="257" spans="1:17"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s="2" t="str">
        <f>_xlfn.XLOOKUP(Orders_Table[[#This Row],[Customer ID]],customers!$A$1:$A$1001,customers!$F$1:$F$1001,,0)</f>
        <v>Tucson</v>
      </c>
      <c r="J257" t="str">
        <f>INDEX(products!$A$1:$G$49,MATCH(orders!$D257,products!$A$1:$A$49,0),MATCH(orders!J$1,products!$A$1:$G$1,0))</f>
        <v>Rob</v>
      </c>
      <c r="K257" t="str">
        <f>INDEX(products!$A$1:$G$49,MATCH(orders!$D257,products!$A$1:$A$49,0),MATCH(orders!K$1,products!$A$1:$G$1,0))</f>
        <v>L</v>
      </c>
      <c r="L257" s="4">
        <f>INDEX(products!$A$1:$G$49,MATCH(orders!$D257,products!$A$1:$A$49,0),MATCH(orders!L$1,products!$A$1:$G$1,0))</f>
        <v>0.5</v>
      </c>
      <c r="M257" s="5">
        <f>INDEX(products!$A$1:$G$49,MATCH(orders!$D257,products!$A$1:$A$49,0),MATCH(orders!M$1,products!$A$1:$G$1,0))</f>
        <v>7.169999999999999</v>
      </c>
      <c r="N257" s="5">
        <f t="shared" si="9"/>
        <v>21.509999999999998</v>
      </c>
      <c r="O257" t="str">
        <f t="shared" si="10"/>
        <v>Robusta</v>
      </c>
      <c r="P257" t="str">
        <f t="shared" si="11"/>
        <v>Light</v>
      </c>
      <c r="Q257" t="str">
        <f>_xlfn.XLOOKUP(Orders_Table[[#This Row],[Customer ID]],customers!$A$1:$A$1001,customers!$I$1:$I$1001,,0)</f>
        <v>No</v>
      </c>
    </row>
    <row r="258" spans="1:17"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s="2" t="str">
        <f>_xlfn.XLOOKUP(Orders_Table[[#This Row],[Customer ID]],customers!$A$1:$A$1001,customers!$F$1:$F$1001,,0)</f>
        <v>Milwaukee</v>
      </c>
      <c r="J258" t="str">
        <f>INDEX(products!$A$1:$G$49,MATCH(orders!$D258,products!$A$1:$A$49,0),MATCH(orders!J$1,products!$A$1:$G$1,0))</f>
        <v>Lib</v>
      </c>
      <c r="K258" t="str">
        <f>INDEX(products!$A$1:$G$49,MATCH(orders!$D258,products!$A$1:$A$49,0),MATCH(orders!K$1,products!$A$1:$G$1,0))</f>
        <v>M</v>
      </c>
      <c r="L258" s="4">
        <f>INDEX(products!$A$1:$G$49,MATCH(orders!$D258,products!$A$1:$A$49,0),MATCH(orders!L$1,products!$A$1:$G$1,0))</f>
        <v>0.5</v>
      </c>
      <c r="M258" s="5">
        <f>INDEX(products!$A$1:$G$49,MATCH(orders!$D258,products!$A$1:$A$49,0),MATCH(orders!M$1,products!$A$1:$G$1,0))</f>
        <v>8.73</v>
      </c>
      <c r="N258" s="5">
        <f t="shared" si="9"/>
        <v>17.46</v>
      </c>
      <c r="O258" t="str">
        <f t="shared" si="10"/>
        <v>Liberica</v>
      </c>
      <c r="P258" t="str">
        <f t="shared" si="11"/>
        <v>Medium</v>
      </c>
      <c r="Q258" t="str">
        <f>_xlfn.XLOOKUP(Orders_Table[[#This Row],[Customer ID]],customers!$A$1:$A$1001,customers!$I$1:$I$1001,,0)</f>
        <v>Yes</v>
      </c>
    </row>
    <row r="259" spans="1:17"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s="2" t="str">
        <f>_xlfn.XLOOKUP(Orders_Table[[#This Row],[Customer ID]],customers!$A$1:$A$1001,customers!$F$1:$F$1001,,0)</f>
        <v>Pompano Beach</v>
      </c>
      <c r="J259" t="str">
        <f>INDEX(products!$A$1:$G$49,MATCH(orders!$D259,products!$A$1:$A$49,0),MATCH(orders!J$1,products!$A$1:$G$1,0))</f>
        <v>Exc</v>
      </c>
      <c r="K259" t="str">
        <f>INDEX(products!$A$1:$G$49,MATCH(orders!$D259,products!$A$1:$A$49,0),MATCH(orders!K$1,products!$A$1:$G$1,0))</f>
        <v>D</v>
      </c>
      <c r="L259" s="4">
        <f>INDEX(products!$A$1:$G$49,MATCH(orders!$D259,products!$A$1:$A$49,0),MATCH(orders!L$1,products!$A$1:$G$1,0))</f>
        <v>2.5</v>
      </c>
      <c r="M259" s="5">
        <f>INDEX(products!$A$1:$G$49,MATCH(orders!$D259,products!$A$1:$A$49,0),MATCH(orders!M$1,products!$A$1:$G$1,0))</f>
        <v>27.945</v>
      </c>
      <c r="N259" s="5">
        <f t="shared" ref="N259:N322" si="12">M259*E259</f>
        <v>27.945</v>
      </c>
      <c r="O259" t="str">
        <f t="shared" ref="O259:O322" si="13">IF(J259="Rob","Robusta", IF(J259="Exc", "Excelsa", IF(J259="Ara","Arabica", IF(J259="Lib","Liberica",""))))</f>
        <v>Excelsa</v>
      </c>
      <c r="P259" t="str">
        <f t="shared" ref="P259:P322" si="14">IF(K259="M", "Medium", IF(K259="L","Light", IF(K259="D","Dark","")))</f>
        <v>Dark</v>
      </c>
      <c r="Q259" t="str">
        <f>_xlfn.XLOOKUP(Orders_Table[[#This Row],[Customer ID]],customers!$A$1:$A$1001,customers!$I$1:$I$1001,,0)</f>
        <v>Yes</v>
      </c>
    </row>
    <row r="260" spans="1:17"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s="2" t="str">
        <f>_xlfn.XLOOKUP(Orders_Table[[#This Row],[Customer ID]],customers!$A$1:$A$1001,customers!$F$1:$F$1001,,0)</f>
        <v>Whittier</v>
      </c>
      <c r="J260" t="str">
        <f>INDEX(products!$A$1:$G$49,MATCH(orders!$D260,products!$A$1:$A$49,0),MATCH(orders!J$1,products!$A$1:$G$1,0))</f>
        <v>Exc</v>
      </c>
      <c r="K260" t="str">
        <f>INDEX(products!$A$1:$G$49,MATCH(orders!$D260,products!$A$1:$A$49,0),MATCH(orders!K$1,products!$A$1:$G$1,0))</f>
        <v>D</v>
      </c>
      <c r="L260" s="4">
        <f>INDEX(products!$A$1:$G$49,MATCH(orders!$D260,products!$A$1:$A$49,0),MATCH(orders!L$1,products!$A$1:$G$1,0))</f>
        <v>2.5</v>
      </c>
      <c r="M260" s="5">
        <f>INDEX(products!$A$1:$G$49,MATCH(orders!$D260,products!$A$1:$A$49,0),MATCH(orders!M$1,products!$A$1:$G$1,0))</f>
        <v>27.945</v>
      </c>
      <c r="N260" s="5">
        <f t="shared" si="12"/>
        <v>139.72499999999999</v>
      </c>
      <c r="O260" t="str">
        <f t="shared" si="13"/>
        <v>Excelsa</v>
      </c>
      <c r="P260" t="str">
        <f t="shared" si="14"/>
        <v>Dark</v>
      </c>
      <c r="Q260" t="str">
        <f>_xlfn.XLOOKUP(Orders_Table[[#This Row],[Customer ID]],customers!$A$1:$A$1001,customers!$I$1:$I$1001,,0)</f>
        <v>No</v>
      </c>
    </row>
    <row r="261" spans="1:17"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s="2" t="str">
        <f>_xlfn.XLOOKUP(Orders_Table[[#This Row],[Customer ID]],customers!$A$1:$A$1001,customers!$F$1:$F$1001,,0)</f>
        <v>Sheffield</v>
      </c>
      <c r="J261" t="str">
        <f>INDEX(products!$A$1:$G$49,MATCH(orders!$D261,products!$A$1:$A$49,0),MATCH(orders!J$1,products!$A$1:$G$1,0))</f>
        <v>Rob</v>
      </c>
      <c r="K261" t="str">
        <f>INDEX(products!$A$1:$G$49,MATCH(orders!$D261,products!$A$1:$A$49,0),MATCH(orders!K$1,products!$A$1:$G$1,0))</f>
        <v>M</v>
      </c>
      <c r="L261" s="4">
        <f>INDEX(products!$A$1:$G$49,MATCH(orders!$D261,products!$A$1:$A$49,0),MATCH(orders!L$1,products!$A$1:$G$1,0))</f>
        <v>0.2</v>
      </c>
      <c r="M261" s="5">
        <f>INDEX(products!$A$1:$G$49,MATCH(orders!$D261,products!$A$1:$A$49,0),MATCH(orders!M$1,products!$A$1:$G$1,0))</f>
        <v>2.9849999999999999</v>
      </c>
      <c r="N261" s="5">
        <f t="shared" si="12"/>
        <v>5.97</v>
      </c>
      <c r="O261" t="str">
        <f t="shared" si="13"/>
        <v>Robusta</v>
      </c>
      <c r="P261" t="str">
        <f t="shared" si="14"/>
        <v>Medium</v>
      </c>
      <c r="Q261" t="str">
        <f>_xlfn.XLOOKUP(Orders_Table[[#This Row],[Customer ID]],customers!$A$1:$A$1001,customers!$I$1:$I$1001,,0)</f>
        <v>No</v>
      </c>
    </row>
    <row r="262" spans="1:17"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s="2" t="str">
        <f>_xlfn.XLOOKUP(Orders_Table[[#This Row],[Customer ID]],customers!$A$1:$A$1001,customers!$F$1:$F$1001,,0)</f>
        <v>Saint Louis</v>
      </c>
      <c r="J262" t="str">
        <f>INDEX(products!$A$1:$G$49,MATCH(orders!$D262,products!$A$1:$A$49,0),MATCH(orders!J$1,products!$A$1:$G$1,0))</f>
        <v>Rob</v>
      </c>
      <c r="K262" t="str">
        <f>INDEX(products!$A$1:$G$49,MATCH(orders!$D262,products!$A$1:$A$49,0),MATCH(orders!K$1,products!$A$1:$G$1,0))</f>
        <v>L</v>
      </c>
      <c r="L262" s="4">
        <f>INDEX(products!$A$1:$G$49,MATCH(orders!$D262,products!$A$1:$A$49,0),MATCH(orders!L$1,products!$A$1:$G$1,0))</f>
        <v>2.5</v>
      </c>
      <c r="M262" s="5">
        <f>INDEX(products!$A$1:$G$49,MATCH(orders!$D262,products!$A$1:$A$49,0),MATCH(orders!M$1,products!$A$1:$G$1,0))</f>
        <v>27.484999999999996</v>
      </c>
      <c r="N262" s="5">
        <f t="shared" si="12"/>
        <v>27.484999999999996</v>
      </c>
      <c r="O262" t="str">
        <f t="shared" si="13"/>
        <v>Robusta</v>
      </c>
      <c r="P262" t="str">
        <f t="shared" si="14"/>
        <v>Light</v>
      </c>
      <c r="Q262" t="str">
        <f>_xlfn.XLOOKUP(Orders_Table[[#This Row],[Customer ID]],customers!$A$1:$A$1001,customers!$I$1:$I$1001,,0)</f>
        <v>Yes</v>
      </c>
    </row>
    <row r="263" spans="1:17"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s="2" t="str">
        <f>_xlfn.XLOOKUP(Orders_Table[[#This Row],[Customer ID]],customers!$A$1:$A$1001,customers!$F$1:$F$1001,,0)</f>
        <v>Erie</v>
      </c>
      <c r="J263" t="str">
        <f>INDEX(products!$A$1:$G$49,MATCH(orders!$D263,products!$A$1:$A$49,0),MATCH(orders!J$1,products!$A$1:$G$1,0))</f>
        <v>Rob</v>
      </c>
      <c r="K263" t="str">
        <f>INDEX(products!$A$1:$G$49,MATCH(orders!$D263,products!$A$1:$A$49,0),MATCH(orders!K$1,products!$A$1:$G$1,0))</f>
        <v>L</v>
      </c>
      <c r="L263" s="4">
        <f>INDEX(products!$A$1:$G$49,MATCH(orders!$D263,products!$A$1:$A$49,0),MATCH(orders!L$1,products!$A$1:$G$1,0))</f>
        <v>1</v>
      </c>
      <c r="M263" s="5">
        <f>INDEX(products!$A$1:$G$49,MATCH(orders!$D263,products!$A$1:$A$49,0),MATCH(orders!M$1,products!$A$1:$G$1,0))</f>
        <v>11.95</v>
      </c>
      <c r="N263" s="5">
        <f t="shared" si="12"/>
        <v>59.75</v>
      </c>
      <c r="O263" t="str">
        <f t="shared" si="13"/>
        <v>Robusta</v>
      </c>
      <c r="P263" t="str">
        <f t="shared" si="14"/>
        <v>Light</v>
      </c>
      <c r="Q263" t="str">
        <f>_xlfn.XLOOKUP(Orders_Table[[#This Row],[Customer ID]],customers!$A$1:$A$1001,customers!$I$1:$I$1001,,0)</f>
        <v>Yes</v>
      </c>
    </row>
    <row r="264" spans="1:17"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s="2" t="str">
        <f>_xlfn.XLOOKUP(Orders_Table[[#This Row],[Customer ID]],customers!$A$1:$A$1001,customers!$F$1:$F$1001,,0)</f>
        <v>Tacoma</v>
      </c>
      <c r="J264" t="str">
        <f>INDEX(products!$A$1:$G$49,MATCH(orders!$D264,products!$A$1:$A$49,0),MATCH(orders!J$1,products!$A$1:$G$1,0))</f>
        <v>Exc</v>
      </c>
      <c r="K264" t="str">
        <f>INDEX(products!$A$1:$G$49,MATCH(orders!$D264,products!$A$1:$A$49,0),MATCH(orders!K$1,products!$A$1:$G$1,0))</f>
        <v>M</v>
      </c>
      <c r="L264" s="4">
        <f>INDEX(products!$A$1:$G$49,MATCH(orders!$D264,products!$A$1:$A$49,0),MATCH(orders!L$1,products!$A$1:$G$1,0))</f>
        <v>1</v>
      </c>
      <c r="M264" s="5">
        <f>INDEX(products!$A$1:$G$49,MATCH(orders!$D264,products!$A$1:$A$49,0),MATCH(orders!M$1,products!$A$1:$G$1,0))</f>
        <v>13.75</v>
      </c>
      <c r="N264" s="5">
        <f t="shared" si="12"/>
        <v>41.25</v>
      </c>
      <c r="O264" t="str">
        <f t="shared" si="13"/>
        <v>Excelsa</v>
      </c>
      <c r="P264" t="str">
        <f t="shared" si="14"/>
        <v>Medium</v>
      </c>
      <c r="Q264" t="str">
        <f>_xlfn.XLOOKUP(Orders_Table[[#This Row],[Customer ID]],customers!$A$1:$A$1001,customers!$I$1:$I$1001,,0)</f>
        <v>No</v>
      </c>
    </row>
    <row r="265" spans="1:17"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s="2" t="str">
        <f>_xlfn.XLOOKUP(Orders_Table[[#This Row],[Customer ID]],customers!$A$1:$A$1001,customers!$F$1:$F$1001,,0)</f>
        <v>Richmond</v>
      </c>
      <c r="J265" t="str">
        <f>INDEX(products!$A$1:$G$49,MATCH(orders!$D265,products!$A$1:$A$49,0),MATCH(orders!J$1,products!$A$1:$G$1,0))</f>
        <v>Lib</v>
      </c>
      <c r="K265" t="str">
        <f>INDEX(products!$A$1:$G$49,MATCH(orders!$D265,products!$A$1:$A$49,0),MATCH(orders!K$1,products!$A$1:$G$1,0))</f>
        <v>M</v>
      </c>
      <c r="L265" s="4">
        <f>INDEX(products!$A$1:$G$49,MATCH(orders!$D265,products!$A$1:$A$49,0),MATCH(orders!L$1,products!$A$1:$G$1,0))</f>
        <v>2.5</v>
      </c>
      <c r="M265" s="5">
        <f>INDEX(products!$A$1:$G$49,MATCH(orders!$D265,products!$A$1:$A$49,0),MATCH(orders!M$1,products!$A$1:$G$1,0))</f>
        <v>33.464999999999996</v>
      </c>
      <c r="N265" s="5">
        <f t="shared" si="12"/>
        <v>133.85999999999999</v>
      </c>
      <c r="O265" t="str">
        <f t="shared" si="13"/>
        <v>Liberica</v>
      </c>
      <c r="P265" t="str">
        <f t="shared" si="14"/>
        <v>Medium</v>
      </c>
      <c r="Q265" t="str">
        <f>_xlfn.XLOOKUP(Orders_Table[[#This Row],[Customer ID]],customers!$A$1:$A$1001,customers!$I$1:$I$1001,,0)</f>
        <v>No</v>
      </c>
    </row>
    <row r="266" spans="1:17"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s="2" t="str">
        <f>_xlfn.XLOOKUP(Orders_Table[[#This Row],[Customer ID]],customers!$A$1:$A$1001,customers!$F$1:$F$1001,,0)</f>
        <v>Kinsealy-Drinan</v>
      </c>
      <c r="J266" t="str">
        <f>INDEX(products!$A$1:$G$49,MATCH(orders!$D266,products!$A$1:$A$49,0),MATCH(orders!J$1,products!$A$1:$G$1,0))</f>
        <v>Rob</v>
      </c>
      <c r="K266" t="str">
        <f>INDEX(products!$A$1:$G$49,MATCH(orders!$D266,products!$A$1:$A$49,0),MATCH(orders!K$1,products!$A$1:$G$1,0))</f>
        <v>L</v>
      </c>
      <c r="L266" s="4">
        <f>INDEX(products!$A$1:$G$49,MATCH(orders!$D266,products!$A$1:$A$49,0),MATCH(orders!L$1,products!$A$1:$G$1,0))</f>
        <v>1</v>
      </c>
      <c r="M266" s="5">
        <f>INDEX(products!$A$1:$G$49,MATCH(orders!$D266,products!$A$1:$A$49,0),MATCH(orders!M$1,products!$A$1:$G$1,0))</f>
        <v>11.95</v>
      </c>
      <c r="N266" s="5">
        <f t="shared" si="12"/>
        <v>59.75</v>
      </c>
      <c r="O266" t="str">
        <f t="shared" si="13"/>
        <v>Robusta</v>
      </c>
      <c r="P266" t="str">
        <f t="shared" si="14"/>
        <v>Light</v>
      </c>
      <c r="Q266" t="str">
        <f>_xlfn.XLOOKUP(Orders_Table[[#This Row],[Customer ID]],customers!$A$1:$A$1001,customers!$I$1:$I$1001,,0)</f>
        <v>Yes</v>
      </c>
    </row>
    <row r="267" spans="1:17"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s="2" t="str">
        <f>_xlfn.XLOOKUP(Orders_Table[[#This Row],[Customer ID]],customers!$A$1:$A$1001,customers!$F$1:$F$1001,,0)</f>
        <v>Little Rock</v>
      </c>
      <c r="J267" t="str">
        <f>INDEX(products!$A$1:$G$49,MATCH(orders!$D267,products!$A$1:$A$49,0),MATCH(orders!J$1,products!$A$1:$G$1,0))</f>
        <v>Ara</v>
      </c>
      <c r="K267" t="str">
        <f>INDEX(products!$A$1:$G$49,MATCH(orders!$D267,products!$A$1:$A$49,0),MATCH(orders!K$1,products!$A$1:$G$1,0))</f>
        <v>D</v>
      </c>
      <c r="L267" s="4">
        <f>INDEX(products!$A$1:$G$49,MATCH(orders!$D267,products!$A$1:$A$49,0),MATCH(orders!L$1,products!$A$1:$G$1,0))</f>
        <v>0.5</v>
      </c>
      <c r="M267" s="5">
        <f>INDEX(products!$A$1:$G$49,MATCH(orders!$D267,products!$A$1:$A$49,0),MATCH(orders!M$1,products!$A$1:$G$1,0))</f>
        <v>5.97</v>
      </c>
      <c r="N267" s="5">
        <f t="shared" si="12"/>
        <v>5.97</v>
      </c>
      <c r="O267" t="str">
        <f t="shared" si="13"/>
        <v>Arabica</v>
      </c>
      <c r="P267" t="str">
        <f t="shared" si="14"/>
        <v>Dark</v>
      </c>
      <c r="Q267" t="str">
        <f>_xlfn.XLOOKUP(Orders_Table[[#This Row],[Customer ID]],customers!$A$1:$A$1001,customers!$I$1:$I$1001,,0)</f>
        <v>Yes</v>
      </c>
    </row>
    <row r="268" spans="1:17"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s="2" t="str">
        <f>_xlfn.XLOOKUP(Orders_Table[[#This Row],[Customer ID]],customers!$A$1:$A$1001,customers!$F$1:$F$1001,,0)</f>
        <v>Newton</v>
      </c>
      <c r="J268" t="str">
        <f>INDEX(products!$A$1:$G$49,MATCH(orders!$D268,products!$A$1:$A$49,0),MATCH(orders!J$1,products!$A$1:$G$1,0))</f>
        <v>Exc</v>
      </c>
      <c r="K268" t="str">
        <f>INDEX(products!$A$1:$G$49,MATCH(orders!$D268,products!$A$1:$A$49,0),MATCH(orders!K$1,products!$A$1:$G$1,0))</f>
        <v>D</v>
      </c>
      <c r="L268" s="4">
        <f>INDEX(products!$A$1:$G$49,MATCH(orders!$D268,products!$A$1:$A$49,0),MATCH(orders!L$1,products!$A$1:$G$1,0))</f>
        <v>1</v>
      </c>
      <c r="M268" s="5">
        <f>INDEX(products!$A$1:$G$49,MATCH(orders!$D268,products!$A$1:$A$49,0),MATCH(orders!M$1,products!$A$1:$G$1,0))</f>
        <v>12.15</v>
      </c>
      <c r="N268" s="5">
        <f t="shared" si="12"/>
        <v>24.3</v>
      </c>
      <c r="O268" t="str">
        <f t="shared" si="13"/>
        <v>Excelsa</v>
      </c>
      <c r="P268" t="str">
        <f t="shared" si="14"/>
        <v>Dark</v>
      </c>
      <c r="Q268" t="str">
        <f>_xlfn.XLOOKUP(Orders_Table[[#This Row],[Customer ID]],customers!$A$1:$A$1001,customers!$I$1:$I$1001,,0)</f>
        <v>No</v>
      </c>
    </row>
    <row r="269" spans="1:17"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s="2" t="str">
        <f>_xlfn.XLOOKUP(Orders_Table[[#This Row],[Customer ID]],customers!$A$1:$A$1001,customers!$F$1:$F$1001,,0)</f>
        <v>Sparks</v>
      </c>
      <c r="J269" t="str">
        <f>INDEX(products!$A$1:$G$49,MATCH(orders!$D269,products!$A$1:$A$49,0),MATCH(orders!J$1,products!$A$1:$G$1,0))</f>
        <v>Exc</v>
      </c>
      <c r="K269" t="str">
        <f>INDEX(products!$A$1:$G$49,MATCH(orders!$D269,products!$A$1:$A$49,0),MATCH(orders!K$1,products!$A$1:$G$1,0))</f>
        <v>D</v>
      </c>
      <c r="L269" s="4">
        <f>INDEX(products!$A$1:$G$49,MATCH(orders!$D269,products!$A$1:$A$49,0),MATCH(orders!L$1,products!$A$1:$G$1,0))</f>
        <v>0.2</v>
      </c>
      <c r="M269" s="5">
        <f>INDEX(products!$A$1:$G$49,MATCH(orders!$D269,products!$A$1:$A$49,0),MATCH(orders!M$1,products!$A$1:$G$1,0))</f>
        <v>3.645</v>
      </c>
      <c r="N269" s="5">
        <f t="shared" si="12"/>
        <v>21.87</v>
      </c>
      <c r="O269" t="str">
        <f t="shared" si="13"/>
        <v>Excelsa</v>
      </c>
      <c r="P269" t="str">
        <f t="shared" si="14"/>
        <v>Dark</v>
      </c>
      <c r="Q269" t="str">
        <f>_xlfn.XLOOKUP(Orders_Table[[#This Row],[Customer ID]],customers!$A$1:$A$1001,customers!$I$1:$I$1001,,0)</f>
        <v>Yes</v>
      </c>
    </row>
    <row r="270" spans="1:17"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s="2" t="str">
        <f>_xlfn.XLOOKUP(Orders_Table[[#This Row],[Customer ID]],customers!$A$1:$A$1001,customers!$F$1:$F$1001,,0)</f>
        <v>Charlottesville</v>
      </c>
      <c r="J270" t="str">
        <f>INDEX(products!$A$1:$G$49,MATCH(orders!$D270,products!$A$1:$A$49,0),MATCH(orders!J$1,products!$A$1:$G$1,0))</f>
        <v>Ara</v>
      </c>
      <c r="K270" t="str">
        <f>INDEX(products!$A$1:$G$49,MATCH(orders!$D270,products!$A$1:$A$49,0),MATCH(orders!K$1,products!$A$1:$G$1,0))</f>
        <v>D</v>
      </c>
      <c r="L270" s="4">
        <f>INDEX(products!$A$1:$G$49,MATCH(orders!$D270,products!$A$1:$A$49,0),MATCH(orders!L$1,products!$A$1:$G$1,0))</f>
        <v>1</v>
      </c>
      <c r="M270" s="5">
        <f>INDEX(products!$A$1:$G$49,MATCH(orders!$D270,products!$A$1:$A$49,0),MATCH(orders!M$1,products!$A$1:$G$1,0))</f>
        <v>9.9499999999999993</v>
      </c>
      <c r="N270" s="5">
        <f t="shared" si="12"/>
        <v>19.899999999999999</v>
      </c>
      <c r="O270" t="str">
        <f t="shared" si="13"/>
        <v>Arabica</v>
      </c>
      <c r="P270" t="str">
        <f t="shared" si="14"/>
        <v>Dark</v>
      </c>
      <c r="Q270" t="str">
        <f>_xlfn.XLOOKUP(Orders_Table[[#This Row],[Customer ID]],customers!$A$1:$A$1001,customers!$I$1:$I$1001,,0)</f>
        <v>Yes</v>
      </c>
    </row>
    <row r="271" spans="1:17"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s="2" t="str">
        <f>_xlfn.XLOOKUP(Orders_Table[[#This Row],[Customer ID]],customers!$A$1:$A$1001,customers!$F$1:$F$1001,,0)</f>
        <v>Denton</v>
      </c>
      <c r="J271" t="str">
        <f>INDEX(products!$A$1:$G$49,MATCH(orders!$D271,products!$A$1:$A$49,0),MATCH(orders!J$1,products!$A$1:$G$1,0))</f>
        <v>Ara</v>
      </c>
      <c r="K271" t="str">
        <f>INDEX(products!$A$1:$G$49,MATCH(orders!$D271,products!$A$1:$A$49,0),MATCH(orders!K$1,products!$A$1:$G$1,0))</f>
        <v>D</v>
      </c>
      <c r="L271" s="4">
        <f>INDEX(products!$A$1:$G$49,MATCH(orders!$D271,products!$A$1:$A$49,0),MATCH(orders!L$1,products!$A$1:$G$1,0))</f>
        <v>0.2</v>
      </c>
      <c r="M271" s="5">
        <f>INDEX(products!$A$1:$G$49,MATCH(orders!$D271,products!$A$1:$A$49,0),MATCH(orders!M$1,products!$A$1:$G$1,0))</f>
        <v>2.9849999999999999</v>
      </c>
      <c r="N271" s="5">
        <f t="shared" si="12"/>
        <v>5.97</v>
      </c>
      <c r="O271" t="str">
        <f t="shared" si="13"/>
        <v>Arabica</v>
      </c>
      <c r="P271" t="str">
        <f t="shared" si="14"/>
        <v>Dark</v>
      </c>
      <c r="Q271" t="str">
        <f>_xlfn.XLOOKUP(Orders_Table[[#This Row],[Customer ID]],customers!$A$1:$A$1001,customers!$I$1:$I$1001,,0)</f>
        <v>No</v>
      </c>
    </row>
    <row r="272" spans="1:17"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s="2" t="str">
        <f>_xlfn.XLOOKUP(Orders_Table[[#This Row],[Customer ID]],customers!$A$1:$A$1001,customers!$F$1:$F$1001,,0)</f>
        <v>Tullamore</v>
      </c>
      <c r="J272" t="str">
        <f>INDEX(products!$A$1:$G$49,MATCH(orders!$D272,products!$A$1:$A$49,0),MATCH(orders!J$1,products!$A$1:$G$1,0))</f>
        <v>Exc</v>
      </c>
      <c r="K272" t="str">
        <f>INDEX(products!$A$1:$G$49,MATCH(orders!$D272,products!$A$1:$A$49,0),MATCH(orders!K$1,products!$A$1:$G$1,0))</f>
        <v>D</v>
      </c>
      <c r="L272" s="4">
        <f>INDEX(products!$A$1:$G$49,MATCH(orders!$D272,products!$A$1:$A$49,0),MATCH(orders!L$1,products!$A$1:$G$1,0))</f>
        <v>0.5</v>
      </c>
      <c r="M272" s="5">
        <f>INDEX(products!$A$1:$G$49,MATCH(orders!$D272,products!$A$1:$A$49,0),MATCH(orders!M$1,products!$A$1:$G$1,0))</f>
        <v>7.29</v>
      </c>
      <c r="N272" s="5">
        <f t="shared" si="12"/>
        <v>7.29</v>
      </c>
      <c r="O272" t="str">
        <f t="shared" si="13"/>
        <v>Excelsa</v>
      </c>
      <c r="P272" t="str">
        <f t="shared" si="14"/>
        <v>Dark</v>
      </c>
      <c r="Q272" t="str">
        <f>_xlfn.XLOOKUP(Orders_Table[[#This Row],[Customer ID]],customers!$A$1:$A$1001,customers!$I$1:$I$1001,,0)</f>
        <v>Yes</v>
      </c>
    </row>
    <row r="273" spans="1:17"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s="2" t="str">
        <f>_xlfn.XLOOKUP(Orders_Table[[#This Row],[Customer ID]],customers!$A$1:$A$1001,customers!$F$1:$F$1001,,0)</f>
        <v>Raleigh</v>
      </c>
      <c r="J273" t="str">
        <f>INDEX(products!$A$1:$G$49,MATCH(orders!$D273,products!$A$1:$A$49,0),MATCH(orders!J$1,products!$A$1:$G$1,0))</f>
        <v>Ara</v>
      </c>
      <c r="K273" t="str">
        <f>INDEX(products!$A$1:$G$49,MATCH(orders!$D273,products!$A$1:$A$49,0),MATCH(orders!K$1,products!$A$1:$G$1,0))</f>
        <v>D</v>
      </c>
      <c r="L273" s="4">
        <f>INDEX(products!$A$1:$G$49,MATCH(orders!$D273,products!$A$1:$A$49,0),MATCH(orders!L$1,products!$A$1:$G$1,0))</f>
        <v>0.2</v>
      </c>
      <c r="M273" s="5">
        <f>INDEX(products!$A$1:$G$49,MATCH(orders!$D273,products!$A$1:$A$49,0),MATCH(orders!M$1,products!$A$1:$G$1,0))</f>
        <v>2.9849999999999999</v>
      </c>
      <c r="N273" s="5">
        <f t="shared" si="12"/>
        <v>11.94</v>
      </c>
      <c r="O273" t="str">
        <f t="shared" si="13"/>
        <v>Arabica</v>
      </c>
      <c r="P273" t="str">
        <f t="shared" si="14"/>
        <v>Dark</v>
      </c>
      <c r="Q273" t="str">
        <f>_xlfn.XLOOKUP(Orders_Table[[#This Row],[Customer ID]],customers!$A$1:$A$1001,customers!$I$1:$I$1001,,0)</f>
        <v>Yes</v>
      </c>
    </row>
    <row r="274" spans="1:17"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s="2" t="str">
        <f>_xlfn.XLOOKUP(Orders_Table[[#This Row],[Customer ID]],customers!$A$1:$A$1001,customers!$F$1:$F$1001,,0)</f>
        <v>Shankill</v>
      </c>
      <c r="J274" t="str">
        <f>INDEX(products!$A$1:$G$49,MATCH(orders!$D274,products!$A$1:$A$49,0),MATCH(orders!J$1,products!$A$1:$G$1,0))</f>
        <v>Rob</v>
      </c>
      <c r="K274" t="str">
        <f>INDEX(products!$A$1:$G$49,MATCH(orders!$D274,products!$A$1:$A$49,0),MATCH(orders!K$1,products!$A$1:$G$1,0))</f>
        <v>L</v>
      </c>
      <c r="L274" s="4">
        <f>INDEX(products!$A$1:$G$49,MATCH(orders!$D274,products!$A$1:$A$49,0),MATCH(orders!L$1,products!$A$1:$G$1,0))</f>
        <v>1</v>
      </c>
      <c r="M274" s="5">
        <f>INDEX(products!$A$1:$G$49,MATCH(orders!$D274,products!$A$1:$A$49,0),MATCH(orders!M$1,products!$A$1:$G$1,0))</f>
        <v>11.95</v>
      </c>
      <c r="N274" s="5">
        <f t="shared" si="12"/>
        <v>71.699999999999989</v>
      </c>
      <c r="O274" t="str">
        <f t="shared" si="13"/>
        <v>Robusta</v>
      </c>
      <c r="P274" t="str">
        <f t="shared" si="14"/>
        <v>Light</v>
      </c>
      <c r="Q274" t="str">
        <f>_xlfn.XLOOKUP(Orders_Table[[#This Row],[Customer ID]],customers!$A$1:$A$1001,customers!$I$1:$I$1001,,0)</f>
        <v>Yes</v>
      </c>
    </row>
    <row r="275" spans="1:17"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s="2" t="str">
        <f>_xlfn.XLOOKUP(Orders_Table[[#This Row],[Customer ID]],customers!$A$1:$A$1001,customers!$F$1:$F$1001,,0)</f>
        <v>New York City</v>
      </c>
      <c r="J275" t="str">
        <f>INDEX(products!$A$1:$G$49,MATCH(orders!$D275,products!$A$1:$A$49,0),MATCH(orders!J$1,products!$A$1:$G$1,0))</f>
        <v>Ara</v>
      </c>
      <c r="K275" t="str">
        <f>INDEX(products!$A$1:$G$49,MATCH(orders!$D275,products!$A$1:$A$49,0),MATCH(orders!K$1,products!$A$1:$G$1,0))</f>
        <v>L</v>
      </c>
      <c r="L275" s="4">
        <f>INDEX(products!$A$1:$G$49,MATCH(orders!$D275,products!$A$1:$A$49,0),MATCH(orders!L$1,products!$A$1:$G$1,0))</f>
        <v>0.2</v>
      </c>
      <c r="M275" s="5">
        <f>INDEX(products!$A$1:$G$49,MATCH(orders!$D275,products!$A$1:$A$49,0),MATCH(orders!M$1,products!$A$1:$G$1,0))</f>
        <v>3.8849999999999998</v>
      </c>
      <c r="N275" s="5">
        <f t="shared" si="12"/>
        <v>7.77</v>
      </c>
      <c r="O275" t="str">
        <f t="shared" si="13"/>
        <v>Arabica</v>
      </c>
      <c r="P275" t="str">
        <f t="shared" si="14"/>
        <v>Light</v>
      </c>
      <c r="Q275" t="str">
        <f>_xlfn.XLOOKUP(Orders_Table[[#This Row],[Customer ID]],customers!$A$1:$A$1001,customers!$I$1:$I$1001,,0)</f>
        <v>No</v>
      </c>
    </row>
    <row r="276" spans="1:17"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s="2" t="str">
        <f>_xlfn.XLOOKUP(Orders_Table[[#This Row],[Customer ID]],customers!$A$1:$A$1001,customers!$F$1:$F$1001,,0)</f>
        <v>Stamford</v>
      </c>
      <c r="J276" t="str">
        <f>INDEX(products!$A$1:$G$49,MATCH(orders!$D276,products!$A$1:$A$49,0),MATCH(orders!J$1,products!$A$1:$G$1,0))</f>
        <v>Ara</v>
      </c>
      <c r="K276" t="str">
        <f>INDEX(products!$A$1:$G$49,MATCH(orders!$D276,products!$A$1:$A$49,0),MATCH(orders!K$1,products!$A$1:$G$1,0))</f>
        <v>M</v>
      </c>
      <c r="L276" s="4">
        <f>INDEX(products!$A$1:$G$49,MATCH(orders!$D276,products!$A$1:$A$49,0),MATCH(orders!L$1,products!$A$1:$G$1,0))</f>
        <v>2.5</v>
      </c>
      <c r="M276" s="5">
        <f>INDEX(products!$A$1:$G$49,MATCH(orders!$D276,products!$A$1:$A$49,0),MATCH(orders!M$1,products!$A$1:$G$1,0))</f>
        <v>25.874999999999996</v>
      </c>
      <c r="N276" s="5">
        <f t="shared" si="12"/>
        <v>25.874999999999996</v>
      </c>
      <c r="O276" t="str">
        <f t="shared" si="13"/>
        <v>Arabica</v>
      </c>
      <c r="P276" t="str">
        <f t="shared" si="14"/>
        <v>Medium</v>
      </c>
      <c r="Q276" t="str">
        <f>_xlfn.XLOOKUP(Orders_Table[[#This Row],[Customer ID]],customers!$A$1:$A$1001,customers!$I$1:$I$1001,,0)</f>
        <v>No</v>
      </c>
    </row>
    <row r="277" spans="1:17"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s="2" t="str">
        <f>_xlfn.XLOOKUP(Orders_Table[[#This Row],[Customer ID]],customers!$A$1:$A$1001,customers!$F$1:$F$1001,,0)</f>
        <v>Toledo</v>
      </c>
      <c r="J277" t="str">
        <f>INDEX(products!$A$1:$G$49,MATCH(orders!$D277,products!$A$1:$A$49,0),MATCH(orders!J$1,products!$A$1:$G$1,0))</f>
        <v>Exc</v>
      </c>
      <c r="K277" t="str">
        <f>INDEX(products!$A$1:$G$49,MATCH(orders!$D277,products!$A$1:$A$49,0),MATCH(orders!K$1,products!$A$1:$G$1,0))</f>
        <v>L</v>
      </c>
      <c r="L277" s="4">
        <f>INDEX(products!$A$1:$G$49,MATCH(orders!$D277,products!$A$1:$A$49,0),MATCH(orders!L$1,products!$A$1:$G$1,0))</f>
        <v>2.5</v>
      </c>
      <c r="M277" s="5">
        <f>INDEX(products!$A$1:$G$49,MATCH(orders!$D277,products!$A$1:$A$49,0),MATCH(orders!M$1,products!$A$1:$G$1,0))</f>
        <v>34.154999999999994</v>
      </c>
      <c r="N277" s="5">
        <f t="shared" si="12"/>
        <v>204.92999999999995</v>
      </c>
      <c r="O277" t="str">
        <f t="shared" si="13"/>
        <v>Excelsa</v>
      </c>
      <c r="P277" t="str">
        <f t="shared" si="14"/>
        <v>Light</v>
      </c>
      <c r="Q277" t="str">
        <f>_xlfn.XLOOKUP(Orders_Table[[#This Row],[Customer ID]],customers!$A$1:$A$1001,customers!$I$1:$I$1001,,0)</f>
        <v>No</v>
      </c>
    </row>
    <row r="278" spans="1:17"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s="2" t="str">
        <f>_xlfn.XLOOKUP(Orders_Table[[#This Row],[Customer ID]],customers!$A$1:$A$1001,customers!$F$1:$F$1001,,0)</f>
        <v>Castleblayney</v>
      </c>
      <c r="J278" t="str">
        <f>INDEX(products!$A$1:$G$49,MATCH(orders!$D278,products!$A$1:$A$49,0),MATCH(orders!J$1,products!$A$1:$G$1,0))</f>
        <v>Rob</v>
      </c>
      <c r="K278" t="str">
        <f>INDEX(products!$A$1:$G$49,MATCH(orders!$D278,products!$A$1:$A$49,0),MATCH(orders!K$1,products!$A$1:$G$1,0))</f>
        <v>L</v>
      </c>
      <c r="L278" s="4">
        <f>INDEX(products!$A$1:$G$49,MATCH(orders!$D278,products!$A$1:$A$49,0),MATCH(orders!L$1,products!$A$1:$G$1,0))</f>
        <v>2.5</v>
      </c>
      <c r="M278" s="5">
        <f>INDEX(products!$A$1:$G$49,MATCH(orders!$D278,products!$A$1:$A$49,0),MATCH(orders!M$1,products!$A$1:$G$1,0))</f>
        <v>27.484999999999996</v>
      </c>
      <c r="N278" s="5">
        <f t="shared" si="12"/>
        <v>109.93999999999998</v>
      </c>
      <c r="O278" t="str">
        <f t="shared" si="13"/>
        <v>Robusta</v>
      </c>
      <c r="P278" t="str">
        <f t="shared" si="14"/>
        <v>Light</v>
      </c>
      <c r="Q278" t="str">
        <f>_xlfn.XLOOKUP(Orders_Table[[#This Row],[Customer ID]],customers!$A$1:$A$1001,customers!$I$1:$I$1001,,0)</f>
        <v>Yes</v>
      </c>
    </row>
    <row r="279" spans="1:17"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s="2" t="str">
        <f>_xlfn.XLOOKUP(Orders_Table[[#This Row],[Customer ID]],customers!$A$1:$A$1001,customers!$F$1:$F$1001,,0)</f>
        <v>Columbia</v>
      </c>
      <c r="J279" t="str">
        <f>INDEX(products!$A$1:$G$49,MATCH(orders!$D279,products!$A$1:$A$49,0),MATCH(orders!J$1,products!$A$1:$G$1,0))</f>
        <v>Exc</v>
      </c>
      <c r="K279" t="str">
        <f>INDEX(products!$A$1:$G$49,MATCH(orders!$D279,products!$A$1:$A$49,0),MATCH(orders!K$1,products!$A$1:$G$1,0))</f>
        <v>L</v>
      </c>
      <c r="L279" s="4">
        <f>INDEX(products!$A$1:$G$49,MATCH(orders!$D279,products!$A$1:$A$49,0),MATCH(orders!L$1,products!$A$1:$G$1,0))</f>
        <v>1</v>
      </c>
      <c r="M279" s="5">
        <f>INDEX(products!$A$1:$G$49,MATCH(orders!$D279,products!$A$1:$A$49,0),MATCH(orders!M$1,products!$A$1:$G$1,0))</f>
        <v>14.85</v>
      </c>
      <c r="N279" s="5">
        <f t="shared" si="12"/>
        <v>89.1</v>
      </c>
      <c r="O279" t="str">
        <f t="shared" si="13"/>
        <v>Excelsa</v>
      </c>
      <c r="P279" t="str">
        <f t="shared" si="14"/>
        <v>Light</v>
      </c>
      <c r="Q279" t="str">
        <f>_xlfn.XLOOKUP(Orders_Table[[#This Row],[Customer ID]],customers!$A$1:$A$1001,customers!$I$1:$I$1001,,0)</f>
        <v>No</v>
      </c>
    </row>
    <row r="280" spans="1:17"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s="2" t="str">
        <f>_xlfn.XLOOKUP(Orders_Table[[#This Row],[Customer ID]],customers!$A$1:$A$1001,customers!$F$1:$F$1001,,0)</f>
        <v>Fort Wayne</v>
      </c>
      <c r="J280" t="str">
        <f>INDEX(products!$A$1:$G$49,MATCH(orders!$D280,products!$A$1:$A$49,0),MATCH(orders!J$1,products!$A$1:$G$1,0))</f>
        <v>Ara</v>
      </c>
      <c r="K280" t="str">
        <f>INDEX(products!$A$1:$G$49,MATCH(orders!$D280,products!$A$1:$A$49,0),MATCH(orders!K$1,products!$A$1:$G$1,0))</f>
        <v>L</v>
      </c>
      <c r="L280" s="4">
        <f>INDEX(products!$A$1:$G$49,MATCH(orders!$D280,products!$A$1:$A$49,0),MATCH(orders!L$1,products!$A$1:$G$1,0))</f>
        <v>0.2</v>
      </c>
      <c r="M280" s="5">
        <f>INDEX(products!$A$1:$G$49,MATCH(orders!$D280,products!$A$1:$A$49,0),MATCH(orders!M$1,products!$A$1:$G$1,0))</f>
        <v>3.8849999999999998</v>
      </c>
      <c r="N280" s="5">
        <f t="shared" si="12"/>
        <v>7.77</v>
      </c>
      <c r="O280" t="str">
        <f t="shared" si="13"/>
        <v>Arabica</v>
      </c>
      <c r="P280" t="str">
        <f t="shared" si="14"/>
        <v>Light</v>
      </c>
      <c r="Q280" t="str">
        <f>_xlfn.XLOOKUP(Orders_Table[[#This Row],[Customer ID]],customers!$A$1:$A$1001,customers!$I$1:$I$1001,,0)</f>
        <v>Yes</v>
      </c>
    </row>
    <row r="281" spans="1:17"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s="2" t="str">
        <f>_xlfn.XLOOKUP(Orders_Table[[#This Row],[Customer ID]],customers!$A$1:$A$1001,customers!$F$1:$F$1001,,0)</f>
        <v>Saint Louis</v>
      </c>
      <c r="J281" t="str">
        <f>INDEX(products!$A$1:$G$49,MATCH(orders!$D281,products!$A$1:$A$49,0),MATCH(orders!J$1,products!$A$1:$G$1,0))</f>
        <v>Lib</v>
      </c>
      <c r="K281" t="str">
        <f>INDEX(products!$A$1:$G$49,MATCH(orders!$D281,products!$A$1:$A$49,0),MATCH(orders!K$1,products!$A$1:$G$1,0))</f>
        <v>M</v>
      </c>
      <c r="L281" s="4">
        <f>INDEX(products!$A$1:$G$49,MATCH(orders!$D281,products!$A$1:$A$49,0),MATCH(orders!L$1,products!$A$1:$G$1,0))</f>
        <v>2.5</v>
      </c>
      <c r="M281" s="5">
        <f>INDEX(products!$A$1:$G$49,MATCH(orders!$D281,products!$A$1:$A$49,0),MATCH(orders!M$1,products!$A$1:$G$1,0))</f>
        <v>33.464999999999996</v>
      </c>
      <c r="N281" s="5">
        <f t="shared" si="12"/>
        <v>33.464999999999996</v>
      </c>
      <c r="O281" t="str">
        <f t="shared" si="13"/>
        <v>Liberica</v>
      </c>
      <c r="P281" t="str">
        <f t="shared" si="14"/>
        <v>Medium</v>
      </c>
      <c r="Q281" t="str">
        <f>_xlfn.XLOOKUP(Orders_Table[[#This Row],[Customer ID]],customers!$A$1:$A$1001,customers!$I$1:$I$1001,,0)</f>
        <v>Yes</v>
      </c>
    </row>
    <row r="282" spans="1:17"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s="2" t="str">
        <f>_xlfn.XLOOKUP(Orders_Table[[#This Row],[Customer ID]],customers!$A$1:$A$1001,customers!$F$1:$F$1001,,0)</f>
        <v>Portland</v>
      </c>
      <c r="J282" t="str">
        <f>INDEX(products!$A$1:$G$49,MATCH(orders!$D282,products!$A$1:$A$49,0),MATCH(orders!J$1,products!$A$1:$G$1,0))</f>
        <v>Exc</v>
      </c>
      <c r="K282" t="str">
        <f>INDEX(products!$A$1:$G$49,MATCH(orders!$D282,products!$A$1:$A$49,0),MATCH(orders!K$1,products!$A$1:$G$1,0))</f>
        <v>M</v>
      </c>
      <c r="L282" s="4">
        <f>INDEX(products!$A$1:$G$49,MATCH(orders!$D282,products!$A$1:$A$49,0),MATCH(orders!L$1,products!$A$1:$G$1,0))</f>
        <v>0.5</v>
      </c>
      <c r="M282" s="5">
        <f>INDEX(products!$A$1:$G$49,MATCH(orders!$D282,products!$A$1:$A$49,0),MATCH(orders!M$1,products!$A$1:$G$1,0))</f>
        <v>8.25</v>
      </c>
      <c r="N282" s="5">
        <f t="shared" si="12"/>
        <v>41.25</v>
      </c>
      <c r="O282" t="str">
        <f t="shared" si="13"/>
        <v>Excelsa</v>
      </c>
      <c r="P282" t="str">
        <f t="shared" si="14"/>
        <v>Medium</v>
      </c>
      <c r="Q282" t="str">
        <f>_xlfn.XLOOKUP(Orders_Table[[#This Row],[Customer ID]],customers!$A$1:$A$1001,customers!$I$1:$I$1001,,0)</f>
        <v>Yes</v>
      </c>
    </row>
    <row r="283" spans="1:17"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s="2" t="str">
        <f>_xlfn.XLOOKUP(Orders_Table[[#This Row],[Customer ID]],customers!$A$1:$A$1001,customers!$F$1:$F$1001,,0)</f>
        <v>Boulder</v>
      </c>
      <c r="J283" t="str">
        <f>INDEX(products!$A$1:$G$49,MATCH(orders!$D283,products!$A$1:$A$49,0),MATCH(orders!J$1,products!$A$1:$G$1,0))</f>
        <v>Exc</v>
      </c>
      <c r="K283" t="str">
        <f>INDEX(products!$A$1:$G$49,MATCH(orders!$D283,products!$A$1:$A$49,0),MATCH(orders!K$1,products!$A$1:$G$1,0))</f>
        <v>L</v>
      </c>
      <c r="L283" s="4">
        <f>INDEX(products!$A$1:$G$49,MATCH(orders!$D283,products!$A$1:$A$49,0),MATCH(orders!L$1,products!$A$1:$G$1,0))</f>
        <v>1</v>
      </c>
      <c r="M283" s="5">
        <f>INDEX(products!$A$1:$G$49,MATCH(orders!$D283,products!$A$1:$A$49,0),MATCH(orders!M$1,products!$A$1:$G$1,0))</f>
        <v>14.85</v>
      </c>
      <c r="N283" s="5">
        <f t="shared" si="12"/>
        <v>59.4</v>
      </c>
      <c r="O283" t="str">
        <f t="shared" si="13"/>
        <v>Excelsa</v>
      </c>
      <c r="P283" t="str">
        <f t="shared" si="14"/>
        <v>Light</v>
      </c>
      <c r="Q283" t="str">
        <f>_xlfn.XLOOKUP(Orders_Table[[#This Row],[Customer ID]],customers!$A$1:$A$1001,customers!$I$1:$I$1001,,0)</f>
        <v>Yes</v>
      </c>
    </row>
    <row r="284" spans="1:17"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s="2" t="str">
        <f>_xlfn.XLOOKUP(Orders_Table[[#This Row],[Customer ID]],customers!$A$1:$A$1001,customers!$F$1:$F$1001,,0)</f>
        <v>Norton</v>
      </c>
      <c r="J284" t="str">
        <f>INDEX(products!$A$1:$G$49,MATCH(orders!$D284,products!$A$1:$A$49,0),MATCH(orders!J$1,products!$A$1:$G$1,0))</f>
        <v>Ara</v>
      </c>
      <c r="K284" t="str">
        <f>INDEX(products!$A$1:$G$49,MATCH(orders!$D284,products!$A$1:$A$49,0),MATCH(orders!K$1,products!$A$1:$G$1,0))</f>
        <v>L</v>
      </c>
      <c r="L284" s="4">
        <f>INDEX(products!$A$1:$G$49,MATCH(orders!$D284,products!$A$1:$A$49,0),MATCH(orders!L$1,products!$A$1:$G$1,0))</f>
        <v>0.5</v>
      </c>
      <c r="M284" s="5">
        <f>INDEX(products!$A$1:$G$49,MATCH(orders!$D284,products!$A$1:$A$49,0),MATCH(orders!M$1,products!$A$1:$G$1,0))</f>
        <v>7.77</v>
      </c>
      <c r="N284" s="5">
        <f t="shared" si="12"/>
        <v>7.77</v>
      </c>
      <c r="O284" t="str">
        <f t="shared" si="13"/>
        <v>Arabica</v>
      </c>
      <c r="P284" t="str">
        <f t="shared" si="14"/>
        <v>Light</v>
      </c>
      <c r="Q284" t="str">
        <f>_xlfn.XLOOKUP(Orders_Table[[#This Row],[Customer ID]],customers!$A$1:$A$1001,customers!$I$1:$I$1001,,0)</f>
        <v>No</v>
      </c>
    </row>
    <row r="285" spans="1:17"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s="2" t="str">
        <f>_xlfn.XLOOKUP(Orders_Table[[#This Row],[Customer ID]],customers!$A$1:$A$1001,customers!$F$1:$F$1001,,0)</f>
        <v>Sheffield</v>
      </c>
      <c r="J285" t="str">
        <f>INDEX(products!$A$1:$G$49,MATCH(orders!$D285,products!$A$1:$A$49,0),MATCH(orders!J$1,products!$A$1:$G$1,0))</f>
        <v>Rob</v>
      </c>
      <c r="K285" t="str">
        <f>INDEX(products!$A$1:$G$49,MATCH(orders!$D285,products!$A$1:$A$49,0),MATCH(orders!K$1,products!$A$1:$G$1,0))</f>
        <v>D</v>
      </c>
      <c r="L285" s="4">
        <f>INDEX(products!$A$1:$G$49,MATCH(orders!$D285,products!$A$1:$A$49,0),MATCH(orders!L$1,products!$A$1:$G$1,0))</f>
        <v>0.5</v>
      </c>
      <c r="M285" s="5">
        <f>INDEX(products!$A$1:$G$49,MATCH(orders!$D285,products!$A$1:$A$49,0),MATCH(orders!M$1,products!$A$1:$G$1,0))</f>
        <v>5.3699999999999992</v>
      </c>
      <c r="N285" s="5">
        <f t="shared" si="12"/>
        <v>5.3699999999999992</v>
      </c>
      <c r="O285" t="str">
        <f t="shared" si="13"/>
        <v>Robusta</v>
      </c>
      <c r="P285" t="str">
        <f t="shared" si="14"/>
        <v>Dark</v>
      </c>
      <c r="Q285" t="str">
        <f>_xlfn.XLOOKUP(Orders_Table[[#This Row],[Customer ID]],customers!$A$1:$A$1001,customers!$I$1:$I$1001,,0)</f>
        <v>Yes</v>
      </c>
    </row>
    <row r="286" spans="1:17"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s="2" t="str">
        <f>_xlfn.XLOOKUP(Orders_Table[[#This Row],[Customer ID]],customers!$A$1:$A$1001,customers!$F$1:$F$1001,,0)</f>
        <v>Louisville</v>
      </c>
      <c r="J286" t="str">
        <f>INDEX(products!$A$1:$G$49,MATCH(orders!$D286,products!$A$1:$A$49,0),MATCH(orders!J$1,products!$A$1:$G$1,0))</f>
        <v>Exc</v>
      </c>
      <c r="K286" t="str">
        <f>INDEX(products!$A$1:$G$49,MATCH(orders!$D286,products!$A$1:$A$49,0),MATCH(orders!K$1,products!$A$1:$G$1,0))</f>
        <v>M</v>
      </c>
      <c r="L286" s="4">
        <f>INDEX(products!$A$1:$G$49,MATCH(orders!$D286,products!$A$1:$A$49,0),MATCH(orders!L$1,products!$A$1:$G$1,0))</f>
        <v>2.5</v>
      </c>
      <c r="M286" s="5">
        <f>INDEX(products!$A$1:$G$49,MATCH(orders!$D286,products!$A$1:$A$49,0),MATCH(orders!M$1,products!$A$1:$G$1,0))</f>
        <v>31.624999999999996</v>
      </c>
      <c r="N286" s="5">
        <f t="shared" si="12"/>
        <v>94.874999999999986</v>
      </c>
      <c r="O286" t="str">
        <f t="shared" si="13"/>
        <v>Excelsa</v>
      </c>
      <c r="P286" t="str">
        <f t="shared" si="14"/>
        <v>Medium</v>
      </c>
      <c r="Q286" t="str">
        <f>_xlfn.XLOOKUP(Orders_Table[[#This Row],[Customer ID]],customers!$A$1:$A$1001,customers!$I$1:$I$1001,,0)</f>
        <v>No</v>
      </c>
    </row>
    <row r="287" spans="1:17"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s="2" t="str">
        <f>_xlfn.XLOOKUP(Orders_Table[[#This Row],[Customer ID]],customers!$A$1:$A$1001,customers!$F$1:$F$1001,,0)</f>
        <v>Buffalo</v>
      </c>
      <c r="J287" t="str">
        <f>INDEX(products!$A$1:$G$49,MATCH(orders!$D287,products!$A$1:$A$49,0),MATCH(orders!J$1,products!$A$1:$G$1,0))</f>
        <v>Lib</v>
      </c>
      <c r="K287" t="str">
        <f>INDEX(products!$A$1:$G$49,MATCH(orders!$D287,products!$A$1:$A$49,0),MATCH(orders!K$1,products!$A$1:$G$1,0))</f>
        <v>L</v>
      </c>
      <c r="L287" s="4">
        <f>INDEX(products!$A$1:$G$49,MATCH(orders!$D287,products!$A$1:$A$49,0),MATCH(orders!L$1,products!$A$1:$G$1,0))</f>
        <v>2.5</v>
      </c>
      <c r="M287" s="5">
        <f>INDEX(products!$A$1:$G$49,MATCH(orders!$D287,products!$A$1:$A$49,0),MATCH(orders!M$1,products!$A$1:$G$1,0))</f>
        <v>36.454999999999998</v>
      </c>
      <c r="N287" s="5">
        <f t="shared" si="12"/>
        <v>36.454999999999998</v>
      </c>
      <c r="O287" t="str">
        <f t="shared" si="13"/>
        <v>Liberica</v>
      </c>
      <c r="P287" t="str">
        <f t="shared" si="14"/>
        <v>Light</v>
      </c>
      <c r="Q287" t="str">
        <f>_xlfn.XLOOKUP(Orders_Table[[#This Row],[Customer ID]],customers!$A$1:$A$1001,customers!$I$1:$I$1001,,0)</f>
        <v>No</v>
      </c>
    </row>
    <row r="288" spans="1:17"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s="2" t="str">
        <f>_xlfn.XLOOKUP(Orders_Table[[#This Row],[Customer ID]],customers!$A$1:$A$1001,customers!$F$1:$F$1001,,0)</f>
        <v>Canton</v>
      </c>
      <c r="J288" t="str">
        <f>INDEX(products!$A$1:$G$49,MATCH(orders!$D288,products!$A$1:$A$49,0),MATCH(orders!J$1,products!$A$1:$G$1,0))</f>
        <v>Ara</v>
      </c>
      <c r="K288" t="str">
        <f>INDEX(products!$A$1:$G$49,MATCH(orders!$D288,products!$A$1:$A$49,0),MATCH(orders!K$1,products!$A$1:$G$1,0))</f>
        <v>M</v>
      </c>
      <c r="L288" s="4">
        <f>INDEX(products!$A$1:$G$49,MATCH(orders!$D288,products!$A$1:$A$49,0),MATCH(orders!L$1,products!$A$1:$G$1,0))</f>
        <v>0.2</v>
      </c>
      <c r="M288" s="5">
        <f>INDEX(products!$A$1:$G$49,MATCH(orders!$D288,products!$A$1:$A$49,0),MATCH(orders!M$1,products!$A$1:$G$1,0))</f>
        <v>3.375</v>
      </c>
      <c r="N288" s="5">
        <f t="shared" si="12"/>
        <v>13.5</v>
      </c>
      <c r="O288" t="str">
        <f t="shared" si="13"/>
        <v>Arabica</v>
      </c>
      <c r="P288" t="str">
        <f t="shared" si="14"/>
        <v>Medium</v>
      </c>
      <c r="Q288" t="str">
        <f>_xlfn.XLOOKUP(Orders_Table[[#This Row],[Customer ID]],customers!$A$1:$A$1001,customers!$I$1:$I$1001,,0)</f>
        <v>Yes</v>
      </c>
    </row>
    <row r="289" spans="1:17"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s="2" t="str">
        <f>_xlfn.XLOOKUP(Orders_Table[[#This Row],[Customer ID]],customers!$A$1:$A$1001,customers!$F$1:$F$1001,,0)</f>
        <v>Boston</v>
      </c>
      <c r="J289" t="str">
        <f>INDEX(products!$A$1:$G$49,MATCH(orders!$D289,products!$A$1:$A$49,0),MATCH(orders!J$1,products!$A$1:$G$1,0))</f>
        <v>Rob</v>
      </c>
      <c r="K289" t="str">
        <f>INDEX(products!$A$1:$G$49,MATCH(orders!$D289,products!$A$1:$A$49,0),MATCH(orders!K$1,products!$A$1:$G$1,0))</f>
        <v>L</v>
      </c>
      <c r="L289" s="4">
        <f>INDEX(products!$A$1:$G$49,MATCH(orders!$D289,products!$A$1:$A$49,0),MATCH(orders!L$1,products!$A$1:$G$1,0))</f>
        <v>0.2</v>
      </c>
      <c r="M289" s="5">
        <f>INDEX(products!$A$1:$G$49,MATCH(orders!$D289,products!$A$1:$A$49,0),MATCH(orders!M$1,products!$A$1:$G$1,0))</f>
        <v>3.5849999999999995</v>
      </c>
      <c r="N289" s="5">
        <f t="shared" si="12"/>
        <v>14.339999999999998</v>
      </c>
      <c r="O289" t="str">
        <f t="shared" si="13"/>
        <v>Robusta</v>
      </c>
      <c r="P289" t="str">
        <f t="shared" si="14"/>
        <v>Light</v>
      </c>
      <c r="Q289" t="str">
        <f>_xlfn.XLOOKUP(Orders_Table[[#This Row],[Customer ID]],customers!$A$1:$A$1001,customers!$I$1:$I$1001,,0)</f>
        <v>No</v>
      </c>
    </row>
    <row r="290" spans="1:17"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s="2" t="str">
        <f>_xlfn.XLOOKUP(Orders_Table[[#This Row],[Customer ID]],customers!$A$1:$A$1001,customers!$F$1:$F$1001,,0)</f>
        <v>Kinlough</v>
      </c>
      <c r="J290" t="str">
        <f>INDEX(products!$A$1:$G$49,MATCH(orders!$D290,products!$A$1:$A$49,0),MATCH(orders!J$1,products!$A$1:$G$1,0))</f>
        <v>Exc</v>
      </c>
      <c r="K290" t="str">
        <f>INDEX(products!$A$1:$G$49,MATCH(orders!$D290,products!$A$1:$A$49,0),MATCH(orders!K$1,products!$A$1:$G$1,0))</f>
        <v>M</v>
      </c>
      <c r="L290" s="4">
        <f>INDEX(products!$A$1:$G$49,MATCH(orders!$D290,products!$A$1:$A$49,0),MATCH(orders!L$1,products!$A$1:$G$1,0))</f>
        <v>0.5</v>
      </c>
      <c r="M290" s="5">
        <f>INDEX(products!$A$1:$G$49,MATCH(orders!$D290,products!$A$1:$A$49,0),MATCH(orders!M$1,products!$A$1:$G$1,0))</f>
        <v>8.25</v>
      </c>
      <c r="N290" s="5">
        <f t="shared" si="12"/>
        <v>8.25</v>
      </c>
      <c r="O290" t="str">
        <f t="shared" si="13"/>
        <v>Excelsa</v>
      </c>
      <c r="P290" t="str">
        <f t="shared" si="14"/>
        <v>Medium</v>
      </c>
      <c r="Q290" t="str">
        <f>_xlfn.XLOOKUP(Orders_Table[[#This Row],[Customer ID]],customers!$A$1:$A$1001,customers!$I$1:$I$1001,,0)</f>
        <v>Yes</v>
      </c>
    </row>
    <row r="291" spans="1:17"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s="2" t="str">
        <f>_xlfn.XLOOKUP(Orders_Table[[#This Row],[Customer ID]],customers!$A$1:$A$1001,customers!$F$1:$F$1001,,0)</f>
        <v>Lynchburg</v>
      </c>
      <c r="J291" t="str">
        <f>INDEX(products!$A$1:$G$49,MATCH(orders!$D291,products!$A$1:$A$49,0),MATCH(orders!J$1,products!$A$1:$G$1,0))</f>
        <v>Rob</v>
      </c>
      <c r="K291" t="str">
        <f>INDEX(products!$A$1:$G$49,MATCH(orders!$D291,products!$A$1:$A$49,0),MATCH(orders!K$1,products!$A$1:$G$1,0))</f>
        <v>D</v>
      </c>
      <c r="L291" s="4">
        <f>INDEX(products!$A$1:$G$49,MATCH(orders!$D291,products!$A$1:$A$49,0),MATCH(orders!L$1,products!$A$1:$G$1,0))</f>
        <v>0.2</v>
      </c>
      <c r="M291" s="5">
        <f>INDEX(products!$A$1:$G$49,MATCH(orders!$D291,products!$A$1:$A$49,0),MATCH(orders!M$1,products!$A$1:$G$1,0))</f>
        <v>2.6849999999999996</v>
      </c>
      <c r="N291" s="5">
        <f t="shared" si="12"/>
        <v>13.424999999999997</v>
      </c>
      <c r="O291" t="str">
        <f t="shared" si="13"/>
        <v>Robusta</v>
      </c>
      <c r="P291" t="str">
        <f t="shared" si="14"/>
        <v>Dark</v>
      </c>
      <c r="Q291" t="str">
        <f>_xlfn.XLOOKUP(Orders_Table[[#This Row],[Customer ID]],customers!$A$1:$A$1001,customers!$I$1:$I$1001,,0)</f>
        <v>Yes</v>
      </c>
    </row>
    <row r="292" spans="1:17"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s="2" t="str">
        <f>_xlfn.XLOOKUP(Orders_Table[[#This Row],[Customer ID]],customers!$A$1:$A$1001,customers!$F$1:$F$1001,,0)</f>
        <v>Los Angeles</v>
      </c>
      <c r="J292" t="str">
        <f>INDEX(products!$A$1:$G$49,MATCH(orders!$D292,products!$A$1:$A$49,0),MATCH(orders!J$1,products!$A$1:$G$1,0))</f>
        <v>Ara</v>
      </c>
      <c r="K292" t="str">
        <f>INDEX(products!$A$1:$G$49,MATCH(orders!$D292,products!$A$1:$A$49,0),MATCH(orders!K$1,products!$A$1:$G$1,0))</f>
        <v>D</v>
      </c>
      <c r="L292" s="4">
        <f>INDEX(products!$A$1:$G$49,MATCH(orders!$D292,products!$A$1:$A$49,0),MATCH(orders!L$1,products!$A$1:$G$1,0))</f>
        <v>1</v>
      </c>
      <c r="M292" s="5">
        <f>INDEX(products!$A$1:$G$49,MATCH(orders!$D292,products!$A$1:$A$49,0),MATCH(orders!M$1,products!$A$1:$G$1,0))</f>
        <v>9.9499999999999993</v>
      </c>
      <c r="N292" s="5">
        <f t="shared" si="12"/>
        <v>49.75</v>
      </c>
      <c r="O292" t="str">
        <f t="shared" si="13"/>
        <v>Arabica</v>
      </c>
      <c r="P292" t="str">
        <f t="shared" si="14"/>
        <v>Dark</v>
      </c>
      <c r="Q292" t="str">
        <f>_xlfn.XLOOKUP(Orders_Table[[#This Row],[Customer ID]],customers!$A$1:$A$1001,customers!$I$1:$I$1001,,0)</f>
        <v>No</v>
      </c>
    </row>
    <row r="293" spans="1:17"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s="2" t="str">
        <f>_xlfn.XLOOKUP(Orders_Table[[#This Row],[Customer ID]],customers!$A$1:$A$1001,customers!$F$1:$F$1001,,0)</f>
        <v>Drumcondra</v>
      </c>
      <c r="J293" t="str">
        <f>INDEX(products!$A$1:$G$49,MATCH(orders!$D293,products!$A$1:$A$49,0),MATCH(orders!J$1,products!$A$1:$G$1,0))</f>
        <v>Exc</v>
      </c>
      <c r="K293" t="str">
        <f>INDEX(products!$A$1:$G$49,MATCH(orders!$D293,products!$A$1:$A$49,0),MATCH(orders!K$1,products!$A$1:$G$1,0))</f>
        <v>M</v>
      </c>
      <c r="L293" s="4">
        <f>INDEX(products!$A$1:$G$49,MATCH(orders!$D293,products!$A$1:$A$49,0),MATCH(orders!L$1,products!$A$1:$G$1,0))</f>
        <v>0.5</v>
      </c>
      <c r="M293" s="5">
        <f>INDEX(products!$A$1:$G$49,MATCH(orders!$D293,products!$A$1:$A$49,0),MATCH(orders!M$1,products!$A$1:$G$1,0))</f>
        <v>8.25</v>
      </c>
      <c r="N293" s="5">
        <f t="shared" si="12"/>
        <v>16.5</v>
      </c>
      <c r="O293" t="str">
        <f t="shared" si="13"/>
        <v>Excelsa</v>
      </c>
      <c r="P293" t="str">
        <f t="shared" si="14"/>
        <v>Medium</v>
      </c>
      <c r="Q293" t="str">
        <f>_xlfn.XLOOKUP(Orders_Table[[#This Row],[Customer ID]],customers!$A$1:$A$1001,customers!$I$1:$I$1001,,0)</f>
        <v>No</v>
      </c>
    </row>
    <row r="294" spans="1:17"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s="2" t="str">
        <f>_xlfn.XLOOKUP(Orders_Table[[#This Row],[Customer ID]],customers!$A$1:$A$1001,customers!$F$1:$F$1001,,0)</f>
        <v>Birmingham</v>
      </c>
      <c r="J294" t="str">
        <f>INDEX(products!$A$1:$G$49,MATCH(orders!$D294,products!$A$1:$A$49,0),MATCH(orders!J$1,products!$A$1:$G$1,0))</f>
        <v>Ara</v>
      </c>
      <c r="K294" t="str">
        <f>INDEX(products!$A$1:$G$49,MATCH(orders!$D294,products!$A$1:$A$49,0),MATCH(orders!K$1,products!$A$1:$G$1,0))</f>
        <v>D</v>
      </c>
      <c r="L294" s="4">
        <f>INDEX(products!$A$1:$G$49,MATCH(orders!$D294,products!$A$1:$A$49,0),MATCH(orders!L$1,products!$A$1:$G$1,0))</f>
        <v>0.5</v>
      </c>
      <c r="M294" s="5">
        <f>INDEX(products!$A$1:$G$49,MATCH(orders!$D294,products!$A$1:$A$49,0),MATCH(orders!M$1,products!$A$1:$G$1,0))</f>
        <v>5.97</v>
      </c>
      <c r="N294" s="5">
        <f t="shared" si="12"/>
        <v>17.91</v>
      </c>
      <c r="O294" t="str">
        <f t="shared" si="13"/>
        <v>Arabica</v>
      </c>
      <c r="P294" t="str">
        <f t="shared" si="14"/>
        <v>Dark</v>
      </c>
      <c r="Q294" t="str">
        <f>_xlfn.XLOOKUP(Orders_Table[[#This Row],[Customer ID]],customers!$A$1:$A$1001,customers!$I$1:$I$1001,,0)</f>
        <v>No</v>
      </c>
    </row>
    <row r="295" spans="1:17"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s="2" t="str">
        <f>_xlfn.XLOOKUP(Orders_Table[[#This Row],[Customer ID]],customers!$A$1:$A$1001,customers!$F$1:$F$1001,,0)</f>
        <v>Alexandria</v>
      </c>
      <c r="J295" t="str">
        <f>INDEX(products!$A$1:$G$49,MATCH(orders!$D295,products!$A$1:$A$49,0),MATCH(orders!J$1,products!$A$1:$G$1,0))</f>
        <v>Ara</v>
      </c>
      <c r="K295" t="str">
        <f>INDEX(products!$A$1:$G$49,MATCH(orders!$D295,products!$A$1:$A$49,0),MATCH(orders!K$1,products!$A$1:$G$1,0))</f>
        <v>D</v>
      </c>
      <c r="L295" s="4">
        <f>INDEX(products!$A$1:$G$49,MATCH(orders!$D295,products!$A$1:$A$49,0),MATCH(orders!L$1,products!$A$1:$G$1,0))</f>
        <v>0.5</v>
      </c>
      <c r="M295" s="5">
        <f>INDEX(products!$A$1:$G$49,MATCH(orders!$D295,products!$A$1:$A$49,0),MATCH(orders!M$1,products!$A$1:$G$1,0))</f>
        <v>5.97</v>
      </c>
      <c r="N295" s="5">
        <f t="shared" si="12"/>
        <v>29.849999999999998</v>
      </c>
      <c r="O295" t="str">
        <f t="shared" si="13"/>
        <v>Arabica</v>
      </c>
      <c r="P295" t="str">
        <f t="shared" si="14"/>
        <v>Dark</v>
      </c>
      <c r="Q295" t="str">
        <f>_xlfn.XLOOKUP(Orders_Table[[#This Row],[Customer ID]],customers!$A$1:$A$1001,customers!$I$1:$I$1001,,0)</f>
        <v>No</v>
      </c>
    </row>
    <row r="296" spans="1:17"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s="2" t="str">
        <f>_xlfn.XLOOKUP(Orders_Table[[#This Row],[Customer ID]],customers!$A$1:$A$1001,customers!$F$1:$F$1001,,0)</f>
        <v>Danbury</v>
      </c>
      <c r="J296" t="str">
        <f>INDEX(products!$A$1:$G$49,MATCH(orders!$D296,products!$A$1:$A$49,0),MATCH(orders!J$1,products!$A$1:$G$1,0))</f>
        <v>Exc</v>
      </c>
      <c r="K296" t="str">
        <f>INDEX(products!$A$1:$G$49,MATCH(orders!$D296,products!$A$1:$A$49,0),MATCH(orders!K$1,products!$A$1:$G$1,0))</f>
        <v>L</v>
      </c>
      <c r="L296" s="4">
        <f>INDEX(products!$A$1:$G$49,MATCH(orders!$D296,products!$A$1:$A$49,0),MATCH(orders!L$1,products!$A$1:$G$1,0))</f>
        <v>1</v>
      </c>
      <c r="M296" s="5">
        <f>INDEX(products!$A$1:$G$49,MATCH(orders!$D296,products!$A$1:$A$49,0),MATCH(orders!M$1,products!$A$1:$G$1,0))</f>
        <v>14.85</v>
      </c>
      <c r="N296" s="5">
        <f t="shared" si="12"/>
        <v>44.55</v>
      </c>
      <c r="O296" t="str">
        <f t="shared" si="13"/>
        <v>Excelsa</v>
      </c>
      <c r="P296" t="str">
        <f t="shared" si="14"/>
        <v>Light</v>
      </c>
      <c r="Q296" t="str">
        <f>_xlfn.XLOOKUP(Orders_Table[[#This Row],[Customer ID]],customers!$A$1:$A$1001,customers!$I$1:$I$1001,,0)</f>
        <v>No</v>
      </c>
    </row>
    <row r="297" spans="1:17"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s="2" t="str">
        <f>_xlfn.XLOOKUP(Orders_Table[[#This Row],[Customer ID]],customers!$A$1:$A$1001,customers!$F$1:$F$1001,,0)</f>
        <v>Albany</v>
      </c>
      <c r="J297" t="str">
        <f>INDEX(products!$A$1:$G$49,MATCH(orders!$D297,products!$A$1:$A$49,0),MATCH(orders!J$1,products!$A$1:$G$1,0))</f>
        <v>Exc</v>
      </c>
      <c r="K297" t="str">
        <f>INDEX(products!$A$1:$G$49,MATCH(orders!$D297,products!$A$1:$A$49,0),MATCH(orders!K$1,products!$A$1:$G$1,0))</f>
        <v>M</v>
      </c>
      <c r="L297" s="4">
        <f>INDEX(products!$A$1:$G$49,MATCH(orders!$D297,products!$A$1:$A$49,0),MATCH(orders!L$1,products!$A$1:$G$1,0))</f>
        <v>1</v>
      </c>
      <c r="M297" s="5">
        <f>INDEX(products!$A$1:$G$49,MATCH(orders!$D297,products!$A$1:$A$49,0),MATCH(orders!M$1,products!$A$1:$G$1,0))</f>
        <v>13.75</v>
      </c>
      <c r="N297" s="5">
        <f t="shared" si="12"/>
        <v>27.5</v>
      </c>
      <c r="O297" t="str">
        <f t="shared" si="13"/>
        <v>Excelsa</v>
      </c>
      <c r="P297" t="str">
        <f t="shared" si="14"/>
        <v>Medium</v>
      </c>
      <c r="Q297" t="str">
        <f>_xlfn.XLOOKUP(Orders_Table[[#This Row],[Customer ID]],customers!$A$1:$A$1001,customers!$I$1:$I$1001,,0)</f>
        <v>No</v>
      </c>
    </row>
    <row r="298" spans="1:17"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s="2" t="str">
        <f>_xlfn.XLOOKUP(Orders_Table[[#This Row],[Customer ID]],customers!$A$1:$A$1001,customers!$F$1:$F$1001,,0)</f>
        <v>Naples</v>
      </c>
      <c r="J298" t="str">
        <f>INDEX(products!$A$1:$G$49,MATCH(orders!$D298,products!$A$1:$A$49,0),MATCH(orders!J$1,products!$A$1:$G$1,0))</f>
        <v>Rob</v>
      </c>
      <c r="K298" t="str">
        <f>INDEX(products!$A$1:$G$49,MATCH(orders!$D298,products!$A$1:$A$49,0),MATCH(orders!K$1,products!$A$1:$G$1,0))</f>
        <v>M</v>
      </c>
      <c r="L298" s="4">
        <f>INDEX(products!$A$1:$G$49,MATCH(orders!$D298,products!$A$1:$A$49,0),MATCH(orders!L$1,products!$A$1:$G$1,0))</f>
        <v>0.5</v>
      </c>
      <c r="M298" s="5">
        <f>INDEX(products!$A$1:$G$49,MATCH(orders!$D298,products!$A$1:$A$49,0),MATCH(orders!M$1,products!$A$1:$G$1,0))</f>
        <v>5.97</v>
      </c>
      <c r="N298" s="5">
        <f t="shared" si="12"/>
        <v>35.82</v>
      </c>
      <c r="O298" t="str">
        <f t="shared" si="13"/>
        <v>Robusta</v>
      </c>
      <c r="P298" t="str">
        <f t="shared" si="14"/>
        <v>Medium</v>
      </c>
      <c r="Q298" t="str">
        <f>_xlfn.XLOOKUP(Orders_Table[[#This Row],[Customer ID]],customers!$A$1:$A$1001,customers!$I$1:$I$1001,,0)</f>
        <v>Yes</v>
      </c>
    </row>
    <row r="299" spans="1:17"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s="2" t="str">
        <f>_xlfn.XLOOKUP(Orders_Table[[#This Row],[Customer ID]],customers!$A$1:$A$1001,customers!$F$1:$F$1001,,0)</f>
        <v>Miami Beach</v>
      </c>
      <c r="J299" t="str">
        <f>INDEX(products!$A$1:$G$49,MATCH(orders!$D299,products!$A$1:$A$49,0),MATCH(orders!J$1,products!$A$1:$G$1,0))</f>
        <v>Rob</v>
      </c>
      <c r="K299" t="str">
        <f>INDEX(products!$A$1:$G$49,MATCH(orders!$D299,products!$A$1:$A$49,0),MATCH(orders!K$1,products!$A$1:$G$1,0))</f>
        <v>D</v>
      </c>
      <c r="L299" s="4">
        <f>INDEX(products!$A$1:$G$49,MATCH(orders!$D299,products!$A$1:$A$49,0),MATCH(orders!L$1,products!$A$1:$G$1,0))</f>
        <v>0.5</v>
      </c>
      <c r="M299" s="5">
        <f>INDEX(products!$A$1:$G$49,MATCH(orders!$D299,products!$A$1:$A$49,0),MATCH(orders!M$1,products!$A$1:$G$1,0))</f>
        <v>5.3699999999999992</v>
      </c>
      <c r="N299" s="5">
        <f t="shared" si="12"/>
        <v>16.11</v>
      </c>
      <c r="O299" t="str">
        <f t="shared" si="13"/>
        <v>Robusta</v>
      </c>
      <c r="P299" t="str">
        <f t="shared" si="14"/>
        <v>Dark</v>
      </c>
      <c r="Q299" t="str">
        <f>_xlfn.XLOOKUP(Orders_Table[[#This Row],[Customer ID]],customers!$A$1:$A$1001,customers!$I$1:$I$1001,,0)</f>
        <v>Yes</v>
      </c>
    </row>
    <row r="300" spans="1:17"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s="2" t="str">
        <f>_xlfn.XLOOKUP(Orders_Table[[#This Row],[Customer ID]],customers!$A$1:$A$1001,customers!$F$1:$F$1001,,0)</f>
        <v>Atlanta</v>
      </c>
      <c r="J300" t="str">
        <f>INDEX(products!$A$1:$G$49,MATCH(orders!$D300,products!$A$1:$A$49,0),MATCH(orders!J$1,products!$A$1:$G$1,0))</f>
        <v>Exc</v>
      </c>
      <c r="K300" t="str">
        <f>INDEX(products!$A$1:$G$49,MATCH(orders!$D300,products!$A$1:$A$49,0),MATCH(orders!K$1,products!$A$1:$G$1,0))</f>
        <v>L</v>
      </c>
      <c r="L300" s="4">
        <f>INDEX(products!$A$1:$G$49,MATCH(orders!$D300,products!$A$1:$A$49,0),MATCH(orders!L$1,products!$A$1:$G$1,0))</f>
        <v>0.2</v>
      </c>
      <c r="M300" s="5">
        <f>INDEX(products!$A$1:$G$49,MATCH(orders!$D300,products!$A$1:$A$49,0),MATCH(orders!M$1,products!$A$1:$G$1,0))</f>
        <v>4.4550000000000001</v>
      </c>
      <c r="N300" s="5">
        <f t="shared" si="12"/>
        <v>26.73</v>
      </c>
      <c r="O300" t="str">
        <f t="shared" si="13"/>
        <v>Excelsa</v>
      </c>
      <c r="P300" t="str">
        <f t="shared" si="14"/>
        <v>Light</v>
      </c>
      <c r="Q300" t="str">
        <f>_xlfn.XLOOKUP(Orders_Table[[#This Row],[Customer ID]],customers!$A$1:$A$1001,customers!$I$1:$I$1001,,0)</f>
        <v>Yes</v>
      </c>
    </row>
    <row r="301" spans="1:17"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s="2" t="str">
        <f>_xlfn.XLOOKUP(Orders_Table[[#This Row],[Customer ID]],customers!$A$1:$A$1001,customers!$F$1:$F$1001,,0)</f>
        <v>Corpus Christi</v>
      </c>
      <c r="J301" t="str">
        <f>INDEX(products!$A$1:$G$49,MATCH(orders!$D301,products!$A$1:$A$49,0),MATCH(orders!J$1,products!$A$1:$G$1,0))</f>
        <v>Exc</v>
      </c>
      <c r="K301" t="str">
        <f>INDEX(products!$A$1:$G$49,MATCH(orders!$D301,products!$A$1:$A$49,0),MATCH(orders!K$1,products!$A$1:$G$1,0))</f>
        <v>L</v>
      </c>
      <c r="L301" s="4">
        <f>INDEX(products!$A$1:$G$49,MATCH(orders!$D301,products!$A$1:$A$49,0),MATCH(orders!L$1,products!$A$1:$G$1,0))</f>
        <v>2.5</v>
      </c>
      <c r="M301" s="5">
        <f>INDEX(products!$A$1:$G$49,MATCH(orders!$D301,products!$A$1:$A$49,0),MATCH(orders!M$1,products!$A$1:$G$1,0))</f>
        <v>34.154999999999994</v>
      </c>
      <c r="N301" s="5">
        <f t="shared" si="12"/>
        <v>204.92999999999995</v>
      </c>
      <c r="O301" t="str">
        <f t="shared" si="13"/>
        <v>Excelsa</v>
      </c>
      <c r="P301" t="str">
        <f t="shared" si="14"/>
        <v>Light</v>
      </c>
      <c r="Q301" t="str">
        <f>_xlfn.XLOOKUP(Orders_Table[[#This Row],[Customer ID]],customers!$A$1:$A$1001,customers!$I$1:$I$1001,,0)</f>
        <v>Yes</v>
      </c>
    </row>
    <row r="302" spans="1:17"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s="2" t="str">
        <f>_xlfn.XLOOKUP(Orders_Table[[#This Row],[Customer ID]],customers!$A$1:$A$1001,customers!$F$1:$F$1001,,0)</f>
        <v>Honolulu</v>
      </c>
      <c r="J302" t="str">
        <f>INDEX(products!$A$1:$G$49,MATCH(orders!$D302,products!$A$1:$A$49,0),MATCH(orders!J$1,products!$A$1:$G$1,0))</f>
        <v>Ara</v>
      </c>
      <c r="K302" t="str">
        <f>INDEX(products!$A$1:$G$49,MATCH(orders!$D302,products!$A$1:$A$49,0),MATCH(orders!K$1,products!$A$1:$G$1,0))</f>
        <v>L</v>
      </c>
      <c r="L302" s="4">
        <f>INDEX(products!$A$1:$G$49,MATCH(orders!$D302,products!$A$1:$A$49,0),MATCH(orders!L$1,products!$A$1:$G$1,0))</f>
        <v>1</v>
      </c>
      <c r="M302" s="5">
        <f>INDEX(products!$A$1:$G$49,MATCH(orders!$D302,products!$A$1:$A$49,0),MATCH(orders!M$1,products!$A$1:$G$1,0))</f>
        <v>12.95</v>
      </c>
      <c r="N302" s="5">
        <f t="shared" si="12"/>
        <v>38.849999999999994</v>
      </c>
      <c r="O302" t="str">
        <f t="shared" si="13"/>
        <v>Arabica</v>
      </c>
      <c r="P302" t="str">
        <f t="shared" si="14"/>
        <v>Light</v>
      </c>
      <c r="Q302" t="str">
        <f>_xlfn.XLOOKUP(Orders_Table[[#This Row],[Customer ID]],customers!$A$1:$A$1001,customers!$I$1:$I$1001,,0)</f>
        <v>Yes</v>
      </c>
    </row>
    <row r="303" spans="1:17"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s="2" t="str">
        <f>_xlfn.XLOOKUP(Orders_Table[[#This Row],[Customer ID]],customers!$A$1:$A$1001,customers!$F$1:$F$1001,,0)</f>
        <v>Austin</v>
      </c>
      <c r="J303" t="str">
        <f>INDEX(products!$A$1:$G$49,MATCH(orders!$D303,products!$A$1:$A$49,0),MATCH(orders!J$1,products!$A$1:$G$1,0))</f>
        <v>Lib</v>
      </c>
      <c r="K303" t="str">
        <f>INDEX(products!$A$1:$G$49,MATCH(orders!$D303,products!$A$1:$A$49,0),MATCH(orders!K$1,products!$A$1:$G$1,0))</f>
        <v>D</v>
      </c>
      <c r="L303" s="4">
        <f>INDEX(products!$A$1:$G$49,MATCH(orders!$D303,products!$A$1:$A$49,0),MATCH(orders!L$1,products!$A$1:$G$1,0))</f>
        <v>0.2</v>
      </c>
      <c r="M303" s="5">
        <f>INDEX(products!$A$1:$G$49,MATCH(orders!$D303,products!$A$1:$A$49,0),MATCH(orders!M$1,products!$A$1:$G$1,0))</f>
        <v>3.8849999999999998</v>
      </c>
      <c r="N303" s="5">
        <f t="shared" si="12"/>
        <v>15.54</v>
      </c>
      <c r="O303" t="str">
        <f t="shared" si="13"/>
        <v>Liberica</v>
      </c>
      <c r="P303" t="str">
        <f t="shared" si="14"/>
        <v>Dark</v>
      </c>
      <c r="Q303" t="str">
        <f>_xlfn.XLOOKUP(Orders_Table[[#This Row],[Customer ID]],customers!$A$1:$A$1001,customers!$I$1:$I$1001,,0)</f>
        <v>Yes</v>
      </c>
    </row>
    <row r="304" spans="1:17"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s="2" t="str">
        <f>_xlfn.XLOOKUP(Orders_Table[[#This Row],[Customer ID]],customers!$A$1:$A$1001,customers!$F$1:$F$1001,,0)</f>
        <v>Baltimore</v>
      </c>
      <c r="J304" t="str">
        <f>INDEX(products!$A$1:$G$49,MATCH(orders!$D304,products!$A$1:$A$49,0),MATCH(orders!J$1,products!$A$1:$G$1,0))</f>
        <v>Ara</v>
      </c>
      <c r="K304" t="str">
        <f>INDEX(products!$A$1:$G$49,MATCH(orders!$D304,products!$A$1:$A$49,0),MATCH(orders!K$1,products!$A$1:$G$1,0))</f>
        <v>M</v>
      </c>
      <c r="L304" s="4">
        <f>INDEX(products!$A$1:$G$49,MATCH(orders!$D304,products!$A$1:$A$49,0),MATCH(orders!L$1,products!$A$1:$G$1,0))</f>
        <v>0.5</v>
      </c>
      <c r="M304" s="5">
        <f>INDEX(products!$A$1:$G$49,MATCH(orders!$D304,products!$A$1:$A$49,0),MATCH(orders!M$1,products!$A$1:$G$1,0))</f>
        <v>6.75</v>
      </c>
      <c r="N304" s="5">
        <f t="shared" si="12"/>
        <v>6.75</v>
      </c>
      <c r="O304" t="str">
        <f t="shared" si="13"/>
        <v>Arabica</v>
      </c>
      <c r="P304" t="str">
        <f t="shared" si="14"/>
        <v>Medium</v>
      </c>
      <c r="Q304" t="str">
        <f>_xlfn.XLOOKUP(Orders_Table[[#This Row],[Customer ID]],customers!$A$1:$A$1001,customers!$I$1:$I$1001,,0)</f>
        <v>No</v>
      </c>
    </row>
    <row r="305" spans="1:17"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s="2" t="str">
        <f>_xlfn.XLOOKUP(Orders_Table[[#This Row],[Customer ID]],customers!$A$1:$A$1001,customers!$F$1:$F$1001,,0)</f>
        <v>Lexington</v>
      </c>
      <c r="J305" t="str">
        <f>INDEX(products!$A$1:$G$49,MATCH(orders!$D305,products!$A$1:$A$49,0),MATCH(orders!J$1,products!$A$1:$G$1,0))</f>
        <v>Exc</v>
      </c>
      <c r="K305" t="str">
        <f>INDEX(products!$A$1:$G$49,MATCH(orders!$D305,products!$A$1:$A$49,0),MATCH(orders!K$1,products!$A$1:$G$1,0))</f>
        <v>D</v>
      </c>
      <c r="L305" s="4">
        <f>INDEX(products!$A$1:$G$49,MATCH(orders!$D305,products!$A$1:$A$49,0),MATCH(orders!L$1,products!$A$1:$G$1,0))</f>
        <v>2.5</v>
      </c>
      <c r="M305" s="5">
        <f>INDEX(products!$A$1:$G$49,MATCH(orders!$D305,products!$A$1:$A$49,0),MATCH(orders!M$1,products!$A$1:$G$1,0))</f>
        <v>27.945</v>
      </c>
      <c r="N305" s="5">
        <f t="shared" si="12"/>
        <v>111.78</v>
      </c>
      <c r="O305" t="str">
        <f t="shared" si="13"/>
        <v>Excelsa</v>
      </c>
      <c r="P305" t="str">
        <f t="shared" si="14"/>
        <v>Dark</v>
      </c>
      <c r="Q305" t="str">
        <f>_xlfn.XLOOKUP(Orders_Table[[#This Row],[Customer ID]],customers!$A$1:$A$1001,customers!$I$1:$I$1001,,0)</f>
        <v>Yes</v>
      </c>
    </row>
    <row r="306" spans="1:17"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s="2" t="str">
        <f>_xlfn.XLOOKUP(Orders_Table[[#This Row],[Customer ID]],customers!$A$1:$A$1001,customers!$F$1:$F$1001,,0)</f>
        <v>Charlotte</v>
      </c>
      <c r="J306" t="str">
        <f>INDEX(products!$A$1:$G$49,MATCH(orders!$D306,products!$A$1:$A$49,0),MATCH(orders!J$1,products!$A$1:$G$1,0))</f>
        <v>Ara</v>
      </c>
      <c r="K306" t="str">
        <f>INDEX(products!$A$1:$G$49,MATCH(orders!$D306,products!$A$1:$A$49,0),MATCH(orders!K$1,products!$A$1:$G$1,0))</f>
        <v>L</v>
      </c>
      <c r="L306" s="4">
        <f>INDEX(products!$A$1:$G$49,MATCH(orders!$D306,products!$A$1:$A$49,0),MATCH(orders!L$1,products!$A$1:$G$1,0))</f>
        <v>0.2</v>
      </c>
      <c r="M306" s="5">
        <f>INDEX(products!$A$1:$G$49,MATCH(orders!$D306,products!$A$1:$A$49,0),MATCH(orders!M$1,products!$A$1:$G$1,0))</f>
        <v>3.8849999999999998</v>
      </c>
      <c r="N306" s="5">
        <f t="shared" si="12"/>
        <v>3.8849999999999998</v>
      </c>
      <c r="O306" t="str">
        <f t="shared" si="13"/>
        <v>Arabica</v>
      </c>
      <c r="P306" t="str">
        <f t="shared" si="14"/>
        <v>Light</v>
      </c>
      <c r="Q306" t="str">
        <f>_xlfn.XLOOKUP(Orders_Table[[#This Row],[Customer ID]],customers!$A$1:$A$1001,customers!$I$1:$I$1001,,0)</f>
        <v>Yes</v>
      </c>
    </row>
    <row r="307" spans="1:17"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s="2" t="str">
        <f>_xlfn.XLOOKUP(Orders_Table[[#This Row],[Customer ID]],customers!$A$1:$A$1001,customers!$F$1:$F$1001,,0)</f>
        <v>Eaton</v>
      </c>
      <c r="J307" t="str">
        <f>INDEX(products!$A$1:$G$49,MATCH(orders!$D307,products!$A$1:$A$49,0),MATCH(orders!J$1,products!$A$1:$G$1,0))</f>
        <v>Lib</v>
      </c>
      <c r="K307" t="str">
        <f>INDEX(products!$A$1:$G$49,MATCH(orders!$D307,products!$A$1:$A$49,0),MATCH(orders!K$1,products!$A$1:$G$1,0))</f>
        <v>M</v>
      </c>
      <c r="L307" s="4">
        <f>INDEX(products!$A$1:$G$49,MATCH(orders!$D307,products!$A$1:$A$49,0),MATCH(orders!L$1,products!$A$1:$G$1,0))</f>
        <v>0.2</v>
      </c>
      <c r="M307" s="5">
        <f>INDEX(products!$A$1:$G$49,MATCH(orders!$D307,products!$A$1:$A$49,0),MATCH(orders!M$1,products!$A$1:$G$1,0))</f>
        <v>4.3650000000000002</v>
      </c>
      <c r="N307" s="5">
        <f t="shared" si="12"/>
        <v>21.825000000000003</v>
      </c>
      <c r="O307" t="str">
        <f t="shared" si="13"/>
        <v>Liberica</v>
      </c>
      <c r="P307" t="str">
        <f t="shared" si="14"/>
        <v>Medium</v>
      </c>
      <c r="Q307" t="str">
        <f>_xlfn.XLOOKUP(Orders_Table[[#This Row],[Customer ID]],customers!$A$1:$A$1001,customers!$I$1:$I$1001,,0)</f>
        <v>No</v>
      </c>
    </row>
    <row r="308" spans="1:17"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s="2" t="str">
        <f>_xlfn.XLOOKUP(Orders_Table[[#This Row],[Customer ID]],customers!$A$1:$A$1001,customers!$F$1:$F$1001,,0)</f>
        <v>Lincoln</v>
      </c>
      <c r="J308" t="str">
        <f>INDEX(products!$A$1:$G$49,MATCH(orders!$D308,products!$A$1:$A$49,0),MATCH(orders!J$1,products!$A$1:$G$1,0))</f>
        <v>Rob</v>
      </c>
      <c r="K308" t="str">
        <f>INDEX(products!$A$1:$G$49,MATCH(orders!$D308,products!$A$1:$A$49,0),MATCH(orders!K$1,products!$A$1:$G$1,0))</f>
        <v>M</v>
      </c>
      <c r="L308" s="4">
        <f>INDEX(products!$A$1:$G$49,MATCH(orders!$D308,products!$A$1:$A$49,0),MATCH(orders!L$1,products!$A$1:$G$1,0))</f>
        <v>0.2</v>
      </c>
      <c r="M308" s="5">
        <f>INDEX(products!$A$1:$G$49,MATCH(orders!$D308,products!$A$1:$A$49,0),MATCH(orders!M$1,products!$A$1:$G$1,0))</f>
        <v>2.9849999999999999</v>
      </c>
      <c r="N308" s="5">
        <f t="shared" si="12"/>
        <v>14.924999999999999</v>
      </c>
      <c r="O308" t="str">
        <f t="shared" si="13"/>
        <v>Robusta</v>
      </c>
      <c r="P308" t="str">
        <f t="shared" si="14"/>
        <v>Medium</v>
      </c>
      <c r="Q308" t="str">
        <f>_xlfn.XLOOKUP(Orders_Table[[#This Row],[Customer ID]],customers!$A$1:$A$1001,customers!$I$1:$I$1001,,0)</f>
        <v>No</v>
      </c>
    </row>
    <row r="309" spans="1:17"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s="2" t="str">
        <f>_xlfn.XLOOKUP(Orders_Table[[#This Row],[Customer ID]],customers!$A$1:$A$1001,customers!$F$1:$F$1001,,0)</f>
        <v>Cincinnati</v>
      </c>
      <c r="J309" t="str">
        <f>INDEX(products!$A$1:$G$49,MATCH(orders!$D309,products!$A$1:$A$49,0),MATCH(orders!J$1,products!$A$1:$G$1,0))</f>
        <v>Ara</v>
      </c>
      <c r="K309" t="str">
        <f>INDEX(products!$A$1:$G$49,MATCH(orders!$D309,products!$A$1:$A$49,0),MATCH(orders!K$1,products!$A$1:$G$1,0))</f>
        <v>M</v>
      </c>
      <c r="L309" s="4">
        <f>INDEX(products!$A$1:$G$49,MATCH(orders!$D309,products!$A$1:$A$49,0),MATCH(orders!L$1,products!$A$1:$G$1,0))</f>
        <v>1</v>
      </c>
      <c r="M309" s="5">
        <f>INDEX(products!$A$1:$G$49,MATCH(orders!$D309,products!$A$1:$A$49,0),MATCH(orders!M$1,products!$A$1:$G$1,0))</f>
        <v>11.25</v>
      </c>
      <c r="N309" s="5">
        <f t="shared" si="12"/>
        <v>33.75</v>
      </c>
      <c r="O309" t="str">
        <f t="shared" si="13"/>
        <v>Arabica</v>
      </c>
      <c r="P309" t="str">
        <f t="shared" si="14"/>
        <v>Medium</v>
      </c>
      <c r="Q309" t="str">
        <f>_xlfn.XLOOKUP(Orders_Table[[#This Row],[Customer ID]],customers!$A$1:$A$1001,customers!$I$1:$I$1001,,0)</f>
        <v>Yes</v>
      </c>
    </row>
    <row r="310" spans="1:17"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s="2" t="str">
        <f>_xlfn.XLOOKUP(Orders_Table[[#This Row],[Customer ID]],customers!$A$1:$A$1001,customers!$F$1:$F$1001,,0)</f>
        <v>Sheffield</v>
      </c>
      <c r="J310" t="str">
        <f>INDEX(products!$A$1:$G$49,MATCH(orders!$D310,products!$A$1:$A$49,0),MATCH(orders!J$1,products!$A$1:$G$1,0))</f>
        <v>Ara</v>
      </c>
      <c r="K310" t="str">
        <f>INDEX(products!$A$1:$G$49,MATCH(orders!$D310,products!$A$1:$A$49,0),MATCH(orders!K$1,products!$A$1:$G$1,0))</f>
        <v>M</v>
      </c>
      <c r="L310" s="4">
        <f>INDEX(products!$A$1:$G$49,MATCH(orders!$D310,products!$A$1:$A$49,0),MATCH(orders!L$1,products!$A$1:$G$1,0))</f>
        <v>1</v>
      </c>
      <c r="M310" s="5">
        <f>INDEX(products!$A$1:$G$49,MATCH(orders!$D310,products!$A$1:$A$49,0),MATCH(orders!M$1,products!$A$1:$G$1,0))</f>
        <v>11.25</v>
      </c>
      <c r="N310" s="5">
        <f t="shared" si="12"/>
        <v>33.75</v>
      </c>
      <c r="O310" t="str">
        <f t="shared" si="13"/>
        <v>Arabica</v>
      </c>
      <c r="P310" t="str">
        <f t="shared" si="14"/>
        <v>Medium</v>
      </c>
      <c r="Q310" t="str">
        <f>_xlfn.XLOOKUP(Orders_Table[[#This Row],[Customer ID]],customers!$A$1:$A$1001,customers!$I$1:$I$1001,,0)</f>
        <v>No</v>
      </c>
    </row>
    <row r="311" spans="1:17"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s="2" t="str">
        <f>_xlfn.XLOOKUP(Orders_Table[[#This Row],[Customer ID]],customers!$A$1:$A$1001,customers!$F$1:$F$1001,,0)</f>
        <v>West Hartford</v>
      </c>
      <c r="J311" t="str">
        <f>INDEX(products!$A$1:$G$49,MATCH(orders!$D311,products!$A$1:$A$49,0),MATCH(orders!J$1,products!$A$1:$G$1,0))</f>
        <v>Lib</v>
      </c>
      <c r="K311" t="str">
        <f>INDEX(products!$A$1:$G$49,MATCH(orders!$D311,products!$A$1:$A$49,0),MATCH(orders!K$1,products!$A$1:$G$1,0))</f>
        <v>M</v>
      </c>
      <c r="L311" s="4">
        <f>INDEX(products!$A$1:$G$49,MATCH(orders!$D311,products!$A$1:$A$49,0),MATCH(orders!L$1,products!$A$1:$G$1,0))</f>
        <v>0.2</v>
      </c>
      <c r="M311" s="5">
        <f>INDEX(products!$A$1:$G$49,MATCH(orders!$D311,products!$A$1:$A$49,0),MATCH(orders!M$1,products!$A$1:$G$1,0))</f>
        <v>4.3650000000000002</v>
      </c>
      <c r="N311" s="5">
        <f t="shared" si="12"/>
        <v>26.19</v>
      </c>
      <c r="O311" t="str">
        <f t="shared" si="13"/>
        <v>Liberica</v>
      </c>
      <c r="P311" t="str">
        <f t="shared" si="14"/>
        <v>Medium</v>
      </c>
      <c r="Q311" t="str">
        <f>_xlfn.XLOOKUP(Orders_Table[[#This Row],[Customer ID]],customers!$A$1:$A$1001,customers!$I$1:$I$1001,,0)</f>
        <v>Yes</v>
      </c>
    </row>
    <row r="312" spans="1:17"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s="2" t="str">
        <f>_xlfn.XLOOKUP(Orders_Table[[#This Row],[Customer ID]],customers!$A$1:$A$1001,customers!$F$1:$F$1001,,0)</f>
        <v>Listowel</v>
      </c>
      <c r="J312" t="str">
        <f>INDEX(products!$A$1:$G$49,MATCH(orders!$D312,products!$A$1:$A$49,0),MATCH(orders!J$1,products!$A$1:$G$1,0))</f>
        <v>Exc</v>
      </c>
      <c r="K312" t="str">
        <f>INDEX(products!$A$1:$G$49,MATCH(orders!$D312,products!$A$1:$A$49,0),MATCH(orders!K$1,products!$A$1:$G$1,0))</f>
        <v>L</v>
      </c>
      <c r="L312" s="4">
        <f>INDEX(products!$A$1:$G$49,MATCH(orders!$D312,products!$A$1:$A$49,0),MATCH(orders!L$1,products!$A$1:$G$1,0))</f>
        <v>1</v>
      </c>
      <c r="M312" s="5">
        <f>INDEX(products!$A$1:$G$49,MATCH(orders!$D312,products!$A$1:$A$49,0),MATCH(orders!M$1,products!$A$1:$G$1,0))</f>
        <v>14.85</v>
      </c>
      <c r="N312" s="5">
        <f t="shared" si="12"/>
        <v>14.85</v>
      </c>
      <c r="O312" t="str">
        <f t="shared" si="13"/>
        <v>Excelsa</v>
      </c>
      <c r="P312" t="str">
        <f t="shared" si="14"/>
        <v>Light</v>
      </c>
      <c r="Q312" t="str">
        <f>_xlfn.XLOOKUP(Orders_Table[[#This Row],[Customer ID]],customers!$A$1:$A$1001,customers!$I$1:$I$1001,,0)</f>
        <v>No</v>
      </c>
    </row>
    <row r="313" spans="1:17"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s="2" t="str">
        <f>_xlfn.XLOOKUP(Orders_Table[[#This Row],[Customer ID]],customers!$A$1:$A$1001,customers!$F$1:$F$1001,,0)</f>
        <v>Charlotte</v>
      </c>
      <c r="J313" t="str">
        <f>INDEX(products!$A$1:$G$49,MATCH(orders!$D313,products!$A$1:$A$49,0),MATCH(orders!J$1,products!$A$1:$G$1,0))</f>
        <v>Exc</v>
      </c>
      <c r="K313" t="str">
        <f>INDEX(products!$A$1:$G$49,MATCH(orders!$D313,products!$A$1:$A$49,0),MATCH(orders!K$1,products!$A$1:$G$1,0))</f>
        <v>M</v>
      </c>
      <c r="L313" s="4">
        <f>INDEX(products!$A$1:$G$49,MATCH(orders!$D313,products!$A$1:$A$49,0),MATCH(orders!L$1,products!$A$1:$G$1,0))</f>
        <v>2.5</v>
      </c>
      <c r="M313" s="5">
        <f>INDEX(products!$A$1:$G$49,MATCH(orders!$D313,products!$A$1:$A$49,0),MATCH(orders!M$1,products!$A$1:$G$1,0))</f>
        <v>31.624999999999996</v>
      </c>
      <c r="N313" s="5">
        <f t="shared" si="12"/>
        <v>189.74999999999997</v>
      </c>
      <c r="O313" t="str">
        <f t="shared" si="13"/>
        <v>Excelsa</v>
      </c>
      <c r="P313" t="str">
        <f t="shared" si="14"/>
        <v>Medium</v>
      </c>
      <c r="Q313" t="str">
        <f>_xlfn.XLOOKUP(Orders_Table[[#This Row],[Customer ID]],customers!$A$1:$A$1001,customers!$I$1:$I$1001,,0)</f>
        <v>Yes</v>
      </c>
    </row>
    <row r="314" spans="1:17"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s="2" t="str">
        <f>_xlfn.XLOOKUP(Orders_Table[[#This Row],[Customer ID]],customers!$A$1:$A$1001,customers!$F$1:$F$1001,,0)</f>
        <v>Alexandria</v>
      </c>
      <c r="J314" t="str">
        <f>INDEX(products!$A$1:$G$49,MATCH(orders!$D314,products!$A$1:$A$49,0),MATCH(orders!J$1,products!$A$1:$G$1,0))</f>
        <v>Rob</v>
      </c>
      <c r="K314" t="str">
        <f>INDEX(products!$A$1:$G$49,MATCH(orders!$D314,products!$A$1:$A$49,0),MATCH(orders!K$1,products!$A$1:$G$1,0))</f>
        <v>M</v>
      </c>
      <c r="L314" s="4">
        <f>INDEX(products!$A$1:$G$49,MATCH(orders!$D314,products!$A$1:$A$49,0),MATCH(orders!L$1,products!$A$1:$G$1,0))</f>
        <v>0.5</v>
      </c>
      <c r="M314" s="5">
        <f>INDEX(products!$A$1:$G$49,MATCH(orders!$D314,products!$A$1:$A$49,0),MATCH(orders!M$1,products!$A$1:$G$1,0))</f>
        <v>5.97</v>
      </c>
      <c r="N314" s="5">
        <f t="shared" si="12"/>
        <v>5.97</v>
      </c>
      <c r="O314" t="str">
        <f t="shared" si="13"/>
        <v>Robusta</v>
      </c>
      <c r="P314" t="str">
        <f t="shared" si="14"/>
        <v>Medium</v>
      </c>
      <c r="Q314" t="str">
        <f>_xlfn.XLOOKUP(Orders_Table[[#This Row],[Customer ID]],customers!$A$1:$A$1001,customers!$I$1:$I$1001,,0)</f>
        <v>Yes</v>
      </c>
    </row>
    <row r="315" spans="1:17"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s="2" t="str">
        <f>_xlfn.XLOOKUP(Orders_Table[[#This Row],[Customer ID]],customers!$A$1:$A$1001,customers!$F$1:$F$1001,,0)</f>
        <v>Belfast</v>
      </c>
      <c r="J315" t="str">
        <f>INDEX(products!$A$1:$G$49,MATCH(orders!$D315,products!$A$1:$A$49,0),MATCH(orders!J$1,products!$A$1:$G$1,0))</f>
        <v>Rob</v>
      </c>
      <c r="K315" t="str">
        <f>INDEX(products!$A$1:$G$49,MATCH(orders!$D315,products!$A$1:$A$49,0),MATCH(orders!K$1,products!$A$1:$G$1,0))</f>
        <v>M</v>
      </c>
      <c r="L315" s="4">
        <f>INDEX(products!$A$1:$G$49,MATCH(orders!$D315,products!$A$1:$A$49,0),MATCH(orders!L$1,products!$A$1:$G$1,0))</f>
        <v>1</v>
      </c>
      <c r="M315" s="5">
        <f>INDEX(products!$A$1:$G$49,MATCH(orders!$D315,products!$A$1:$A$49,0),MATCH(orders!M$1,products!$A$1:$G$1,0))</f>
        <v>9.9499999999999993</v>
      </c>
      <c r="N315" s="5">
        <f t="shared" si="12"/>
        <v>29.849999999999998</v>
      </c>
      <c r="O315" t="str">
        <f t="shared" si="13"/>
        <v>Robusta</v>
      </c>
      <c r="P315" t="str">
        <f t="shared" si="14"/>
        <v>Medium</v>
      </c>
      <c r="Q315" t="str">
        <f>_xlfn.XLOOKUP(Orders_Table[[#This Row],[Customer ID]],customers!$A$1:$A$1001,customers!$I$1:$I$1001,,0)</f>
        <v>Yes</v>
      </c>
    </row>
    <row r="316" spans="1:17"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s="2" t="str">
        <f>_xlfn.XLOOKUP(Orders_Table[[#This Row],[Customer ID]],customers!$A$1:$A$1001,customers!$F$1:$F$1001,,0)</f>
        <v>Las Vegas</v>
      </c>
      <c r="J316" t="str">
        <f>INDEX(products!$A$1:$G$49,MATCH(orders!$D316,products!$A$1:$A$49,0),MATCH(orders!J$1,products!$A$1:$G$1,0))</f>
        <v>Rob</v>
      </c>
      <c r="K316" t="str">
        <f>INDEX(products!$A$1:$G$49,MATCH(orders!$D316,products!$A$1:$A$49,0),MATCH(orders!K$1,products!$A$1:$G$1,0))</f>
        <v>D</v>
      </c>
      <c r="L316" s="4">
        <f>INDEX(products!$A$1:$G$49,MATCH(orders!$D316,products!$A$1:$A$49,0),MATCH(orders!L$1,products!$A$1:$G$1,0))</f>
        <v>1</v>
      </c>
      <c r="M316" s="5">
        <f>INDEX(products!$A$1:$G$49,MATCH(orders!$D316,products!$A$1:$A$49,0),MATCH(orders!M$1,products!$A$1:$G$1,0))</f>
        <v>8.9499999999999993</v>
      </c>
      <c r="N316" s="5">
        <f t="shared" si="12"/>
        <v>44.75</v>
      </c>
      <c r="O316" t="str">
        <f t="shared" si="13"/>
        <v>Robusta</v>
      </c>
      <c r="P316" t="str">
        <f t="shared" si="14"/>
        <v>Dark</v>
      </c>
      <c r="Q316" t="str">
        <f>_xlfn.XLOOKUP(Orders_Table[[#This Row],[Customer ID]],customers!$A$1:$A$1001,customers!$I$1:$I$1001,,0)</f>
        <v>No</v>
      </c>
    </row>
    <row r="317" spans="1:17"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s="2" t="str">
        <f>_xlfn.XLOOKUP(Orders_Table[[#This Row],[Customer ID]],customers!$A$1:$A$1001,customers!$F$1:$F$1001,,0)</f>
        <v>Des Moines</v>
      </c>
      <c r="J317" t="str">
        <f>INDEX(products!$A$1:$G$49,MATCH(orders!$D317,products!$A$1:$A$49,0),MATCH(orders!J$1,products!$A$1:$G$1,0))</f>
        <v>Exc</v>
      </c>
      <c r="K317" t="str">
        <f>INDEX(products!$A$1:$G$49,MATCH(orders!$D317,products!$A$1:$A$49,0),MATCH(orders!K$1,products!$A$1:$G$1,0))</f>
        <v>L</v>
      </c>
      <c r="L317" s="4">
        <f>INDEX(products!$A$1:$G$49,MATCH(orders!$D317,products!$A$1:$A$49,0),MATCH(orders!L$1,products!$A$1:$G$1,0))</f>
        <v>2.5</v>
      </c>
      <c r="M317" s="5">
        <f>INDEX(products!$A$1:$G$49,MATCH(orders!$D317,products!$A$1:$A$49,0),MATCH(orders!M$1,products!$A$1:$G$1,0))</f>
        <v>34.154999999999994</v>
      </c>
      <c r="N317" s="5">
        <f t="shared" si="12"/>
        <v>34.154999999999994</v>
      </c>
      <c r="O317" t="str">
        <f t="shared" si="13"/>
        <v>Excelsa</v>
      </c>
      <c r="P317" t="str">
        <f t="shared" si="14"/>
        <v>Light</v>
      </c>
      <c r="Q317" t="str">
        <f>_xlfn.XLOOKUP(Orders_Table[[#This Row],[Customer ID]],customers!$A$1:$A$1001,customers!$I$1:$I$1001,,0)</f>
        <v>Yes</v>
      </c>
    </row>
    <row r="318" spans="1:17"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s="2" t="str">
        <f>_xlfn.XLOOKUP(Orders_Table[[#This Row],[Customer ID]],customers!$A$1:$A$1001,customers!$F$1:$F$1001,,0)</f>
        <v>Ballivor</v>
      </c>
      <c r="J318" t="str">
        <f>INDEX(products!$A$1:$G$49,MATCH(orders!$D318,products!$A$1:$A$49,0),MATCH(orders!J$1,products!$A$1:$G$1,0))</f>
        <v>Exc</v>
      </c>
      <c r="K318" t="str">
        <f>INDEX(products!$A$1:$G$49,MATCH(orders!$D318,products!$A$1:$A$49,0),MATCH(orders!K$1,products!$A$1:$G$1,0))</f>
        <v>L</v>
      </c>
      <c r="L318" s="4">
        <f>INDEX(products!$A$1:$G$49,MATCH(orders!$D318,products!$A$1:$A$49,0),MATCH(orders!L$1,products!$A$1:$G$1,0))</f>
        <v>2.5</v>
      </c>
      <c r="M318" s="5">
        <f>INDEX(products!$A$1:$G$49,MATCH(orders!$D318,products!$A$1:$A$49,0),MATCH(orders!M$1,products!$A$1:$G$1,0))</f>
        <v>34.154999999999994</v>
      </c>
      <c r="N318" s="5">
        <f t="shared" si="12"/>
        <v>204.92999999999995</v>
      </c>
      <c r="O318" t="str">
        <f t="shared" si="13"/>
        <v>Excelsa</v>
      </c>
      <c r="P318" t="str">
        <f t="shared" si="14"/>
        <v>Light</v>
      </c>
      <c r="Q318" t="str">
        <f>_xlfn.XLOOKUP(Orders_Table[[#This Row],[Customer ID]],customers!$A$1:$A$1001,customers!$I$1:$I$1001,,0)</f>
        <v>No</v>
      </c>
    </row>
    <row r="319" spans="1:17"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s="2" t="str">
        <f>_xlfn.XLOOKUP(Orders_Table[[#This Row],[Customer ID]],customers!$A$1:$A$1001,customers!$F$1:$F$1001,,0)</f>
        <v>Akron</v>
      </c>
      <c r="J319" t="str">
        <f>INDEX(products!$A$1:$G$49,MATCH(orders!$D319,products!$A$1:$A$49,0),MATCH(orders!J$1,products!$A$1:$G$1,0))</f>
        <v>Exc</v>
      </c>
      <c r="K319" t="str">
        <f>INDEX(products!$A$1:$G$49,MATCH(orders!$D319,products!$A$1:$A$49,0),MATCH(orders!K$1,products!$A$1:$G$1,0))</f>
        <v>D</v>
      </c>
      <c r="L319" s="4">
        <f>INDEX(products!$A$1:$G$49,MATCH(orders!$D319,products!$A$1:$A$49,0),MATCH(orders!L$1,products!$A$1:$G$1,0))</f>
        <v>0.5</v>
      </c>
      <c r="M319" s="5">
        <f>INDEX(products!$A$1:$G$49,MATCH(orders!$D319,products!$A$1:$A$49,0),MATCH(orders!M$1,products!$A$1:$G$1,0))</f>
        <v>7.29</v>
      </c>
      <c r="N319" s="5">
        <f t="shared" si="12"/>
        <v>21.87</v>
      </c>
      <c r="O319" t="str">
        <f t="shared" si="13"/>
        <v>Excelsa</v>
      </c>
      <c r="P319" t="str">
        <f t="shared" si="14"/>
        <v>Dark</v>
      </c>
      <c r="Q319" t="str">
        <f>_xlfn.XLOOKUP(Orders_Table[[#This Row],[Customer ID]],customers!$A$1:$A$1001,customers!$I$1:$I$1001,,0)</f>
        <v>No</v>
      </c>
    </row>
    <row r="320" spans="1:17"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s="2" t="str">
        <f>_xlfn.XLOOKUP(Orders_Table[[#This Row],[Customer ID]],customers!$A$1:$A$1001,customers!$F$1:$F$1001,,0)</f>
        <v>West Palm Beach</v>
      </c>
      <c r="J320" t="str">
        <f>INDEX(products!$A$1:$G$49,MATCH(orders!$D320,products!$A$1:$A$49,0),MATCH(orders!J$1,products!$A$1:$G$1,0))</f>
        <v>Ara</v>
      </c>
      <c r="K320" t="str">
        <f>INDEX(products!$A$1:$G$49,MATCH(orders!$D320,products!$A$1:$A$49,0),MATCH(orders!K$1,products!$A$1:$G$1,0))</f>
        <v>M</v>
      </c>
      <c r="L320" s="4">
        <f>INDEX(products!$A$1:$G$49,MATCH(orders!$D320,products!$A$1:$A$49,0),MATCH(orders!L$1,products!$A$1:$G$1,0))</f>
        <v>2.5</v>
      </c>
      <c r="M320" s="5">
        <f>INDEX(products!$A$1:$G$49,MATCH(orders!$D320,products!$A$1:$A$49,0),MATCH(orders!M$1,products!$A$1:$G$1,0))</f>
        <v>25.874999999999996</v>
      </c>
      <c r="N320" s="5">
        <f t="shared" si="12"/>
        <v>51.749999999999993</v>
      </c>
      <c r="O320" t="str">
        <f t="shared" si="13"/>
        <v>Arabica</v>
      </c>
      <c r="P320" t="str">
        <f t="shared" si="14"/>
        <v>Medium</v>
      </c>
      <c r="Q320" t="str">
        <f>_xlfn.XLOOKUP(Orders_Table[[#This Row],[Customer ID]],customers!$A$1:$A$1001,customers!$I$1:$I$1001,,0)</f>
        <v>Yes</v>
      </c>
    </row>
    <row r="321" spans="1:17"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s="2" t="str">
        <f>_xlfn.XLOOKUP(Orders_Table[[#This Row],[Customer ID]],customers!$A$1:$A$1001,customers!$F$1:$F$1001,,0)</f>
        <v>Fresno</v>
      </c>
      <c r="J321" t="str">
        <f>INDEX(products!$A$1:$G$49,MATCH(orders!$D321,products!$A$1:$A$49,0),MATCH(orders!J$1,products!$A$1:$G$1,0))</f>
        <v>Exc</v>
      </c>
      <c r="K321" t="str">
        <f>INDEX(products!$A$1:$G$49,MATCH(orders!$D321,products!$A$1:$A$49,0),MATCH(orders!K$1,products!$A$1:$G$1,0))</f>
        <v>M</v>
      </c>
      <c r="L321" s="4">
        <f>INDEX(products!$A$1:$G$49,MATCH(orders!$D321,products!$A$1:$A$49,0),MATCH(orders!L$1,products!$A$1:$G$1,0))</f>
        <v>0.2</v>
      </c>
      <c r="M321" s="5">
        <f>INDEX(products!$A$1:$G$49,MATCH(orders!$D321,products!$A$1:$A$49,0),MATCH(orders!M$1,products!$A$1:$G$1,0))</f>
        <v>4.125</v>
      </c>
      <c r="N321" s="5">
        <f t="shared" si="12"/>
        <v>8.25</v>
      </c>
      <c r="O321" t="str">
        <f t="shared" si="13"/>
        <v>Excelsa</v>
      </c>
      <c r="P321" t="str">
        <f t="shared" si="14"/>
        <v>Medium</v>
      </c>
      <c r="Q321" t="str">
        <f>_xlfn.XLOOKUP(Orders_Table[[#This Row],[Customer ID]],customers!$A$1:$A$1001,customers!$I$1:$I$1001,,0)</f>
        <v>Yes</v>
      </c>
    </row>
    <row r="322" spans="1:17"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s="2" t="str">
        <f>_xlfn.XLOOKUP(Orders_Table[[#This Row],[Customer ID]],customers!$A$1:$A$1001,customers!$F$1:$F$1001,,0)</f>
        <v>Fresno</v>
      </c>
      <c r="J322" t="str">
        <f>INDEX(products!$A$1:$G$49,MATCH(orders!$D322,products!$A$1:$A$49,0),MATCH(orders!J$1,products!$A$1:$G$1,0))</f>
        <v>Ara</v>
      </c>
      <c r="K322" t="str">
        <f>INDEX(products!$A$1:$G$49,MATCH(orders!$D322,products!$A$1:$A$49,0),MATCH(orders!K$1,products!$A$1:$G$1,0))</f>
        <v>L</v>
      </c>
      <c r="L322" s="4">
        <f>INDEX(products!$A$1:$G$49,MATCH(orders!$D322,products!$A$1:$A$49,0),MATCH(orders!L$1,products!$A$1:$G$1,0))</f>
        <v>0.2</v>
      </c>
      <c r="M322" s="5">
        <f>INDEX(products!$A$1:$G$49,MATCH(orders!$D322,products!$A$1:$A$49,0),MATCH(orders!M$1,products!$A$1:$G$1,0))</f>
        <v>3.8849999999999998</v>
      </c>
      <c r="N322" s="5">
        <f t="shared" si="12"/>
        <v>19.424999999999997</v>
      </c>
      <c r="O322" t="str">
        <f t="shared" si="13"/>
        <v>Arabica</v>
      </c>
      <c r="P322" t="str">
        <f t="shared" si="14"/>
        <v>Light</v>
      </c>
      <c r="Q322" t="str">
        <f>_xlfn.XLOOKUP(Orders_Table[[#This Row],[Customer ID]],customers!$A$1:$A$1001,customers!$I$1:$I$1001,,0)</f>
        <v>Yes</v>
      </c>
    </row>
    <row r="323" spans="1:17"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s="2" t="str">
        <f>_xlfn.XLOOKUP(Orders_Table[[#This Row],[Customer ID]],customers!$A$1:$A$1001,customers!$F$1:$F$1001,,0)</f>
        <v>Sandyford</v>
      </c>
      <c r="J323" t="str">
        <f>INDEX(products!$A$1:$G$49,MATCH(orders!$D323,products!$A$1:$A$49,0),MATCH(orders!J$1,products!$A$1:$G$1,0))</f>
        <v>Ara</v>
      </c>
      <c r="K323" t="str">
        <f>INDEX(products!$A$1:$G$49,MATCH(orders!$D323,products!$A$1:$A$49,0),MATCH(orders!K$1,products!$A$1:$G$1,0))</f>
        <v>M</v>
      </c>
      <c r="L323" s="4">
        <f>INDEX(products!$A$1:$G$49,MATCH(orders!$D323,products!$A$1:$A$49,0),MATCH(orders!L$1,products!$A$1:$G$1,0))</f>
        <v>0.2</v>
      </c>
      <c r="M323" s="5">
        <f>INDEX(products!$A$1:$G$49,MATCH(orders!$D323,products!$A$1:$A$49,0),MATCH(orders!M$1,products!$A$1:$G$1,0))</f>
        <v>3.375</v>
      </c>
      <c r="N323" s="5">
        <f t="shared" ref="N323:N386" si="15">M323*E323</f>
        <v>20.25</v>
      </c>
      <c r="O323" t="str">
        <f t="shared" ref="O323:O386" si="16">IF(J323="Rob","Robusta", IF(J323="Exc", "Excelsa", IF(J323="Ara","Arabica", IF(J323="Lib","Liberica",""))))</f>
        <v>Arabica</v>
      </c>
      <c r="P323" t="str">
        <f t="shared" ref="P323:P386" si="17">IF(K323="M", "Medium", IF(K323="L","Light", IF(K323="D","Dark","")))</f>
        <v>Medium</v>
      </c>
      <c r="Q323" t="str">
        <f>_xlfn.XLOOKUP(Orders_Table[[#This Row],[Customer ID]],customers!$A$1:$A$1001,customers!$I$1:$I$1001,,0)</f>
        <v>Yes</v>
      </c>
    </row>
    <row r="324" spans="1:17"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s="2" t="str">
        <f>_xlfn.XLOOKUP(Orders_Table[[#This Row],[Customer ID]],customers!$A$1:$A$1001,customers!$F$1:$F$1001,,0)</f>
        <v>Dublin</v>
      </c>
      <c r="J324" t="str">
        <f>INDEX(products!$A$1:$G$49,MATCH(orders!$D324,products!$A$1:$A$49,0),MATCH(orders!J$1,products!$A$1:$G$1,0))</f>
        <v>Lib</v>
      </c>
      <c r="K324" t="str">
        <f>INDEX(products!$A$1:$G$49,MATCH(orders!$D324,products!$A$1:$A$49,0),MATCH(orders!K$1,products!$A$1:$G$1,0))</f>
        <v>D</v>
      </c>
      <c r="L324" s="4">
        <f>INDEX(products!$A$1:$G$49,MATCH(orders!$D324,products!$A$1:$A$49,0),MATCH(orders!L$1,products!$A$1:$G$1,0))</f>
        <v>0.5</v>
      </c>
      <c r="M324" s="5">
        <f>INDEX(products!$A$1:$G$49,MATCH(orders!$D324,products!$A$1:$A$49,0),MATCH(orders!M$1,products!$A$1:$G$1,0))</f>
        <v>7.77</v>
      </c>
      <c r="N324" s="5">
        <f t="shared" si="15"/>
        <v>23.31</v>
      </c>
      <c r="O324" t="str">
        <f t="shared" si="16"/>
        <v>Liberica</v>
      </c>
      <c r="P324" t="str">
        <f t="shared" si="17"/>
        <v>Dark</v>
      </c>
      <c r="Q324" t="str">
        <f>_xlfn.XLOOKUP(Orders_Table[[#This Row],[Customer ID]],customers!$A$1:$A$1001,customers!$I$1:$I$1001,,0)</f>
        <v>No</v>
      </c>
    </row>
    <row r="325" spans="1:17"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s="2" t="str">
        <f>_xlfn.XLOOKUP(Orders_Table[[#This Row],[Customer ID]],customers!$A$1:$A$1001,customers!$F$1:$F$1001,,0)</f>
        <v>Knoxville</v>
      </c>
      <c r="J325" t="str">
        <f>INDEX(products!$A$1:$G$49,MATCH(orders!$D325,products!$A$1:$A$49,0),MATCH(orders!J$1,products!$A$1:$G$1,0))</f>
        <v>Exc</v>
      </c>
      <c r="K325" t="str">
        <f>INDEX(products!$A$1:$G$49,MATCH(orders!$D325,products!$A$1:$A$49,0),MATCH(orders!K$1,products!$A$1:$G$1,0))</f>
        <v>D</v>
      </c>
      <c r="L325" s="4">
        <f>INDEX(products!$A$1:$G$49,MATCH(orders!$D325,products!$A$1:$A$49,0),MATCH(orders!L$1,products!$A$1:$G$1,0))</f>
        <v>0.2</v>
      </c>
      <c r="M325" s="5">
        <f>INDEX(products!$A$1:$G$49,MATCH(orders!$D325,products!$A$1:$A$49,0),MATCH(orders!M$1,products!$A$1:$G$1,0))</f>
        <v>3.645</v>
      </c>
      <c r="N325" s="5">
        <f t="shared" si="15"/>
        <v>18.225000000000001</v>
      </c>
      <c r="O325" t="str">
        <f t="shared" si="16"/>
        <v>Excelsa</v>
      </c>
      <c r="P325" t="str">
        <f t="shared" si="17"/>
        <v>Dark</v>
      </c>
      <c r="Q325" t="str">
        <f>_xlfn.XLOOKUP(Orders_Table[[#This Row],[Customer ID]],customers!$A$1:$A$1001,customers!$I$1:$I$1001,,0)</f>
        <v>Yes</v>
      </c>
    </row>
    <row r="326" spans="1:17"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s="2" t="str">
        <f>_xlfn.XLOOKUP(Orders_Table[[#This Row],[Customer ID]],customers!$A$1:$A$1001,customers!$F$1:$F$1001,,0)</f>
        <v>Shawnee Mission</v>
      </c>
      <c r="J326" t="str">
        <f>INDEX(products!$A$1:$G$49,MATCH(orders!$D326,products!$A$1:$A$49,0),MATCH(orders!J$1,products!$A$1:$G$1,0))</f>
        <v>Exc</v>
      </c>
      <c r="K326" t="str">
        <f>INDEX(products!$A$1:$G$49,MATCH(orders!$D326,products!$A$1:$A$49,0),MATCH(orders!K$1,products!$A$1:$G$1,0))</f>
        <v>M</v>
      </c>
      <c r="L326" s="4">
        <f>INDEX(products!$A$1:$G$49,MATCH(orders!$D326,products!$A$1:$A$49,0),MATCH(orders!L$1,products!$A$1:$G$1,0))</f>
        <v>1</v>
      </c>
      <c r="M326" s="5">
        <f>INDEX(products!$A$1:$G$49,MATCH(orders!$D326,products!$A$1:$A$49,0),MATCH(orders!M$1,products!$A$1:$G$1,0))</f>
        <v>13.75</v>
      </c>
      <c r="N326" s="5">
        <f t="shared" si="15"/>
        <v>13.75</v>
      </c>
      <c r="O326" t="str">
        <f t="shared" si="16"/>
        <v>Excelsa</v>
      </c>
      <c r="P326" t="str">
        <f t="shared" si="17"/>
        <v>Medium</v>
      </c>
      <c r="Q326" t="str">
        <f>_xlfn.XLOOKUP(Orders_Table[[#This Row],[Customer ID]],customers!$A$1:$A$1001,customers!$I$1:$I$1001,,0)</f>
        <v>No</v>
      </c>
    </row>
    <row r="327" spans="1:17"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s="2" t="str">
        <f>_xlfn.XLOOKUP(Orders_Table[[#This Row],[Customer ID]],customers!$A$1:$A$1001,customers!$F$1:$F$1001,,0)</f>
        <v>San Francisco</v>
      </c>
      <c r="J327" t="str">
        <f>INDEX(products!$A$1:$G$49,MATCH(orders!$D327,products!$A$1:$A$49,0),MATCH(orders!J$1,products!$A$1:$G$1,0))</f>
        <v>Ara</v>
      </c>
      <c r="K327" t="str">
        <f>INDEX(products!$A$1:$G$49,MATCH(orders!$D327,products!$A$1:$A$49,0),MATCH(orders!K$1,products!$A$1:$G$1,0))</f>
        <v>L</v>
      </c>
      <c r="L327" s="4">
        <f>INDEX(products!$A$1:$G$49,MATCH(orders!$D327,products!$A$1:$A$49,0),MATCH(orders!L$1,products!$A$1:$G$1,0))</f>
        <v>2.5</v>
      </c>
      <c r="M327" s="5">
        <f>INDEX(products!$A$1:$G$49,MATCH(orders!$D327,products!$A$1:$A$49,0),MATCH(orders!M$1,products!$A$1:$G$1,0))</f>
        <v>29.784999999999997</v>
      </c>
      <c r="N327" s="5">
        <f t="shared" si="15"/>
        <v>29.784999999999997</v>
      </c>
      <c r="O327" t="str">
        <f t="shared" si="16"/>
        <v>Arabica</v>
      </c>
      <c r="P327" t="str">
        <f t="shared" si="17"/>
        <v>Light</v>
      </c>
      <c r="Q327" t="str">
        <f>_xlfn.XLOOKUP(Orders_Table[[#This Row],[Customer ID]],customers!$A$1:$A$1001,customers!$I$1:$I$1001,,0)</f>
        <v>Yes</v>
      </c>
    </row>
    <row r="328" spans="1:17"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s="2" t="str">
        <f>_xlfn.XLOOKUP(Orders_Table[[#This Row],[Customer ID]],customers!$A$1:$A$1001,customers!$F$1:$F$1001,,0)</f>
        <v>Birmingham</v>
      </c>
      <c r="J328" t="str">
        <f>INDEX(products!$A$1:$G$49,MATCH(orders!$D328,products!$A$1:$A$49,0),MATCH(orders!J$1,products!$A$1:$G$1,0))</f>
        <v>Rob</v>
      </c>
      <c r="K328" t="str">
        <f>INDEX(products!$A$1:$G$49,MATCH(orders!$D328,products!$A$1:$A$49,0),MATCH(orders!K$1,products!$A$1:$G$1,0))</f>
        <v>D</v>
      </c>
      <c r="L328" s="4">
        <f>INDEX(products!$A$1:$G$49,MATCH(orders!$D328,products!$A$1:$A$49,0),MATCH(orders!L$1,products!$A$1:$G$1,0))</f>
        <v>1</v>
      </c>
      <c r="M328" s="5">
        <f>INDEX(products!$A$1:$G$49,MATCH(orders!$D328,products!$A$1:$A$49,0),MATCH(orders!M$1,products!$A$1:$G$1,0))</f>
        <v>8.9499999999999993</v>
      </c>
      <c r="N328" s="5">
        <f t="shared" si="15"/>
        <v>44.75</v>
      </c>
      <c r="O328" t="str">
        <f t="shared" si="16"/>
        <v>Robusta</v>
      </c>
      <c r="P328" t="str">
        <f t="shared" si="17"/>
        <v>Dark</v>
      </c>
      <c r="Q328" t="str">
        <f>_xlfn.XLOOKUP(Orders_Table[[#This Row],[Customer ID]],customers!$A$1:$A$1001,customers!$I$1:$I$1001,,0)</f>
        <v>No</v>
      </c>
    </row>
    <row r="329" spans="1:17"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s="2" t="str">
        <f>_xlfn.XLOOKUP(Orders_Table[[#This Row],[Customer ID]],customers!$A$1:$A$1001,customers!$F$1:$F$1001,,0)</f>
        <v>Brooklyn</v>
      </c>
      <c r="J329" t="str">
        <f>INDEX(products!$A$1:$G$49,MATCH(orders!$D329,products!$A$1:$A$49,0),MATCH(orders!J$1,products!$A$1:$G$1,0))</f>
        <v>Rob</v>
      </c>
      <c r="K329" t="str">
        <f>INDEX(products!$A$1:$G$49,MATCH(orders!$D329,products!$A$1:$A$49,0),MATCH(orders!K$1,products!$A$1:$G$1,0))</f>
        <v>D</v>
      </c>
      <c r="L329" s="4">
        <f>INDEX(products!$A$1:$G$49,MATCH(orders!$D329,products!$A$1:$A$49,0),MATCH(orders!L$1,products!$A$1:$G$1,0))</f>
        <v>1</v>
      </c>
      <c r="M329" s="5">
        <f>INDEX(products!$A$1:$G$49,MATCH(orders!$D329,products!$A$1:$A$49,0),MATCH(orders!M$1,products!$A$1:$G$1,0))</f>
        <v>8.9499999999999993</v>
      </c>
      <c r="N329" s="5">
        <f t="shared" si="15"/>
        <v>44.75</v>
      </c>
      <c r="O329" t="str">
        <f t="shared" si="16"/>
        <v>Robusta</v>
      </c>
      <c r="P329" t="str">
        <f t="shared" si="17"/>
        <v>Dark</v>
      </c>
      <c r="Q329" t="str">
        <f>_xlfn.XLOOKUP(Orders_Table[[#This Row],[Customer ID]],customers!$A$1:$A$1001,customers!$I$1:$I$1001,,0)</f>
        <v>Yes</v>
      </c>
    </row>
    <row r="330" spans="1:17"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s="2" t="str">
        <f>_xlfn.XLOOKUP(Orders_Table[[#This Row],[Customer ID]],customers!$A$1:$A$1001,customers!$F$1:$F$1001,,0)</f>
        <v>El Paso</v>
      </c>
      <c r="J330" t="str">
        <f>INDEX(products!$A$1:$G$49,MATCH(orders!$D330,products!$A$1:$A$49,0),MATCH(orders!J$1,products!$A$1:$G$1,0))</f>
        <v>Lib</v>
      </c>
      <c r="K330" t="str">
        <f>INDEX(products!$A$1:$G$49,MATCH(orders!$D330,products!$A$1:$A$49,0),MATCH(orders!K$1,products!$A$1:$G$1,0))</f>
        <v>L</v>
      </c>
      <c r="L330" s="4">
        <f>INDEX(products!$A$1:$G$49,MATCH(orders!$D330,products!$A$1:$A$49,0),MATCH(orders!L$1,products!$A$1:$G$1,0))</f>
        <v>0.5</v>
      </c>
      <c r="M330" s="5">
        <f>INDEX(products!$A$1:$G$49,MATCH(orders!$D330,products!$A$1:$A$49,0),MATCH(orders!M$1,products!$A$1:$G$1,0))</f>
        <v>9.51</v>
      </c>
      <c r="N330" s="5">
        <f t="shared" si="15"/>
        <v>38.04</v>
      </c>
      <c r="O330" t="str">
        <f t="shared" si="16"/>
        <v>Liberica</v>
      </c>
      <c r="P330" t="str">
        <f t="shared" si="17"/>
        <v>Light</v>
      </c>
      <c r="Q330" t="str">
        <f>_xlfn.XLOOKUP(Orders_Table[[#This Row],[Customer ID]],customers!$A$1:$A$1001,customers!$I$1:$I$1001,,0)</f>
        <v>Yes</v>
      </c>
    </row>
    <row r="331" spans="1:17"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s="2" t="str">
        <f>_xlfn.XLOOKUP(Orders_Table[[#This Row],[Customer ID]],customers!$A$1:$A$1001,customers!$F$1:$F$1001,,0)</f>
        <v>Sacramento</v>
      </c>
      <c r="J331" t="str">
        <f>INDEX(products!$A$1:$G$49,MATCH(orders!$D331,products!$A$1:$A$49,0),MATCH(orders!J$1,products!$A$1:$G$1,0))</f>
        <v>Rob</v>
      </c>
      <c r="K331" t="str">
        <f>INDEX(products!$A$1:$G$49,MATCH(orders!$D331,products!$A$1:$A$49,0),MATCH(orders!K$1,products!$A$1:$G$1,0))</f>
        <v>D</v>
      </c>
      <c r="L331" s="4">
        <f>INDEX(products!$A$1:$G$49,MATCH(orders!$D331,products!$A$1:$A$49,0),MATCH(orders!L$1,products!$A$1:$G$1,0))</f>
        <v>0.5</v>
      </c>
      <c r="M331" s="5">
        <f>INDEX(products!$A$1:$G$49,MATCH(orders!$D331,products!$A$1:$A$49,0),MATCH(orders!M$1,products!$A$1:$G$1,0))</f>
        <v>5.3699999999999992</v>
      </c>
      <c r="N331" s="5">
        <f t="shared" si="15"/>
        <v>21.479999999999997</v>
      </c>
      <c r="O331" t="str">
        <f t="shared" si="16"/>
        <v>Robusta</v>
      </c>
      <c r="P331" t="str">
        <f t="shared" si="17"/>
        <v>Dark</v>
      </c>
      <c r="Q331" t="str">
        <f>_xlfn.XLOOKUP(Orders_Table[[#This Row],[Customer ID]],customers!$A$1:$A$1001,customers!$I$1:$I$1001,,0)</f>
        <v>Yes</v>
      </c>
    </row>
    <row r="332" spans="1:17"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s="2" t="str">
        <f>_xlfn.XLOOKUP(Orders_Table[[#This Row],[Customer ID]],customers!$A$1:$A$1001,customers!$F$1:$F$1001,,0)</f>
        <v>Akron</v>
      </c>
      <c r="J332" t="str">
        <f>INDEX(products!$A$1:$G$49,MATCH(orders!$D332,products!$A$1:$A$49,0),MATCH(orders!J$1,products!$A$1:$G$1,0))</f>
        <v>Rob</v>
      </c>
      <c r="K332" t="str">
        <f>INDEX(products!$A$1:$G$49,MATCH(orders!$D332,products!$A$1:$A$49,0),MATCH(orders!K$1,products!$A$1:$G$1,0))</f>
        <v>D</v>
      </c>
      <c r="L332" s="4">
        <f>INDEX(products!$A$1:$G$49,MATCH(orders!$D332,products!$A$1:$A$49,0),MATCH(orders!L$1,products!$A$1:$G$1,0))</f>
        <v>0.5</v>
      </c>
      <c r="M332" s="5">
        <f>INDEX(products!$A$1:$G$49,MATCH(orders!$D332,products!$A$1:$A$49,0),MATCH(orders!M$1,products!$A$1:$G$1,0))</f>
        <v>5.3699999999999992</v>
      </c>
      <c r="N332" s="5">
        <f t="shared" si="15"/>
        <v>16.11</v>
      </c>
      <c r="O332" t="str">
        <f t="shared" si="16"/>
        <v>Robusta</v>
      </c>
      <c r="P332" t="str">
        <f t="shared" si="17"/>
        <v>Dark</v>
      </c>
      <c r="Q332" t="str">
        <f>_xlfn.XLOOKUP(Orders_Table[[#This Row],[Customer ID]],customers!$A$1:$A$1001,customers!$I$1:$I$1001,,0)</f>
        <v>No</v>
      </c>
    </row>
    <row r="333" spans="1:17"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s="2" t="str">
        <f>_xlfn.XLOOKUP(Orders_Table[[#This Row],[Customer ID]],customers!$A$1:$A$1001,customers!$F$1:$F$1001,,0)</f>
        <v>Boynton Beach</v>
      </c>
      <c r="J333" t="str">
        <f>INDEX(products!$A$1:$G$49,MATCH(orders!$D333,products!$A$1:$A$49,0),MATCH(orders!J$1,products!$A$1:$G$1,0))</f>
        <v>Rob</v>
      </c>
      <c r="K333" t="str">
        <f>INDEX(products!$A$1:$G$49,MATCH(orders!$D333,products!$A$1:$A$49,0),MATCH(orders!K$1,products!$A$1:$G$1,0))</f>
        <v>M</v>
      </c>
      <c r="L333" s="4">
        <f>INDEX(products!$A$1:$G$49,MATCH(orders!$D333,products!$A$1:$A$49,0),MATCH(orders!L$1,products!$A$1:$G$1,0))</f>
        <v>2.5</v>
      </c>
      <c r="M333" s="5">
        <f>INDEX(products!$A$1:$G$49,MATCH(orders!$D333,products!$A$1:$A$49,0),MATCH(orders!M$1,products!$A$1:$G$1,0))</f>
        <v>22.884999999999998</v>
      </c>
      <c r="N333" s="5">
        <f t="shared" si="15"/>
        <v>22.884999999999998</v>
      </c>
      <c r="O333" t="str">
        <f t="shared" si="16"/>
        <v>Robusta</v>
      </c>
      <c r="P333" t="str">
        <f t="shared" si="17"/>
        <v>Medium</v>
      </c>
      <c r="Q333" t="str">
        <f>_xlfn.XLOOKUP(Orders_Table[[#This Row],[Customer ID]],customers!$A$1:$A$1001,customers!$I$1:$I$1001,,0)</f>
        <v>Yes</v>
      </c>
    </row>
    <row r="334" spans="1:17"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s="2" t="str">
        <f>_xlfn.XLOOKUP(Orders_Table[[#This Row],[Customer ID]],customers!$A$1:$A$1001,customers!$F$1:$F$1001,,0)</f>
        <v>Los Angeles</v>
      </c>
      <c r="J334" t="str">
        <f>INDEX(products!$A$1:$G$49,MATCH(orders!$D334,products!$A$1:$A$49,0),MATCH(orders!J$1,products!$A$1:$G$1,0))</f>
        <v>Ara</v>
      </c>
      <c r="K334" t="str">
        <f>INDEX(products!$A$1:$G$49,MATCH(orders!$D334,products!$A$1:$A$49,0),MATCH(orders!K$1,products!$A$1:$G$1,0))</f>
        <v>D</v>
      </c>
      <c r="L334" s="4">
        <f>INDEX(products!$A$1:$G$49,MATCH(orders!$D334,products!$A$1:$A$49,0),MATCH(orders!L$1,products!$A$1:$G$1,0))</f>
        <v>0.5</v>
      </c>
      <c r="M334" s="5">
        <f>INDEX(products!$A$1:$G$49,MATCH(orders!$D334,products!$A$1:$A$49,0),MATCH(orders!M$1,products!$A$1:$G$1,0))</f>
        <v>5.97</v>
      </c>
      <c r="N334" s="5">
        <f t="shared" si="15"/>
        <v>17.91</v>
      </c>
      <c r="O334" t="str">
        <f t="shared" si="16"/>
        <v>Arabica</v>
      </c>
      <c r="P334" t="str">
        <f t="shared" si="17"/>
        <v>Dark</v>
      </c>
      <c r="Q334" t="str">
        <f>_xlfn.XLOOKUP(Orders_Table[[#This Row],[Customer ID]],customers!$A$1:$A$1001,customers!$I$1:$I$1001,,0)</f>
        <v>Yes</v>
      </c>
    </row>
    <row r="335" spans="1:17"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s="2" t="str">
        <f>_xlfn.XLOOKUP(Orders_Table[[#This Row],[Customer ID]],customers!$A$1:$A$1001,customers!$F$1:$F$1001,,0)</f>
        <v>Baltimore</v>
      </c>
      <c r="J335" t="str">
        <f>INDEX(products!$A$1:$G$49,MATCH(orders!$D335,products!$A$1:$A$49,0),MATCH(orders!J$1,products!$A$1:$G$1,0))</f>
        <v>Rob</v>
      </c>
      <c r="K335" t="str">
        <f>INDEX(products!$A$1:$G$49,MATCH(orders!$D335,products!$A$1:$A$49,0),MATCH(orders!K$1,products!$A$1:$G$1,0))</f>
        <v>M</v>
      </c>
      <c r="L335" s="4">
        <f>INDEX(products!$A$1:$G$49,MATCH(orders!$D335,products!$A$1:$A$49,0),MATCH(orders!L$1,products!$A$1:$G$1,0))</f>
        <v>0.5</v>
      </c>
      <c r="M335" s="5">
        <f>INDEX(products!$A$1:$G$49,MATCH(orders!$D335,products!$A$1:$A$49,0),MATCH(orders!M$1,products!$A$1:$G$1,0))</f>
        <v>5.97</v>
      </c>
      <c r="N335" s="5">
        <f t="shared" si="15"/>
        <v>23.88</v>
      </c>
      <c r="O335" t="str">
        <f t="shared" si="16"/>
        <v>Robusta</v>
      </c>
      <c r="P335" t="str">
        <f t="shared" si="17"/>
        <v>Medium</v>
      </c>
      <c r="Q335" t="str">
        <f>_xlfn.XLOOKUP(Orders_Table[[#This Row],[Customer ID]],customers!$A$1:$A$1001,customers!$I$1:$I$1001,,0)</f>
        <v>Yes</v>
      </c>
    </row>
    <row r="336" spans="1:17"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s="2" t="str">
        <f>_xlfn.XLOOKUP(Orders_Table[[#This Row],[Customer ID]],customers!$A$1:$A$1001,customers!$F$1:$F$1001,,0)</f>
        <v>Salt Lake City</v>
      </c>
      <c r="J336" t="str">
        <f>INDEX(products!$A$1:$G$49,MATCH(orders!$D336,products!$A$1:$A$49,0),MATCH(orders!J$1,products!$A$1:$G$1,0))</f>
        <v>Rob</v>
      </c>
      <c r="K336" t="str">
        <f>INDEX(products!$A$1:$G$49,MATCH(orders!$D336,products!$A$1:$A$49,0),MATCH(orders!K$1,products!$A$1:$G$1,0))</f>
        <v>L</v>
      </c>
      <c r="L336" s="4">
        <f>INDEX(products!$A$1:$G$49,MATCH(orders!$D336,products!$A$1:$A$49,0),MATCH(orders!L$1,products!$A$1:$G$1,0))</f>
        <v>1</v>
      </c>
      <c r="M336" s="5">
        <f>INDEX(products!$A$1:$G$49,MATCH(orders!$D336,products!$A$1:$A$49,0),MATCH(orders!M$1,products!$A$1:$G$1,0))</f>
        <v>11.95</v>
      </c>
      <c r="N336" s="5">
        <f t="shared" si="15"/>
        <v>59.75</v>
      </c>
      <c r="O336" t="str">
        <f t="shared" si="16"/>
        <v>Robusta</v>
      </c>
      <c r="P336" t="str">
        <f t="shared" si="17"/>
        <v>Light</v>
      </c>
      <c r="Q336" t="str">
        <f>_xlfn.XLOOKUP(Orders_Table[[#This Row],[Customer ID]],customers!$A$1:$A$1001,customers!$I$1:$I$1001,,0)</f>
        <v>No</v>
      </c>
    </row>
    <row r="337" spans="1:17"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s="2" t="str">
        <f>_xlfn.XLOOKUP(Orders_Table[[#This Row],[Customer ID]],customers!$A$1:$A$1001,customers!$F$1:$F$1001,,0)</f>
        <v>Garland</v>
      </c>
      <c r="J337" t="str">
        <f>INDEX(products!$A$1:$G$49,MATCH(orders!$D337,products!$A$1:$A$49,0),MATCH(orders!J$1,products!$A$1:$G$1,0))</f>
        <v>Lib</v>
      </c>
      <c r="K337" t="str">
        <f>INDEX(products!$A$1:$G$49,MATCH(orders!$D337,products!$A$1:$A$49,0),MATCH(orders!K$1,products!$A$1:$G$1,0))</f>
        <v>L</v>
      </c>
      <c r="L337" s="4">
        <f>INDEX(products!$A$1:$G$49,MATCH(orders!$D337,products!$A$1:$A$49,0),MATCH(orders!L$1,products!$A$1:$G$1,0))</f>
        <v>0.2</v>
      </c>
      <c r="M337" s="5">
        <f>INDEX(products!$A$1:$G$49,MATCH(orders!$D337,products!$A$1:$A$49,0),MATCH(orders!M$1,products!$A$1:$G$1,0))</f>
        <v>4.7549999999999999</v>
      </c>
      <c r="N337" s="5">
        <f t="shared" si="15"/>
        <v>28.53</v>
      </c>
      <c r="O337" t="str">
        <f t="shared" si="16"/>
        <v>Liberica</v>
      </c>
      <c r="P337" t="str">
        <f t="shared" si="17"/>
        <v>Light</v>
      </c>
      <c r="Q337" t="str">
        <f>_xlfn.XLOOKUP(Orders_Table[[#This Row],[Customer ID]],customers!$A$1:$A$1001,customers!$I$1:$I$1001,,0)</f>
        <v>Yes</v>
      </c>
    </row>
    <row r="338" spans="1:17"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s="2" t="str">
        <f>_xlfn.XLOOKUP(Orders_Table[[#This Row],[Customer ID]],customers!$A$1:$A$1001,customers!$F$1:$F$1001,,0)</f>
        <v>Church End</v>
      </c>
      <c r="J338" t="str">
        <f>INDEX(products!$A$1:$G$49,MATCH(orders!$D338,products!$A$1:$A$49,0),MATCH(orders!J$1,products!$A$1:$G$1,0))</f>
        <v>Ara</v>
      </c>
      <c r="K338" t="str">
        <f>INDEX(products!$A$1:$G$49,MATCH(orders!$D338,products!$A$1:$A$49,0),MATCH(orders!K$1,products!$A$1:$G$1,0))</f>
        <v>M</v>
      </c>
      <c r="L338" s="4">
        <f>INDEX(products!$A$1:$G$49,MATCH(orders!$D338,products!$A$1:$A$49,0),MATCH(orders!L$1,products!$A$1:$G$1,0))</f>
        <v>1</v>
      </c>
      <c r="M338" s="5">
        <f>INDEX(products!$A$1:$G$49,MATCH(orders!$D338,products!$A$1:$A$49,0),MATCH(orders!M$1,products!$A$1:$G$1,0))</f>
        <v>11.25</v>
      </c>
      <c r="N338" s="5">
        <f t="shared" si="15"/>
        <v>45</v>
      </c>
      <c r="O338" t="str">
        <f t="shared" si="16"/>
        <v>Arabica</v>
      </c>
      <c r="P338" t="str">
        <f t="shared" si="17"/>
        <v>Medium</v>
      </c>
      <c r="Q338" t="str">
        <f>_xlfn.XLOOKUP(Orders_Table[[#This Row],[Customer ID]],customers!$A$1:$A$1001,customers!$I$1:$I$1001,,0)</f>
        <v>No</v>
      </c>
    </row>
    <row r="339" spans="1:17"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s="2" t="str">
        <f>_xlfn.XLOOKUP(Orders_Table[[#This Row],[Customer ID]],customers!$A$1:$A$1001,customers!$F$1:$F$1001,,0)</f>
        <v>Birmingham</v>
      </c>
      <c r="J339" t="str">
        <f>INDEX(products!$A$1:$G$49,MATCH(orders!$D339,products!$A$1:$A$49,0),MATCH(orders!J$1,products!$A$1:$G$1,0))</f>
        <v>Exc</v>
      </c>
      <c r="K339" t="str">
        <f>INDEX(products!$A$1:$G$49,MATCH(orders!$D339,products!$A$1:$A$49,0),MATCH(orders!K$1,products!$A$1:$G$1,0))</f>
        <v>D</v>
      </c>
      <c r="L339" s="4">
        <f>INDEX(products!$A$1:$G$49,MATCH(orders!$D339,products!$A$1:$A$49,0),MATCH(orders!L$1,products!$A$1:$G$1,0))</f>
        <v>2.5</v>
      </c>
      <c r="M339" s="5">
        <f>INDEX(products!$A$1:$G$49,MATCH(orders!$D339,products!$A$1:$A$49,0),MATCH(orders!M$1,products!$A$1:$G$1,0))</f>
        <v>27.945</v>
      </c>
      <c r="N339" s="5">
        <f t="shared" si="15"/>
        <v>55.89</v>
      </c>
      <c r="O339" t="str">
        <f t="shared" si="16"/>
        <v>Excelsa</v>
      </c>
      <c r="P339" t="str">
        <f t="shared" si="17"/>
        <v>Dark</v>
      </c>
      <c r="Q339" t="str">
        <f>_xlfn.XLOOKUP(Orders_Table[[#This Row],[Customer ID]],customers!$A$1:$A$1001,customers!$I$1:$I$1001,,0)</f>
        <v>No</v>
      </c>
    </row>
    <row r="340" spans="1:17"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s="2" t="str">
        <f>_xlfn.XLOOKUP(Orders_Table[[#This Row],[Customer ID]],customers!$A$1:$A$1001,customers!$F$1:$F$1001,,0)</f>
        <v>New York City</v>
      </c>
      <c r="J340" t="str">
        <f>INDEX(products!$A$1:$G$49,MATCH(orders!$D340,products!$A$1:$A$49,0),MATCH(orders!J$1,products!$A$1:$G$1,0))</f>
        <v>Exc</v>
      </c>
      <c r="K340" t="str">
        <f>INDEX(products!$A$1:$G$49,MATCH(orders!$D340,products!$A$1:$A$49,0),MATCH(orders!K$1,products!$A$1:$G$1,0))</f>
        <v>L</v>
      </c>
      <c r="L340" s="4">
        <f>INDEX(products!$A$1:$G$49,MATCH(orders!$D340,products!$A$1:$A$49,0),MATCH(orders!L$1,products!$A$1:$G$1,0))</f>
        <v>1</v>
      </c>
      <c r="M340" s="5">
        <f>INDEX(products!$A$1:$G$49,MATCH(orders!$D340,products!$A$1:$A$49,0),MATCH(orders!M$1,products!$A$1:$G$1,0))</f>
        <v>14.85</v>
      </c>
      <c r="N340" s="5">
        <f t="shared" si="15"/>
        <v>59.4</v>
      </c>
      <c r="O340" t="str">
        <f t="shared" si="16"/>
        <v>Excelsa</v>
      </c>
      <c r="P340" t="str">
        <f t="shared" si="17"/>
        <v>Light</v>
      </c>
      <c r="Q340" t="str">
        <f>_xlfn.XLOOKUP(Orders_Table[[#This Row],[Customer ID]],customers!$A$1:$A$1001,customers!$I$1:$I$1001,,0)</f>
        <v>No</v>
      </c>
    </row>
    <row r="341" spans="1:17"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s="2" t="str">
        <f>_xlfn.XLOOKUP(Orders_Table[[#This Row],[Customer ID]],customers!$A$1:$A$1001,customers!$F$1:$F$1001,,0)</f>
        <v>Boston</v>
      </c>
      <c r="J341" t="str">
        <f>INDEX(products!$A$1:$G$49,MATCH(orders!$D341,products!$A$1:$A$49,0),MATCH(orders!J$1,products!$A$1:$G$1,0))</f>
        <v>Exc</v>
      </c>
      <c r="K341" t="str">
        <f>INDEX(products!$A$1:$G$49,MATCH(orders!$D341,products!$A$1:$A$49,0),MATCH(orders!K$1,products!$A$1:$G$1,0))</f>
        <v>D</v>
      </c>
      <c r="L341" s="4">
        <f>INDEX(products!$A$1:$G$49,MATCH(orders!$D341,products!$A$1:$A$49,0),MATCH(orders!L$1,products!$A$1:$G$1,0))</f>
        <v>0.2</v>
      </c>
      <c r="M341" s="5">
        <f>INDEX(products!$A$1:$G$49,MATCH(orders!$D341,products!$A$1:$A$49,0),MATCH(orders!M$1,products!$A$1:$G$1,0))</f>
        <v>3.645</v>
      </c>
      <c r="N341" s="5">
        <f t="shared" si="15"/>
        <v>7.29</v>
      </c>
      <c r="O341" t="str">
        <f t="shared" si="16"/>
        <v>Excelsa</v>
      </c>
      <c r="P341" t="str">
        <f t="shared" si="17"/>
        <v>Dark</v>
      </c>
      <c r="Q341" t="str">
        <f>_xlfn.XLOOKUP(Orders_Table[[#This Row],[Customer ID]],customers!$A$1:$A$1001,customers!$I$1:$I$1001,,0)</f>
        <v>Yes</v>
      </c>
    </row>
    <row r="342" spans="1:17"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s="2" t="str">
        <f>_xlfn.XLOOKUP(Orders_Table[[#This Row],[Customer ID]],customers!$A$1:$A$1001,customers!$F$1:$F$1001,,0)</f>
        <v>San Francisco</v>
      </c>
      <c r="J342" t="str">
        <f>INDEX(products!$A$1:$G$49,MATCH(orders!$D342,products!$A$1:$A$49,0),MATCH(orders!J$1,products!$A$1:$G$1,0))</f>
        <v>Exc</v>
      </c>
      <c r="K342" t="str">
        <f>INDEX(products!$A$1:$G$49,MATCH(orders!$D342,products!$A$1:$A$49,0),MATCH(orders!K$1,products!$A$1:$G$1,0))</f>
        <v>D</v>
      </c>
      <c r="L342" s="4">
        <f>INDEX(products!$A$1:$G$49,MATCH(orders!$D342,products!$A$1:$A$49,0),MATCH(orders!L$1,products!$A$1:$G$1,0))</f>
        <v>0.5</v>
      </c>
      <c r="M342" s="5">
        <f>INDEX(products!$A$1:$G$49,MATCH(orders!$D342,products!$A$1:$A$49,0),MATCH(orders!M$1,products!$A$1:$G$1,0))</f>
        <v>7.29</v>
      </c>
      <c r="N342" s="5">
        <f t="shared" si="15"/>
        <v>7.29</v>
      </c>
      <c r="O342" t="str">
        <f t="shared" si="16"/>
        <v>Excelsa</v>
      </c>
      <c r="P342" t="str">
        <f t="shared" si="17"/>
        <v>Dark</v>
      </c>
      <c r="Q342" t="str">
        <f>_xlfn.XLOOKUP(Orders_Table[[#This Row],[Customer ID]],customers!$A$1:$A$1001,customers!$I$1:$I$1001,,0)</f>
        <v>Yes</v>
      </c>
    </row>
    <row r="343" spans="1:17"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s="2" t="str">
        <f>_xlfn.XLOOKUP(Orders_Table[[#This Row],[Customer ID]],customers!$A$1:$A$1001,customers!$F$1:$F$1001,,0)</f>
        <v>Indianapolis</v>
      </c>
      <c r="J343" t="str">
        <f>INDEX(products!$A$1:$G$49,MATCH(orders!$D343,products!$A$1:$A$49,0),MATCH(orders!J$1,products!$A$1:$G$1,0))</f>
        <v>Exc</v>
      </c>
      <c r="K343" t="str">
        <f>INDEX(products!$A$1:$G$49,MATCH(orders!$D343,products!$A$1:$A$49,0),MATCH(orders!K$1,products!$A$1:$G$1,0))</f>
        <v>L</v>
      </c>
      <c r="L343" s="4">
        <f>INDEX(products!$A$1:$G$49,MATCH(orders!$D343,products!$A$1:$A$49,0),MATCH(orders!L$1,products!$A$1:$G$1,0))</f>
        <v>0.5</v>
      </c>
      <c r="M343" s="5">
        <f>INDEX(products!$A$1:$G$49,MATCH(orders!$D343,products!$A$1:$A$49,0),MATCH(orders!M$1,products!$A$1:$G$1,0))</f>
        <v>8.91</v>
      </c>
      <c r="N343" s="5">
        <f t="shared" si="15"/>
        <v>17.82</v>
      </c>
      <c r="O343" t="str">
        <f t="shared" si="16"/>
        <v>Excelsa</v>
      </c>
      <c r="P343" t="str">
        <f t="shared" si="17"/>
        <v>Light</v>
      </c>
      <c r="Q343" t="str">
        <f>_xlfn.XLOOKUP(Orders_Table[[#This Row],[Customer ID]],customers!$A$1:$A$1001,customers!$I$1:$I$1001,,0)</f>
        <v>No</v>
      </c>
    </row>
    <row r="344" spans="1:17"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s="2" t="str">
        <f>_xlfn.XLOOKUP(Orders_Table[[#This Row],[Customer ID]],customers!$A$1:$A$1001,customers!$F$1:$F$1001,,0)</f>
        <v>Indianapolis</v>
      </c>
      <c r="J344" t="str">
        <f>INDEX(products!$A$1:$G$49,MATCH(orders!$D344,products!$A$1:$A$49,0),MATCH(orders!J$1,products!$A$1:$G$1,0))</f>
        <v>Lib</v>
      </c>
      <c r="K344" t="str">
        <f>INDEX(products!$A$1:$G$49,MATCH(orders!$D344,products!$A$1:$A$49,0),MATCH(orders!K$1,products!$A$1:$G$1,0))</f>
        <v>D</v>
      </c>
      <c r="L344" s="4">
        <f>INDEX(products!$A$1:$G$49,MATCH(orders!$D344,products!$A$1:$A$49,0),MATCH(orders!L$1,products!$A$1:$G$1,0))</f>
        <v>0.5</v>
      </c>
      <c r="M344" s="5">
        <f>INDEX(products!$A$1:$G$49,MATCH(orders!$D344,products!$A$1:$A$49,0),MATCH(orders!M$1,products!$A$1:$G$1,0))</f>
        <v>7.77</v>
      </c>
      <c r="N344" s="5">
        <f t="shared" si="15"/>
        <v>38.849999999999994</v>
      </c>
      <c r="O344" t="str">
        <f t="shared" si="16"/>
        <v>Liberica</v>
      </c>
      <c r="P344" t="str">
        <f t="shared" si="17"/>
        <v>Dark</v>
      </c>
      <c r="Q344" t="str">
        <f>_xlfn.XLOOKUP(Orders_Table[[#This Row],[Customer ID]],customers!$A$1:$A$1001,customers!$I$1:$I$1001,,0)</f>
        <v>No</v>
      </c>
    </row>
    <row r="345" spans="1:17"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s="2" t="str">
        <f>_xlfn.XLOOKUP(Orders_Table[[#This Row],[Customer ID]],customers!$A$1:$A$1001,customers!$F$1:$F$1001,,0)</f>
        <v>Seattle</v>
      </c>
      <c r="J345" t="str">
        <f>INDEX(products!$A$1:$G$49,MATCH(orders!$D345,products!$A$1:$A$49,0),MATCH(orders!J$1,products!$A$1:$G$1,0))</f>
        <v>Rob</v>
      </c>
      <c r="K345" t="str">
        <f>INDEX(products!$A$1:$G$49,MATCH(orders!$D345,products!$A$1:$A$49,0),MATCH(orders!K$1,products!$A$1:$G$1,0))</f>
        <v>D</v>
      </c>
      <c r="L345" s="4">
        <f>INDEX(products!$A$1:$G$49,MATCH(orders!$D345,products!$A$1:$A$49,0),MATCH(orders!L$1,products!$A$1:$G$1,0))</f>
        <v>0.5</v>
      </c>
      <c r="M345" s="5">
        <f>INDEX(products!$A$1:$G$49,MATCH(orders!$D345,products!$A$1:$A$49,0),MATCH(orders!M$1,products!$A$1:$G$1,0))</f>
        <v>5.3699999999999992</v>
      </c>
      <c r="N345" s="5">
        <f t="shared" si="15"/>
        <v>32.22</v>
      </c>
      <c r="O345" t="str">
        <f t="shared" si="16"/>
        <v>Robusta</v>
      </c>
      <c r="P345" t="str">
        <f t="shared" si="17"/>
        <v>Dark</v>
      </c>
      <c r="Q345" t="str">
        <f>_xlfn.XLOOKUP(Orders_Table[[#This Row],[Customer ID]],customers!$A$1:$A$1001,customers!$I$1:$I$1001,,0)</f>
        <v>No</v>
      </c>
    </row>
    <row r="346" spans="1:17"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s="2" t="str">
        <f>_xlfn.XLOOKUP(Orders_Table[[#This Row],[Customer ID]],customers!$A$1:$A$1001,customers!$F$1:$F$1001,,0)</f>
        <v>Dunmanway</v>
      </c>
      <c r="J346" t="str">
        <f>INDEX(products!$A$1:$G$49,MATCH(orders!$D346,products!$A$1:$A$49,0),MATCH(orders!J$1,products!$A$1:$G$1,0))</f>
        <v>Rob</v>
      </c>
      <c r="K346" t="str">
        <f>INDEX(products!$A$1:$G$49,MATCH(orders!$D346,products!$A$1:$A$49,0),MATCH(orders!K$1,products!$A$1:$G$1,0))</f>
        <v>M</v>
      </c>
      <c r="L346" s="4">
        <f>INDEX(products!$A$1:$G$49,MATCH(orders!$D346,products!$A$1:$A$49,0),MATCH(orders!L$1,products!$A$1:$G$1,0))</f>
        <v>1</v>
      </c>
      <c r="M346" s="5">
        <f>INDEX(products!$A$1:$G$49,MATCH(orders!$D346,products!$A$1:$A$49,0),MATCH(orders!M$1,products!$A$1:$G$1,0))</f>
        <v>9.9499999999999993</v>
      </c>
      <c r="N346" s="5">
        <f t="shared" si="15"/>
        <v>19.899999999999999</v>
      </c>
      <c r="O346" t="str">
        <f t="shared" si="16"/>
        <v>Robusta</v>
      </c>
      <c r="P346" t="str">
        <f t="shared" si="17"/>
        <v>Medium</v>
      </c>
      <c r="Q346" t="str">
        <f>_xlfn.XLOOKUP(Orders_Table[[#This Row],[Customer ID]],customers!$A$1:$A$1001,customers!$I$1:$I$1001,,0)</f>
        <v>Yes</v>
      </c>
    </row>
    <row r="347" spans="1:17"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s="2" t="str">
        <f>_xlfn.XLOOKUP(Orders_Table[[#This Row],[Customer ID]],customers!$A$1:$A$1001,customers!$F$1:$F$1001,,0)</f>
        <v>Montgomery</v>
      </c>
      <c r="J347" t="str">
        <f>INDEX(products!$A$1:$G$49,MATCH(orders!$D347,products!$A$1:$A$49,0),MATCH(orders!J$1,products!$A$1:$G$1,0))</f>
        <v>Rob</v>
      </c>
      <c r="K347" t="str">
        <f>INDEX(products!$A$1:$G$49,MATCH(orders!$D347,products!$A$1:$A$49,0),MATCH(orders!K$1,products!$A$1:$G$1,0))</f>
        <v>L</v>
      </c>
      <c r="L347" s="4">
        <f>INDEX(products!$A$1:$G$49,MATCH(orders!$D347,products!$A$1:$A$49,0),MATCH(orders!L$1,products!$A$1:$G$1,0))</f>
        <v>1</v>
      </c>
      <c r="M347" s="5">
        <f>INDEX(products!$A$1:$G$49,MATCH(orders!$D347,products!$A$1:$A$49,0),MATCH(orders!M$1,products!$A$1:$G$1,0))</f>
        <v>11.95</v>
      </c>
      <c r="N347" s="5">
        <f t="shared" si="15"/>
        <v>59.75</v>
      </c>
      <c r="O347" t="str">
        <f t="shared" si="16"/>
        <v>Robusta</v>
      </c>
      <c r="P347" t="str">
        <f t="shared" si="17"/>
        <v>Light</v>
      </c>
      <c r="Q347" t="str">
        <f>_xlfn.XLOOKUP(Orders_Table[[#This Row],[Customer ID]],customers!$A$1:$A$1001,customers!$I$1:$I$1001,,0)</f>
        <v>No</v>
      </c>
    </row>
    <row r="348" spans="1:17"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s="2" t="str">
        <f>_xlfn.XLOOKUP(Orders_Table[[#This Row],[Customer ID]],customers!$A$1:$A$1001,customers!$F$1:$F$1001,,0)</f>
        <v>Dallas</v>
      </c>
      <c r="J348" t="str">
        <f>INDEX(products!$A$1:$G$49,MATCH(orders!$D348,products!$A$1:$A$49,0),MATCH(orders!J$1,products!$A$1:$G$1,0))</f>
        <v>Ara</v>
      </c>
      <c r="K348" t="str">
        <f>INDEX(products!$A$1:$G$49,MATCH(orders!$D348,products!$A$1:$A$49,0),MATCH(orders!K$1,products!$A$1:$G$1,0))</f>
        <v>L</v>
      </c>
      <c r="L348" s="4">
        <f>INDEX(products!$A$1:$G$49,MATCH(orders!$D348,products!$A$1:$A$49,0),MATCH(orders!L$1,products!$A$1:$G$1,0))</f>
        <v>0.5</v>
      </c>
      <c r="M348" s="5">
        <f>INDEX(products!$A$1:$G$49,MATCH(orders!$D348,products!$A$1:$A$49,0),MATCH(orders!M$1,products!$A$1:$G$1,0))</f>
        <v>7.77</v>
      </c>
      <c r="N348" s="5">
        <f t="shared" si="15"/>
        <v>23.31</v>
      </c>
      <c r="O348" t="str">
        <f t="shared" si="16"/>
        <v>Arabica</v>
      </c>
      <c r="P348" t="str">
        <f t="shared" si="17"/>
        <v>Light</v>
      </c>
      <c r="Q348" t="str">
        <f>_xlfn.XLOOKUP(Orders_Table[[#This Row],[Customer ID]],customers!$A$1:$A$1001,customers!$I$1:$I$1001,,0)</f>
        <v>Yes</v>
      </c>
    </row>
    <row r="349" spans="1:17"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s="2" t="str">
        <f>_xlfn.XLOOKUP(Orders_Table[[#This Row],[Customer ID]],customers!$A$1:$A$1001,customers!$F$1:$F$1001,,0)</f>
        <v>Topeka</v>
      </c>
      <c r="J349" t="str">
        <f>INDEX(products!$A$1:$G$49,MATCH(orders!$D349,products!$A$1:$A$49,0),MATCH(orders!J$1,products!$A$1:$G$1,0))</f>
        <v>Lib</v>
      </c>
      <c r="K349" t="str">
        <f>INDEX(products!$A$1:$G$49,MATCH(orders!$D349,products!$A$1:$A$49,0),MATCH(orders!K$1,products!$A$1:$G$1,0))</f>
        <v>M</v>
      </c>
      <c r="L349" s="4">
        <f>INDEX(products!$A$1:$G$49,MATCH(orders!$D349,products!$A$1:$A$49,0),MATCH(orders!L$1,products!$A$1:$G$1,0))</f>
        <v>1</v>
      </c>
      <c r="M349" s="5">
        <f>INDEX(products!$A$1:$G$49,MATCH(orders!$D349,products!$A$1:$A$49,0),MATCH(orders!M$1,products!$A$1:$G$1,0))</f>
        <v>14.55</v>
      </c>
      <c r="N349" s="5">
        <f t="shared" si="15"/>
        <v>43.650000000000006</v>
      </c>
      <c r="O349" t="str">
        <f t="shared" si="16"/>
        <v>Liberica</v>
      </c>
      <c r="P349" t="str">
        <f t="shared" si="17"/>
        <v>Medium</v>
      </c>
      <c r="Q349" t="str">
        <f>_xlfn.XLOOKUP(Orders_Table[[#This Row],[Customer ID]],customers!$A$1:$A$1001,customers!$I$1:$I$1001,,0)</f>
        <v>No</v>
      </c>
    </row>
    <row r="350" spans="1:17"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s="2" t="str">
        <f>_xlfn.XLOOKUP(Orders_Table[[#This Row],[Customer ID]],customers!$A$1:$A$1001,customers!$F$1:$F$1001,,0)</f>
        <v>Tyler</v>
      </c>
      <c r="J350" t="str">
        <f>INDEX(products!$A$1:$G$49,MATCH(orders!$D350,products!$A$1:$A$49,0),MATCH(orders!J$1,products!$A$1:$G$1,0))</f>
        <v>Exc</v>
      </c>
      <c r="K350" t="str">
        <f>INDEX(products!$A$1:$G$49,MATCH(orders!$D350,products!$A$1:$A$49,0),MATCH(orders!K$1,products!$A$1:$G$1,0))</f>
        <v>L</v>
      </c>
      <c r="L350" s="4">
        <f>INDEX(products!$A$1:$G$49,MATCH(orders!$D350,products!$A$1:$A$49,0),MATCH(orders!L$1,products!$A$1:$G$1,0))</f>
        <v>2.5</v>
      </c>
      <c r="M350" s="5">
        <f>INDEX(products!$A$1:$G$49,MATCH(orders!$D350,products!$A$1:$A$49,0),MATCH(orders!M$1,products!$A$1:$G$1,0))</f>
        <v>34.154999999999994</v>
      </c>
      <c r="N350" s="5">
        <f t="shared" si="15"/>
        <v>204.92999999999995</v>
      </c>
      <c r="O350" t="str">
        <f t="shared" si="16"/>
        <v>Excelsa</v>
      </c>
      <c r="P350" t="str">
        <f t="shared" si="17"/>
        <v>Light</v>
      </c>
      <c r="Q350" t="str">
        <f>_xlfn.XLOOKUP(Orders_Table[[#This Row],[Customer ID]],customers!$A$1:$A$1001,customers!$I$1:$I$1001,,0)</f>
        <v>No</v>
      </c>
    </row>
    <row r="351" spans="1:17"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s="2" t="str">
        <f>_xlfn.XLOOKUP(Orders_Table[[#This Row],[Customer ID]],customers!$A$1:$A$1001,customers!$F$1:$F$1001,,0)</f>
        <v>Los Angeles</v>
      </c>
      <c r="J351" t="str">
        <f>INDEX(products!$A$1:$G$49,MATCH(orders!$D351,products!$A$1:$A$49,0),MATCH(orders!J$1,products!$A$1:$G$1,0))</f>
        <v>Rob</v>
      </c>
      <c r="K351" t="str">
        <f>INDEX(products!$A$1:$G$49,MATCH(orders!$D351,products!$A$1:$A$49,0),MATCH(orders!K$1,products!$A$1:$G$1,0))</f>
        <v>L</v>
      </c>
      <c r="L351" s="4">
        <f>INDEX(products!$A$1:$G$49,MATCH(orders!$D351,products!$A$1:$A$49,0),MATCH(orders!L$1,products!$A$1:$G$1,0))</f>
        <v>0.2</v>
      </c>
      <c r="M351" s="5">
        <f>INDEX(products!$A$1:$G$49,MATCH(orders!$D351,products!$A$1:$A$49,0),MATCH(orders!M$1,products!$A$1:$G$1,0))</f>
        <v>3.5849999999999995</v>
      </c>
      <c r="N351" s="5">
        <f t="shared" si="15"/>
        <v>14.339999999999998</v>
      </c>
      <c r="O351" t="str">
        <f t="shared" si="16"/>
        <v>Robusta</v>
      </c>
      <c r="P351" t="str">
        <f t="shared" si="17"/>
        <v>Light</v>
      </c>
      <c r="Q351" t="str">
        <f>_xlfn.XLOOKUP(Orders_Table[[#This Row],[Customer ID]],customers!$A$1:$A$1001,customers!$I$1:$I$1001,,0)</f>
        <v>No</v>
      </c>
    </row>
    <row r="352" spans="1:17"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s="2" t="str">
        <f>_xlfn.XLOOKUP(Orders_Table[[#This Row],[Customer ID]],customers!$A$1:$A$1001,customers!$F$1:$F$1001,,0)</f>
        <v>Shreveport</v>
      </c>
      <c r="J352" t="str">
        <f>INDEX(products!$A$1:$G$49,MATCH(orders!$D352,products!$A$1:$A$49,0),MATCH(orders!J$1,products!$A$1:$G$1,0))</f>
        <v>Ara</v>
      </c>
      <c r="K352" t="str">
        <f>INDEX(products!$A$1:$G$49,MATCH(orders!$D352,products!$A$1:$A$49,0),MATCH(orders!K$1,products!$A$1:$G$1,0))</f>
        <v>D</v>
      </c>
      <c r="L352" s="4">
        <f>INDEX(products!$A$1:$G$49,MATCH(orders!$D352,products!$A$1:$A$49,0),MATCH(orders!L$1,products!$A$1:$G$1,0))</f>
        <v>0.5</v>
      </c>
      <c r="M352" s="5">
        <f>INDEX(products!$A$1:$G$49,MATCH(orders!$D352,products!$A$1:$A$49,0),MATCH(orders!M$1,products!$A$1:$G$1,0))</f>
        <v>5.97</v>
      </c>
      <c r="N352" s="5">
        <f t="shared" si="15"/>
        <v>23.88</v>
      </c>
      <c r="O352" t="str">
        <f t="shared" si="16"/>
        <v>Arabica</v>
      </c>
      <c r="P352" t="str">
        <f t="shared" si="17"/>
        <v>Dark</v>
      </c>
      <c r="Q352" t="str">
        <f>_xlfn.XLOOKUP(Orders_Table[[#This Row],[Customer ID]],customers!$A$1:$A$1001,customers!$I$1:$I$1001,,0)</f>
        <v>No</v>
      </c>
    </row>
    <row r="353" spans="1:17"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s="2" t="str">
        <f>_xlfn.XLOOKUP(Orders_Table[[#This Row],[Customer ID]],customers!$A$1:$A$1001,customers!$F$1:$F$1001,,0)</f>
        <v>Boise</v>
      </c>
      <c r="J353" t="str">
        <f>INDEX(products!$A$1:$G$49,MATCH(orders!$D353,products!$A$1:$A$49,0),MATCH(orders!J$1,products!$A$1:$G$1,0))</f>
        <v>Ara</v>
      </c>
      <c r="K353" t="str">
        <f>INDEX(products!$A$1:$G$49,MATCH(orders!$D353,products!$A$1:$A$49,0),MATCH(orders!K$1,products!$A$1:$G$1,0))</f>
        <v>M</v>
      </c>
      <c r="L353" s="4">
        <f>INDEX(products!$A$1:$G$49,MATCH(orders!$D353,products!$A$1:$A$49,0),MATCH(orders!L$1,products!$A$1:$G$1,0))</f>
        <v>1</v>
      </c>
      <c r="M353" s="5">
        <f>INDEX(products!$A$1:$G$49,MATCH(orders!$D353,products!$A$1:$A$49,0),MATCH(orders!M$1,products!$A$1:$G$1,0))</f>
        <v>11.25</v>
      </c>
      <c r="N353" s="5">
        <f t="shared" si="15"/>
        <v>22.5</v>
      </c>
      <c r="O353" t="str">
        <f t="shared" si="16"/>
        <v>Arabica</v>
      </c>
      <c r="P353" t="str">
        <f t="shared" si="17"/>
        <v>Medium</v>
      </c>
      <c r="Q353" t="str">
        <f>_xlfn.XLOOKUP(Orders_Table[[#This Row],[Customer ID]],customers!$A$1:$A$1001,customers!$I$1:$I$1001,,0)</f>
        <v>No</v>
      </c>
    </row>
    <row r="354" spans="1:17"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s="2" t="str">
        <f>_xlfn.XLOOKUP(Orders_Table[[#This Row],[Customer ID]],customers!$A$1:$A$1001,customers!$F$1:$F$1001,,0)</f>
        <v>Birmingham</v>
      </c>
      <c r="J354" t="str">
        <f>INDEX(products!$A$1:$G$49,MATCH(orders!$D354,products!$A$1:$A$49,0),MATCH(orders!J$1,products!$A$1:$G$1,0))</f>
        <v>Exc</v>
      </c>
      <c r="K354" t="str">
        <f>INDEX(products!$A$1:$G$49,MATCH(orders!$D354,products!$A$1:$A$49,0),MATCH(orders!K$1,products!$A$1:$G$1,0))</f>
        <v>D</v>
      </c>
      <c r="L354" s="4">
        <f>INDEX(products!$A$1:$G$49,MATCH(orders!$D354,products!$A$1:$A$49,0),MATCH(orders!L$1,products!$A$1:$G$1,0))</f>
        <v>0.5</v>
      </c>
      <c r="M354" s="5">
        <f>INDEX(products!$A$1:$G$49,MATCH(orders!$D354,products!$A$1:$A$49,0),MATCH(orders!M$1,products!$A$1:$G$1,0))</f>
        <v>7.29</v>
      </c>
      <c r="N354" s="5">
        <f t="shared" si="15"/>
        <v>36.450000000000003</v>
      </c>
      <c r="O354" t="str">
        <f t="shared" si="16"/>
        <v>Excelsa</v>
      </c>
      <c r="P354" t="str">
        <f t="shared" si="17"/>
        <v>Dark</v>
      </c>
      <c r="Q354" t="str">
        <f>_xlfn.XLOOKUP(Orders_Table[[#This Row],[Customer ID]],customers!$A$1:$A$1001,customers!$I$1:$I$1001,,0)</f>
        <v>No</v>
      </c>
    </row>
    <row r="355" spans="1:17"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s="2" t="str">
        <f>_xlfn.XLOOKUP(Orders_Table[[#This Row],[Customer ID]],customers!$A$1:$A$1001,customers!$F$1:$F$1001,,0)</f>
        <v>Montgomery</v>
      </c>
      <c r="J355" t="str">
        <f>INDEX(products!$A$1:$G$49,MATCH(orders!$D355,products!$A$1:$A$49,0),MATCH(orders!J$1,products!$A$1:$G$1,0))</f>
        <v>Ara</v>
      </c>
      <c r="K355" t="str">
        <f>INDEX(products!$A$1:$G$49,MATCH(orders!$D355,products!$A$1:$A$49,0),MATCH(orders!K$1,products!$A$1:$G$1,0))</f>
        <v>M</v>
      </c>
      <c r="L355" s="4">
        <f>INDEX(products!$A$1:$G$49,MATCH(orders!$D355,products!$A$1:$A$49,0),MATCH(orders!L$1,products!$A$1:$G$1,0))</f>
        <v>0.5</v>
      </c>
      <c r="M355" s="5">
        <f>INDEX(products!$A$1:$G$49,MATCH(orders!$D355,products!$A$1:$A$49,0),MATCH(orders!M$1,products!$A$1:$G$1,0))</f>
        <v>6.75</v>
      </c>
      <c r="N355" s="5">
        <f t="shared" si="15"/>
        <v>27</v>
      </c>
      <c r="O355" t="str">
        <f t="shared" si="16"/>
        <v>Arabica</v>
      </c>
      <c r="P355" t="str">
        <f t="shared" si="17"/>
        <v>Medium</v>
      </c>
      <c r="Q355" t="str">
        <f>_xlfn.XLOOKUP(Orders_Table[[#This Row],[Customer ID]],customers!$A$1:$A$1001,customers!$I$1:$I$1001,,0)</f>
        <v>Yes</v>
      </c>
    </row>
    <row r="356" spans="1:17"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s="2" t="str">
        <f>_xlfn.XLOOKUP(Orders_Table[[#This Row],[Customer ID]],customers!$A$1:$A$1001,customers!$F$1:$F$1001,,0)</f>
        <v>Fort Pierce</v>
      </c>
      <c r="J356" t="str">
        <f>INDEX(products!$A$1:$G$49,MATCH(orders!$D356,products!$A$1:$A$49,0),MATCH(orders!J$1,products!$A$1:$G$1,0))</f>
        <v>Ara</v>
      </c>
      <c r="K356" t="str">
        <f>INDEX(products!$A$1:$G$49,MATCH(orders!$D356,products!$A$1:$A$49,0),MATCH(orders!K$1,products!$A$1:$G$1,0))</f>
        <v>M</v>
      </c>
      <c r="L356" s="4">
        <f>INDEX(products!$A$1:$G$49,MATCH(orders!$D356,products!$A$1:$A$49,0),MATCH(orders!L$1,products!$A$1:$G$1,0))</f>
        <v>2.5</v>
      </c>
      <c r="M356" s="5">
        <f>INDEX(products!$A$1:$G$49,MATCH(orders!$D356,products!$A$1:$A$49,0),MATCH(orders!M$1,products!$A$1:$G$1,0))</f>
        <v>25.874999999999996</v>
      </c>
      <c r="N356" s="5">
        <f t="shared" si="15"/>
        <v>155.24999999999997</v>
      </c>
      <c r="O356" t="str">
        <f t="shared" si="16"/>
        <v>Arabica</v>
      </c>
      <c r="P356" t="str">
        <f t="shared" si="17"/>
        <v>Medium</v>
      </c>
      <c r="Q356" t="str">
        <f>_xlfn.XLOOKUP(Orders_Table[[#This Row],[Customer ID]],customers!$A$1:$A$1001,customers!$I$1:$I$1001,,0)</f>
        <v>No</v>
      </c>
    </row>
    <row r="357" spans="1:17"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s="2" t="str">
        <f>_xlfn.XLOOKUP(Orders_Table[[#This Row],[Customer ID]],customers!$A$1:$A$1001,customers!$F$1:$F$1001,,0)</f>
        <v>Greensboro</v>
      </c>
      <c r="J357" t="str">
        <f>INDEX(products!$A$1:$G$49,MATCH(orders!$D357,products!$A$1:$A$49,0),MATCH(orders!J$1,products!$A$1:$G$1,0))</f>
        <v>Ara</v>
      </c>
      <c r="K357" t="str">
        <f>INDEX(products!$A$1:$G$49,MATCH(orders!$D357,products!$A$1:$A$49,0),MATCH(orders!K$1,products!$A$1:$G$1,0))</f>
        <v>D</v>
      </c>
      <c r="L357" s="4">
        <f>INDEX(products!$A$1:$G$49,MATCH(orders!$D357,products!$A$1:$A$49,0),MATCH(orders!L$1,products!$A$1:$G$1,0))</f>
        <v>2.5</v>
      </c>
      <c r="M357" s="5">
        <f>INDEX(products!$A$1:$G$49,MATCH(orders!$D357,products!$A$1:$A$49,0),MATCH(orders!M$1,products!$A$1:$G$1,0))</f>
        <v>22.884999999999998</v>
      </c>
      <c r="N357" s="5">
        <f t="shared" si="15"/>
        <v>114.42499999999998</v>
      </c>
      <c r="O357" t="str">
        <f t="shared" si="16"/>
        <v>Arabica</v>
      </c>
      <c r="P357" t="str">
        <f t="shared" si="17"/>
        <v>Dark</v>
      </c>
      <c r="Q357" t="str">
        <f>_xlfn.XLOOKUP(Orders_Table[[#This Row],[Customer ID]],customers!$A$1:$A$1001,customers!$I$1:$I$1001,,0)</f>
        <v>Yes</v>
      </c>
    </row>
    <row r="358" spans="1:17"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s="2" t="str">
        <f>_xlfn.XLOOKUP(Orders_Table[[#This Row],[Customer ID]],customers!$A$1:$A$1001,customers!$F$1:$F$1001,,0)</f>
        <v>Sacramento</v>
      </c>
      <c r="J358" t="str">
        <f>INDEX(products!$A$1:$G$49,MATCH(orders!$D358,products!$A$1:$A$49,0),MATCH(orders!J$1,products!$A$1:$G$1,0))</f>
        <v>Lib</v>
      </c>
      <c r="K358" t="str">
        <f>INDEX(products!$A$1:$G$49,MATCH(orders!$D358,products!$A$1:$A$49,0),MATCH(orders!K$1,products!$A$1:$G$1,0))</f>
        <v>D</v>
      </c>
      <c r="L358" s="4">
        <f>INDEX(products!$A$1:$G$49,MATCH(orders!$D358,products!$A$1:$A$49,0),MATCH(orders!L$1,products!$A$1:$G$1,0))</f>
        <v>1</v>
      </c>
      <c r="M358" s="5">
        <f>INDEX(products!$A$1:$G$49,MATCH(orders!$D358,products!$A$1:$A$49,0),MATCH(orders!M$1,products!$A$1:$G$1,0))</f>
        <v>12.95</v>
      </c>
      <c r="N358" s="5">
        <f t="shared" si="15"/>
        <v>51.8</v>
      </c>
      <c r="O358" t="str">
        <f t="shared" si="16"/>
        <v>Liberica</v>
      </c>
      <c r="P358" t="str">
        <f t="shared" si="17"/>
        <v>Dark</v>
      </c>
      <c r="Q358" t="str">
        <f>_xlfn.XLOOKUP(Orders_Table[[#This Row],[Customer ID]],customers!$A$1:$A$1001,customers!$I$1:$I$1001,,0)</f>
        <v>Yes</v>
      </c>
    </row>
    <row r="359" spans="1:17"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s="2" t="str">
        <f>_xlfn.XLOOKUP(Orders_Table[[#This Row],[Customer ID]],customers!$A$1:$A$1001,customers!$F$1:$F$1001,,0)</f>
        <v>Round Rock</v>
      </c>
      <c r="J359" t="str">
        <f>INDEX(products!$A$1:$G$49,MATCH(orders!$D359,products!$A$1:$A$49,0),MATCH(orders!J$1,products!$A$1:$G$1,0))</f>
        <v>Ara</v>
      </c>
      <c r="K359" t="str">
        <f>INDEX(products!$A$1:$G$49,MATCH(orders!$D359,products!$A$1:$A$49,0),MATCH(orders!K$1,products!$A$1:$G$1,0))</f>
        <v>M</v>
      </c>
      <c r="L359" s="4">
        <f>INDEX(products!$A$1:$G$49,MATCH(orders!$D359,products!$A$1:$A$49,0),MATCH(orders!L$1,products!$A$1:$G$1,0))</f>
        <v>2.5</v>
      </c>
      <c r="M359" s="5">
        <f>INDEX(products!$A$1:$G$49,MATCH(orders!$D359,products!$A$1:$A$49,0),MATCH(orders!M$1,products!$A$1:$G$1,0))</f>
        <v>25.874999999999996</v>
      </c>
      <c r="N359" s="5">
        <f t="shared" si="15"/>
        <v>155.24999999999997</v>
      </c>
      <c r="O359" t="str">
        <f t="shared" si="16"/>
        <v>Arabica</v>
      </c>
      <c r="P359" t="str">
        <f t="shared" si="17"/>
        <v>Medium</v>
      </c>
      <c r="Q359" t="str">
        <f>_xlfn.XLOOKUP(Orders_Table[[#This Row],[Customer ID]],customers!$A$1:$A$1001,customers!$I$1:$I$1001,,0)</f>
        <v>No</v>
      </c>
    </row>
    <row r="360" spans="1:17"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s="2" t="str">
        <f>_xlfn.XLOOKUP(Orders_Table[[#This Row],[Customer ID]],customers!$A$1:$A$1001,customers!$F$1:$F$1001,,0)</f>
        <v>Reston</v>
      </c>
      <c r="J360" t="str">
        <f>INDEX(products!$A$1:$G$49,MATCH(orders!$D360,products!$A$1:$A$49,0),MATCH(orders!J$1,products!$A$1:$G$1,0))</f>
        <v>Ara</v>
      </c>
      <c r="K360" t="str">
        <f>INDEX(products!$A$1:$G$49,MATCH(orders!$D360,products!$A$1:$A$49,0),MATCH(orders!K$1,products!$A$1:$G$1,0))</f>
        <v>L</v>
      </c>
      <c r="L360" s="4">
        <f>INDEX(products!$A$1:$G$49,MATCH(orders!$D360,products!$A$1:$A$49,0),MATCH(orders!L$1,products!$A$1:$G$1,0))</f>
        <v>2.5</v>
      </c>
      <c r="M360" s="5">
        <f>INDEX(products!$A$1:$G$49,MATCH(orders!$D360,products!$A$1:$A$49,0),MATCH(orders!M$1,products!$A$1:$G$1,0))</f>
        <v>29.784999999999997</v>
      </c>
      <c r="N360" s="5">
        <f t="shared" si="15"/>
        <v>29.784999999999997</v>
      </c>
      <c r="O360" t="str">
        <f t="shared" si="16"/>
        <v>Arabica</v>
      </c>
      <c r="P360" t="str">
        <f t="shared" si="17"/>
        <v>Light</v>
      </c>
      <c r="Q360" t="str">
        <f>_xlfn.XLOOKUP(Orders_Table[[#This Row],[Customer ID]],customers!$A$1:$A$1001,customers!$I$1:$I$1001,,0)</f>
        <v>No</v>
      </c>
    </row>
    <row r="361" spans="1:17"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s="2" t="str">
        <f>_xlfn.XLOOKUP(Orders_Table[[#This Row],[Customer ID]],customers!$A$1:$A$1001,customers!$F$1:$F$1001,,0)</f>
        <v>Charlton</v>
      </c>
      <c r="J361" t="str">
        <f>INDEX(products!$A$1:$G$49,MATCH(orders!$D361,products!$A$1:$A$49,0),MATCH(orders!J$1,products!$A$1:$G$1,0))</f>
        <v>Rob</v>
      </c>
      <c r="K361" t="str">
        <f>INDEX(products!$A$1:$G$49,MATCH(orders!$D361,products!$A$1:$A$49,0),MATCH(orders!K$1,products!$A$1:$G$1,0))</f>
        <v>L</v>
      </c>
      <c r="L361" s="4">
        <f>INDEX(products!$A$1:$G$49,MATCH(orders!$D361,products!$A$1:$A$49,0),MATCH(orders!L$1,products!$A$1:$G$1,0))</f>
        <v>0.2</v>
      </c>
      <c r="M361" s="5">
        <f>INDEX(products!$A$1:$G$49,MATCH(orders!$D361,products!$A$1:$A$49,0),MATCH(orders!M$1,products!$A$1:$G$1,0))</f>
        <v>3.5849999999999995</v>
      </c>
      <c r="N361" s="5">
        <f t="shared" si="15"/>
        <v>21.509999999999998</v>
      </c>
      <c r="O361" t="str">
        <f t="shared" si="16"/>
        <v>Robusta</v>
      </c>
      <c r="P361" t="str">
        <f t="shared" si="17"/>
        <v>Light</v>
      </c>
      <c r="Q361" t="str">
        <f>_xlfn.XLOOKUP(Orders_Table[[#This Row],[Customer ID]],customers!$A$1:$A$1001,customers!$I$1:$I$1001,,0)</f>
        <v>No</v>
      </c>
    </row>
    <row r="362" spans="1:17"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s="2" t="str">
        <f>_xlfn.XLOOKUP(Orders_Table[[#This Row],[Customer ID]],customers!$A$1:$A$1001,customers!$F$1:$F$1001,,0)</f>
        <v>Columbia</v>
      </c>
      <c r="J362" t="str">
        <f>INDEX(products!$A$1:$G$49,MATCH(orders!$D362,products!$A$1:$A$49,0),MATCH(orders!J$1,products!$A$1:$G$1,0))</f>
        <v>Rob</v>
      </c>
      <c r="K362" t="str">
        <f>INDEX(products!$A$1:$G$49,MATCH(orders!$D362,products!$A$1:$A$49,0),MATCH(orders!K$1,products!$A$1:$G$1,0))</f>
        <v>D</v>
      </c>
      <c r="L362" s="4">
        <f>INDEX(products!$A$1:$G$49,MATCH(orders!$D362,products!$A$1:$A$49,0),MATCH(orders!L$1,products!$A$1:$G$1,0))</f>
        <v>2.5</v>
      </c>
      <c r="M362" s="5">
        <f>INDEX(products!$A$1:$G$49,MATCH(orders!$D362,products!$A$1:$A$49,0),MATCH(orders!M$1,products!$A$1:$G$1,0))</f>
        <v>20.584999999999997</v>
      </c>
      <c r="N362" s="5">
        <f t="shared" si="15"/>
        <v>41.169999999999995</v>
      </c>
      <c r="O362" t="str">
        <f t="shared" si="16"/>
        <v>Robusta</v>
      </c>
      <c r="P362" t="str">
        <f t="shared" si="17"/>
        <v>Dark</v>
      </c>
      <c r="Q362" t="str">
        <f>_xlfn.XLOOKUP(Orders_Table[[#This Row],[Customer ID]],customers!$A$1:$A$1001,customers!$I$1:$I$1001,,0)</f>
        <v>No</v>
      </c>
    </row>
    <row r="363" spans="1:17"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s="2" t="str">
        <f>_xlfn.XLOOKUP(Orders_Table[[#This Row],[Customer ID]],customers!$A$1:$A$1001,customers!$F$1:$F$1001,,0)</f>
        <v>Columbia</v>
      </c>
      <c r="J363" t="str">
        <f>INDEX(products!$A$1:$G$49,MATCH(orders!$D363,products!$A$1:$A$49,0),MATCH(orders!J$1,products!$A$1:$G$1,0))</f>
        <v>Rob</v>
      </c>
      <c r="K363" t="str">
        <f>INDEX(products!$A$1:$G$49,MATCH(orders!$D363,products!$A$1:$A$49,0),MATCH(orders!K$1,products!$A$1:$G$1,0))</f>
        <v>M</v>
      </c>
      <c r="L363" s="4">
        <f>INDEX(products!$A$1:$G$49,MATCH(orders!$D363,products!$A$1:$A$49,0),MATCH(orders!L$1,products!$A$1:$G$1,0))</f>
        <v>0.5</v>
      </c>
      <c r="M363" s="5">
        <f>INDEX(products!$A$1:$G$49,MATCH(orders!$D363,products!$A$1:$A$49,0),MATCH(orders!M$1,products!$A$1:$G$1,0))</f>
        <v>5.97</v>
      </c>
      <c r="N363" s="5">
        <f t="shared" si="15"/>
        <v>5.97</v>
      </c>
      <c r="O363" t="str">
        <f t="shared" si="16"/>
        <v>Robusta</v>
      </c>
      <c r="P363" t="str">
        <f t="shared" si="17"/>
        <v>Medium</v>
      </c>
      <c r="Q363" t="str">
        <f>_xlfn.XLOOKUP(Orders_Table[[#This Row],[Customer ID]],customers!$A$1:$A$1001,customers!$I$1:$I$1001,,0)</f>
        <v>No</v>
      </c>
    </row>
    <row r="364" spans="1:17"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s="2" t="str">
        <f>_xlfn.XLOOKUP(Orders_Table[[#This Row],[Customer ID]],customers!$A$1:$A$1001,customers!$F$1:$F$1001,,0)</f>
        <v>Phoenix</v>
      </c>
      <c r="J364" t="str">
        <f>INDEX(products!$A$1:$G$49,MATCH(orders!$D364,products!$A$1:$A$49,0),MATCH(orders!J$1,products!$A$1:$G$1,0))</f>
        <v>Exc</v>
      </c>
      <c r="K364" t="str">
        <f>INDEX(products!$A$1:$G$49,MATCH(orders!$D364,products!$A$1:$A$49,0),MATCH(orders!K$1,products!$A$1:$G$1,0))</f>
        <v>L</v>
      </c>
      <c r="L364" s="4">
        <f>INDEX(products!$A$1:$G$49,MATCH(orders!$D364,products!$A$1:$A$49,0),MATCH(orders!L$1,products!$A$1:$G$1,0))</f>
        <v>1</v>
      </c>
      <c r="M364" s="5">
        <f>INDEX(products!$A$1:$G$49,MATCH(orders!$D364,products!$A$1:$A$49,0),MATCH(orders!M$1,products!$A$1:$G$1,0))</f>
        <v>14.85</v>
      </c>
      <c r="N364" s="5">
        <f t="shared" si="15"/>
        <v>74.25</v>
      </c>
      <c r="O364" t="str">
        <f t="shared" si="16"/>
        <v>Excelsa</v>
      </c>
      <c r="P364" t="str">
        <f t="shared" si="17"/>
        <v>Light</v>
      </c>
      <c r="Q364" t="str">
        <f>_xlfn.XLOOKUP(Orders_Table[[#This Row],[Customer ID]],customers!$A$1:$A$1001,customers!$I$1:$I$1001,,0)</f>
        <v>Yes</v>
      </c>
    </row>
    <row r="365" spans="1:17"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s="2" t="str">
        <f>_xlfn.XLOOKUP(Orders_Table[[#This Row],[Customer ID]],customers!$A$1:$A$1001,customers!$F$1:$F$1001,,0)</f>
        <v>Miami</v>
      </c>
      <c r="J365" t="str">
        <f>INDEX(products!$A$1:$G$49,MATCH(orders!$D365,products!$A$1:$A$49,0),MATCH(orders!J$1,products!$A$1:$G$1,0))</f>
        <v>Lib</v>
      </c>
      <c r="K365" t="str">
        <f>INDEX(products!$A$1:$G$49,MATCH(orders!$D365,products!$A$1:$A$49,0),MATCH(orders!K$1,products!$A$1:$G$1,0))</f>
        <v>M</v>
      </c>
      <c r="L365" s="4">
        <f>INDEX(products!$A$1:$G$49,MATCH(orders!$D365,products!$A$1:$A$49,0),MATCH(orders!L$1,products!$A$1:$G$1,0))</f>
        <v>1</v>
      </c>
      <c r="M365" s="5">
        <f>INDEX(products!$A$1:$G$49,MATCH(orders!$D365,products!$A$1:$A$49,0),MATCH(orders!M$1,products!$A$1:$G$1,0))</f>
        <v>14.55</v>
      </c>
      <c r="N365" s="5">
        <f t="shared" si="15"/>
        <v>87.300000000000011</v>
      </c>
      <c r="O365" t="str">
        <f t="shared" si="16"/>
        <v>Liberica</v>
      </c>
      <c r="P365" t="str">
        <f t="shared" si="17"/>
        <v>Medium</v>
      </c>
      <c r="Q365" t="str">
        <f>_xlfn.XLOOKUP(Orders_Table[[#This Row],[Customer ID]],customers!$A$1:$A$1001,customers!$I$1:$I$1001,,0)</f>
        <v>No</v>
      </c>
    </row>
    <row r="366" spans="1:17"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s="2" t="str">
        <f>_xlfn.XLOOKUP(Orders_Table[[#This Row],[Customer ID]],customers!$A$1:$A$1001,customers!$F$1:$F$1001,,0)</f>
        <v>Fresno</v>
      </c>
      <c r="J366" t="str">
        <f>INDEX(products!$A$1:$G$49,MATCH(orders!$D366,products!$A$1:$A$49,0),MATCH(orders!J$1,products!$A$1:$G$1,0))</f>
        <v>Exc</v>
      </c>
      <c r="K366" t="str">
        <f>INDEX(products!$A$1:$G$49,MATCH(orders!$D366,products!$A$1:$A$49,0),MATCH(orders!K$1,products!$A$1:$G$1,0))</f>
        <v>D</v>
      </c>
      <c r="L366" s="4">
        <f>INDEX(products!$A$1:$G$49,MATCH(orders!$D366,products!$A$1:$A$49,0),MATCH(orders!L$1,products!$A$1:$G$1,0))</f>
        <v>1</v>
      </c>
      <c r="M366" s="5">
        <f>INDEX(products!$A$1:$G$49,MATCH(orders!$D366,products!$A$1:$A$49,0),MATCH(orders!M$1,products!$A$1:$G$1,0))</f>
        <v>12.15</v>
      </c>
      <c r="N366" s="5">
        <f t="shared" si="15"/>
        <v>72.900000000000006</v>
      </c>
      <c r="O366" t="str">
        <f t="shared" si="16"/>
        <v>Excelsa</v>
      </c>
      <c r="P366" t="str">
        <f t="shared" si="17"/>
        <v>Dark</v>
      </c>
      <c r="Q366" t="str">
        <f>_xlfn.XLOOKUP(Orders_Table[[#This Row],[Customer ID]],customers!$A$1:$A$1001,customers!$I$1:$I$1001,,0)</f>
        <v>Yes</v>
      </c>
    </row>
    <row r="367" spans="1:17"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s="2" t="str">
        <f>_xlfn.XLOOKUP(Orders_Table[[#This Row],[Customer ID]],customers!$A$1:$A$1001,customers!$F$1:$F$1001,,0)</f>
        <v>Anaheim</v>
      </c>
      <c r="J367" t="str">
        <f>INDEX(products!$A$1:$G$49,MATCH(orders!$D367,products!$A$1:$A$49,0),MATCH(orders!J$1,products!$A$1:$G$1,0))</f>
        <v>Lib</v>
      </c>
      <c r="K367" t="str">
        <f>INDEX(products!$A$1:$G$49,MATCH(orders!$D367,products!$A$1:$A$49,0),MATCH(orders!K$1,products!$A$1:$G$1,0))</f>
        <v>D</v>
      </c>
      <c r="L367" s="4">
        <f>INDEX(products!$A$1:$G$49,MATCH(orders!$D367,products!$A$1:$A$49,0),MATCH(orders!L$1,products!$A$1:$G$1,0))</f>
        <v>0.5</v>
      </c>
      <c r="M367" s="5">
        <f>INDEX(products!$A$1:$G$49,MATCH(orders!$D367,products!$A$1:$A$49,0),MATCH(orders!M$1,products!$A$1:$G$1,0))</f>
        <v>7.77</v>
      </c>
      <c r="N367" s="5">
        <f t="shared" si="15"/>
        <v>7.77</v>
      </c>
      <c r="O367" t="str">
        <f t="shared" si="16"/>
        <v>Liberica</v>
      </c>
      <c r="P367" t="str">
        <f t="shared" si="17"/>
        <v>Dark</v>
      </c>
      <c r="Q367" t="str">
        <f>_xlfn.XLOOKUP(Orders_Table[[#This Row],[Customer ID]],customers!$A$1:$A$1001,customers!$I$1:$I$1001,,0)</f>
        <v>No</v>
      </c>
    </row>
    <row r="368" spans="1:17"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s="2" t="str">
        <f>_xlfn.XLOOKUP(Orders_Table[[#This Row],[Customer ID]],customers!$A$1:$A$1001,customers!$F$1:$F$1001,,0)</f>
        <v>Newport News</v>
      </c>
      <c r="J368" t="str">
        <f>INDEX(products!$A$1:$G$49,MATCH(orders!$D368,products!$A$1:$A$49,0),MATCH(orders!J$1,products!$A$1:$G$1,0))</f>
        <v>Exc</v>
      </c>
      <c r="K368" t="str">
        <f>INDEX(products!$A$1:$G$49,MATCH(orders!$D368,products!$A$1:$A$49,0),MATCH(orders!K$1,products!$A$1:$G$1,0))</f>
        <v>D</v>
      </c>
      <c r="L368" s="4">
        <f>INDEX(products!$A$1:$G$49,MATCH(orders!$D368,products!$A$1:$A$49,0),MATCH(orders!L$1,products!$A$1:$G$1,0))</f>
        <v>0.5</v>
      </c>
      <c r="M368" s="5">
        <f>INDEX(products!$A$1:$G$49,MATCH(orders!$D368,products!$A$1:$A$49,0),MATCH(orders!M$1,products!$A$1:$G$1,0))</f>
        <v>7.29</v>
      </c>
      <c r="N368" s="5">
        <f t="shared" si="15"/>
        <v>43.74</v>
      </c>
      <c r="O368" t="str">
        <f t="shared" si="16"/>
        <v>Excelsa</v>
      </c>
      <c r="P368" t="str">
        <f t="shared" si="17"/>
        <v>Dark</v>
      </c>
      <c r="Q368" t="str">
        <f>_xlfn.XLOOKUP(Orders_Table[[#This Row],[Customer ID]],customers!$A$1:$A$1001,customers!$I$1:$I$1001,,0)</f>
        <v>No</v>
      </c>
    </row>
    <row r="369" spans="1:17"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s="2" t="str">
        <f>_xlfn.XLOOKUP(Orders_Table[[#This Row],[Customer ID]],customers!$A$1:$A$1001,customers!$F$1:$F$1001,,0)</f>
        <v>Spartanburg</v>
      </c>
      <c r="J369" t="str">
        <f>INDEX(products!$A$1:$G$49,MATCH(orders!$D369,products!$A$1:$A$49,0),MATCH(orders!J$1,products!$A$1:$G$1,0))</f>
        <v>Lib</v>
      </c>
      <c r="K369" t="str">
        <f>INDEX(products!$A$1:$G$49,MATCH(orders!$D369,products!$A$1:$A$49,0),MATCH(orders!K$1,products!$A$1:$G$1,0))</f>
        <v>M</v>
      </c>
      <c r="L369" s="4">
        <f>INDEX(products!$A$1:$G$49,MATCH(orders!$D369,products!$A$1:$A$49,0),MATCH(orders!L$1,products!$A$1:$G$1,0))</f>
        <v>0.2</v>
      </c>
      <c r="M369" s="5">
        <f>INDEX(products!$A$1:$G$49,MATCH(orders!$D369,products!$A$1:$A$49,0),MATCH(orders!M$1,products!$A$1:$G$1,0))</f>
        <v>4.3650000000000002</v>
      </c>
      <c r="N369" s="5">
        <f t="shared" si="15"/>
        <v>8.73</v>
      </c>
      <c r="O369" t="str">
        <f t="shared" si="16"/>
        <v>Liberica</v>
      </c>
      <c r="P369" t="str">
        <f t="shared" si="17"/>
        <v>Medium</v>
      </c>
      <c r="Q369" t="str">
        <f>_xlfn.XLOOKUP(Orders_Table[[#This Row],[Customer ID]],customers!$A$1:$A$1001,customers!$I$1:$I$1001,,0)</f>
        <v>Yes</v>
      </c>
    </row>
    <row r="370" spans="1:17"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s="2" t="str">
        <f>_xlfn.XLOOKUP(Orders_Table[[#This Row],[Customer ID]],customers!$A$1:$A$1001,customers!$F$1:$F$1001,,0)</f>
        <v>Staten Island</v>
      </c>
      <c r="J370" t="str">
        <f>INDEX(products!$A$1:$G$49,MATCH(orders!$D370,products!$A$1:$A$49,0),MATCH(orders!J$1,products!$A$1:$G$1,0))</f>
        <v>Exc</v>
      </c>
      <c r="K370" t="str">
        <f>INDEX(products!$A$1:$G$49,MATCH(orders!$D370,products!$A$1:$A$49,0),MATCH(orders!K$1,products!$A$1:$G$1,0))</f>
        <v>M</v>
      </c>
      <c r="L370" s="4">
        <f>INDEX(products!$A$1:$G$49,MATCH(orders!$D370,products!$A$1:$A$49,0),MATCH(orders!L$1,products!$A$1:$G$1,0))</f>
        <v>2.5</v>
      </c>
      <c r="M370" s="5">
        <f>INDEX(products!$A$1:$G$49,MATCH(orders!$D370,products!$A$1:$A$49,0),MATCH(orders!M$1,products!$A$1:$G$1,0))</f>
        <v>31.624999999999996</v>
      </c>
      <c r="N370" s="5">
        <f t="shared" si="15"/>
        <v>63.249999999999993</v>
      </c>
      <c r="O370" t="str">
        <f t="shared" si="16"/>
        <v>Excelsa</v>
      </c>
      <c r="P370" t="str">
        <f t="shared" si="17"/>
        <v>Medium</v>
      </c>
      <c r="Q370" t="str">
        <f>_xlfn.XLOOKUP(Orders_Table[[#This Row],[Customer ID]],customers!$A$1:$A$1001,customers!$I$1:$I$1001,,0)</f>
        <v>No</v>
      </c>
    </row>
    <row r="371" spans="1:17"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s="2" t="str">
        <f>_xlfn.XLOOKUP(Orders_Table[[#This Row],[Customer ID]],customers!$A$1:$A$1001,customers!$F$1:$F$1001,,0)</f>
        <v>Las Vegas</v>
      </c>
      <c r="J371" t="str">
        <f>INDEX(products!$A$1:$G$49,MATCH(orders!$D371,products!$A$1:$A$49,0),MATCH(orders!J$1,products!$A$1:$G$1,0))</f>
        <v>Exc</v>
      </c>
      <c r="K371" t="str">
        <f>INDEX(products!$A$1:$G$49,MATCH(orders!$D371,products!$A$1:$A$49,0),MATCH(orders!K$1,products!$A$1:$G$1,0))</f>
        <v>L</v>
      </c>
      <c r="L371" s="4">
        <f>INDEX(products!$A$1:$G$49,MATCH(orders!$D371,products!$A$1:$A$49,0),MATCH(orders!L$1,products!$A$1:$G$1,0))</f>
        <v>0.5</v>
      </c>
      <c r="M371" s="5">
        <f>INDEX(products!$A$1:$G$49,MATCH(orders!$D371,products!$A$1:$A$49,0),MATCH(orders!M$1,products!$A$1:$G$1,0))</f>
        <v>8.91</v>
      </c>
      <c r="N371" s="5">
        <f t="shared" si="15"/>
        <v>8.91</v>
      </c>
      <c r="O371" t="str">
        <f t="shared" si="16"/>
        <v>Excelsa</v>
      </c>
      <c r="P371" t="str">
        <f t="shared" si="17"/>
        <v>Light</v>
      </c>
      <c r="Q371" t="str">
        <f>_xlfn.XLOOKUP(Orders_Table[[#This Row],[Customer ID]],customers!$A$1:$A$1001,customers!$I$1:$I$1001,,0)</f>
        <v>Yes</v>
      </c>
    </row>
    <row r="372" spans="1:17"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s="2" t="str">
        <f>_xlfn.XLOOKUP(Orders_Table[[#This Row],[Customer ID]],customers!$A$1:$A$1001,customers!$F$1:$F$1001,,0)</f>
        <v>Salt Lake City</v>
      </c>
      <c r="J372" t="str">
        <f>INDEX(products!$A$1:$G$49,MATCH(orders!$D372,products!$A$1:$A$49,0),MATCH(orders!J$1,products!$A$1:$G$1,0))</f>
        <v>Exc</v>
      </c>
      <c r="K372" t="str">
        <f>INDEX(products!$A$1:$G$49,MATCH(orders!$D372,products!$A$1:$A$49,0),MATCH(orders!K$1,products!$A$1:$G$1,0))</f>
        <v>D</v>
      </c>
      <c r="L372" s="4">
        <f>INDEX(products!$A$1:$G$49,MATCH(orders!$D372,products!$A$1:$A$49,0),MATCH(orders!L$1,products!$A$1:$G$1,0))</f>
        <v>1</v>
      </c>
      <c r="M372" s="5">
        <f>INDEX(products!$A$1:$G$49,MATCH(orders!$D372,products!$A$1:$A$49,0),MATCH(orders!M$1,products!$A$1:$G$1,0))</f>
        <v>12.15</v>
      </c>
      <c r="N372" s="5">
        <f t="shared" si="15"/>
        <v>24.3</v>
      </c>
      <c r="O372" t="str">
        <f t="shared" si="16"/>
        <v>Excelsa</v>
      </c>
      <c r="P372" t="str">
        <f t="shared" si="17"/>
        <v>Dark</v>
      </c>
      <c r="Q372" t="str">
        <f>_xlfn.XLOOKUP(Orders_Table[[#This Row],[Customer ID]],customers!$A$1:$A$1001,customers!$I$1:$I$1001,,0)</f>
        <v>Yes</v>
      </c>
    </row>
    <row r="373" spans="1:17"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s="2" t="str">
        <f>_xlfn.XLOOKUP(Orders_Table[[#This Row],[Customer ID]],customers!$A$1:$A$1001,customers!$F$1:$F$1001,,0)</f>
        <v>Seattle</v>
      </c>
      <c r="J373" t="str">
        <f>INDEX(products!$A$1:$G$49,MATCH(orders!$D373,products!$A$1:$A$49,0),MATCH(orders!J$1,products!$A$1:$G$1,0))</f>
        <v>Ara</v>
      </c>
      <c r="K373" t="str">
        <f>INDEX(products!$A$1:$G$49,MATCH(orders!$D373,products!$A$1:$A$49,0),MATCH(orders!K$1,products!$A$1:$G$1,0))</f>
        <v>L</v>
      </c>
      <c r="L373" s="4">
        <f>INDEX(products!$A$1:$G$49,MATCH(orders!$D373,products!$A$1:$A$49,0),MATCH(orders!L$1,products!$A$1:$G$1,0))</f>
        <v>0.5</v>
      </c>
      <c r="M373" s="5">
        <f>INDEX(products!$A$1:$G$49,MATCH(orders!$D373,products!$A$1:$A$49,0),MATCH(orders!M$1,products!$A$1:$G$1,0))</f>
        <v>7.77</v>
      </c>
      <c r="N373" s="5">
        <f t="shared" si="15"/>
        <v>46.62</v>
      </c>
      <c r="O373" t="str">
        <f t="shared" si="16"/>
        <v>Arabica</v>
      </c>
      <c r="P373" t="str">
        <f t="shared" si="17"/>
        <v>Light</v>
      </c>
      <c r="Q373" t="str">
        <f>_xlfn.XLOOKUP(Orders_Table[[#This Row],[Customer ID]],customers!$A$1:$A$1001,customers!$I$1:$I$1001,,0)</f>
        <v>Yes</v>
      </c>
    </row>
    <row r="374" spans="1:17"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s="2" t="str">
        <f>_xlfn.XLOOKUP(Orders_Table[[#This Row],[Customer ID]],customers!$A$1:$A$1001,customers!$F$1:$F$1001,,0)</f>
        <v>Odessa</v>
      </c>
      <c r="J374" t="str">
        <f>INDEX(products!$A$1:$G$49,MATCH(orders!$D374,products!$A$1:$A$49,0),MATCH(orders!J$1,products!$A$1:$G$1,0))</f>
        <v>Rob</v>
      </c>
      <c r="K374" t="str">
        <f>INDEX(products!$A$1:$G$49,MATCH(orders!$D374,products!$A$1:$A$49,0),MATCH(orders!K$1,products!$A$1:$G$1,0))</f>
        <v>L</v>
      </c>
      <c r="L374" s="4">
        <f>INDEX(products!$A$1:$G$49,MATCH(orders!$D374,products!$A$1:$A$49,0),MATCH(orders!L$1,products!$A$1:$G$1,0))</f>
        <v>0.5</v>
      </c>
      <c r="M374" s="5">
        <f>INDEX(products!$A$1:$G$49,MATCH(orders!$D374,products!$A$1:$A$49,0),MATCH(orders!M$1,products!$A$1:$G$1,0))</f>
        <v>7.169999999999999</v>
      </c>
      <c r="N374" s="5">
        <f t="shared" si="15"/>
        <v>43.019999999999996</v>
      </c>
      <c r="O374" t="str">
        <f t="shared" si="16"/>
        <v>Robusta</v>
      </c>
      <c r="P374" t="str">
        <f t="shared" si="17"/>
        <v>Light</v>
      </c>
      <c r="Q374" t="str">
        <f>_xlfn.XLOOKUP(Orders_Table[[#This Row],[Customer ID]],customers!$A$1:$A$1001,customers!$I$1:$I$1001,,0)</f>
        <v>No</v>
      </c>
    </row>
    <row r="375" spans="1:17"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s="2" t="str">
        <f>_xlfn.XLOOKUP(Orders_Table[[#This Row],[Customer ID]],customers!$A$1:$A$1001,customers!$F$1:$F$1001,,0)</f>
        <v>Castleknock</v>
      </c>
      <c r="J375" t="str">
        <f>INDEX(products!$A$1:$G$49,MATCH(orders!$D375,products!$A$1:$A$49,0),MATCH(orders!J$1,products!$A$1:$G$1,0))</f>
        <v>Ara</v>
      </c>
      <c r="K375" t="str">
        <f>INDEX(products!$A$1:$G$49,MATCH(orders!$D375,products!$A$1:$A$49,0),MATCH(orders!K$1,products!$A$1:$G$1,0))</f>
        <v>D</v>
      </c>
      <c r="L375" s="4">
        <f>INDEX(products!$A$1:$G$49,MATCH(orders!$D375,products!$A$1:$A$49,0),MATCH(orders!L$1,products!$A$1:$G$1,0))</f>
        <v>0.5</v>
      </c>
      <c r="M375" s="5">
        <f>INDEX(products!$A$1:$G$49,MATCH(orders!$D375,products!$A$1:$A$49,0),MATCH(orders!M$1,products!$A$1:$G$1,0))</f>
        <v>5.97</v>
      </c>
      <c r="N375" s="5">
        <f t="shared" si="15"/>
        <v>17.91</v>
      </c>
      <c r="O375" t="str">
        <f t="shared" si="16"/>
        <v>Arabica</v>
      </c>
      <c r="P375" t="str">
        <f t="shared" si="17"/>
        <v>Dark</v>
      </c>
      <c r="Q375" t="str">
        <f>_xlfn.XLOOKUP(Orders_Table[[#This Row],[Customer ID]],customers!$A$1:$A$1001,customers!$I$1:$I$1001,,0)</f>
        <v>Yes</v>
      </c>
    </row>
    <row r="376" spans="1:17"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s="2" t="str">
        <f>_xlfn.XLOOKUP(Orders_Table[[#This Row],[Customer ID]],customers!$A$1:$A$1001,customers!$F$1:$F$1001,,0)</f>
        <v>Irving</v>
      </c>
      <c r="J376" t="str">
        <f>INDEX(products!$A$1:$G$49,MATCH(orders!$D376,products!$A$1:$A$49,0),MATCH(orders!J$1,products!$A$1:$G$1,0))</f>
        <v>Lib</v>
      </c>
      <c r="K376" t="str">
        <f>INDEX(products!$A$1:$G$49,MATCH(orders!$D376,products!$A$1:$A$49,0),MATCH(orders!K$1,products!$A$1:$G$1,0))</f>
        <v>L</v>
      </c>
      <c r="L376" s="4">
        <f>INDEX(products!$A$1:$G$49,MATCH(orders!$D376,products!$A$1:$A$49,0),MATCH(orders!L$1,products!$A$1:$G$1,0))</f>
        <v>0.5</v>
      </c>
      <c r="M376" s="5">
        <f>INDEX(products!$A$1:$G$49,MATCH(orders!$D376,products!$A$1:$A$49,0),MATCH(orders!M$1,products!$A$1:$G$1,0))</f>
        <v>9.51</v>
      </c>
      <c r="N376" s="5">
        <f t="shared" si="15"/>
        <v>38.04</v>
      </c>
      <c r="O376" t="str">
        <f t="shared" si="16"/>
        <v>Liberica</v>
      </c>
      <c r="P376" t="str">
        <f t="shared" si="17"/>
        <v>Light</v>
      </c>
      <c r="Q376" t="str">
        <f>_xlfn.XLOOKUP(Orders_Table[[#This Row],[Customer ID]],customers!$A$1:$A$1001,customers!$I$1:$I$1001,,0)</f>
        <v>Yes</v>
      </c>
    </row>
    <row r="377" spans="1:17"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s="2" t="str">
        <f>_xlfn.XLOOKUP(Orders_Table[[#This Row],[Customer ID]],customers!$A$1:$A$1001,customers!$F$1:$F$1001,,0)</f>
        <v>Dayton</v>
      </c>
      <c r="J377" t="str">
        <f>INDEX(products!$A$1:$G$49,MATCH(orders!$D377,products!$A$1:$A$49,0),MATCH(orders!J$1,products!$A$1:$G$1,0))</f>
        <v>Ara</v>
      </c>
      <c r="K377" t="str">
        <f>INDEX(products!$A$1:$G$49,MATCH(orders!$D377,products!$A$1:$A$49,0),MATCH(orders!K$1,products!$A$1:$G$1,0))</f>
        <v>M</v>
      </c>
      <c r="L377" s="4">
        <f>INDEX(products!$A$1:$G$49,MATCH(orders!$D377,products!$A$1:$A$49,0),MATCH(orders!L$1,products!$A$1:$G$1,0))</f>
        <v>0.2</v>
      </c>
      <c r="M377" s="5">
        <f>INDEX(products!$A$1:$G$49,MATCH(orders!$D377,products!$A$1:$A$49,0),MATCH(orders!M$1,products!$A$1:$G$1,0))</f>
        <v>3.375</v>
      </c>
      <c r="N377" s="5">
        <f t="shared" si="15"/>
        <v>6.75</v>
      </c>
      <c r="O377" t="str">
        <f t="shared" si="16"/>
        <v>Arabica</v>
      </c>
      <c r="P377" t="str">
        <f t="shared" si="17"/>
        <v>Medium</v>
      </c>
      <c r="Q377" t="str">
        <f>_xlfn.XLOOKUP(Orders_Table[[#This Row],[Customer ID]],customers!$A$1:$A$1001,customers!$I$1:$I$1001,,0)</f>
        <v>Yes</v>
      </c>
    </row>
    <row r="378" spans="1:17"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s="2" t="str">
        <f>_xlfn.XLOOKUP(Orders_Table[[#This Row],[Customer ID]],customers!$A$1:$A$1001,customers!$F$1:$F$1001,,0)</f>
        <v>Grand Rapids</v>
      </c>
      <c r="J378" t="str">
        <f>INDEX(products!$A$1:$G$49,MATCH(orders!$D378,products!$A$1:$A$49,0),MATCH(orders!J$1,products!$A$1:$G$1,0))</f>
        <v>Rob</v>
      </c>
      <c r="K378" t="str">
        <f>INDEX(products!$A$1:$G$49,MATCH(orders!$D378,products!$A$1:$A$49,0),MATCH(orders!K$1,products!$A$1:$G$1,0))</f>
        <v>M</v>
      </c>
      <c r="L378" s="4">
        <f>INDEX(products!$A$1:$G$49,MATCH(orders!$D378,products!$A$1:$A$49,0),MATCH(orders!L$1,products!$A$1:$G$1,0))</f>
        <v>0.5</v>
      </c>
      <c r="M378" s="5">
        <f>INDEX(products!$A$1:$G$49,MATCH(orders!$D378,products!$A$1:$A$49,0),MATCH(orders!M$1,products!$A$1:$G$1,0))</f>
        <v>5.97</v>
      </c>
      <c r="N378" s="5">
        <f t="shared" si="15"/>
        <v>5.97</v>
      </c>
      <c r="O378" t="str">
        <f t="shared" si="16"/>
        <v>Robusta</v>
      </c>
      <c r="P378" t="str">
        <f t="shared" si="17"/>
        <v>Medium</v>
      </c>
      <c r="Q378" t="str">
        <f>_xlfn.XLOOKUP(Orders_Table[[#This Row],[Customer ID]],customers!$A$1:$A$1001,customers!$I$1:$I$1001,,0)</f>
        <v>Yes</v>
      </c>
    </row>
    <row r="379" spans="1:17"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s="2" t="str">
        <f>_xlfn.XLOOKUP(Orders_Table[[#This Row],[Customer ID]],customers!$A$1:$A$1001,customers!$F$1:$F$1001,,0)</f>
        <v>Balally</v>
      </c>
      <c r="J379" t="str">
        <f>INDEX(products!$A$1:$G$49,MATCH(orders!$D379,products!$A$1:$A$49,0),MATCH(orders!J$1,products!$A$1:$G$1,0))</f>
        <v>Rob</v>
      </c>
      <c r="K379" t="str">
        <f>INDEX(products!$A$1:$G$49,MATCH(orders!$D379,products!$A$1:$A$49,0),MATCH(orders!K$1,products!$A$1:$G$1,0))</f>
        <v>D</v>
      </c>
      <c r="L379" s="4">
        <f>INDEX(products!$A$1:$G$49,MATCH(orders!$D379,products!$A$1:$A$49,0),MATCH(orders!L$1,products!$A$1:$G$1,0))</f>
        <v>0.2</v>
      </c>
      <c r="M379" s="5">
        <f>INDEX(products!$A$1:$G$49,MATCH(orders!$D379,products!$A$1:$A$49,0),MATCH(orders!M$1,products!$A$1:$G$1,0))</f>
        <v>2.6849999999999996</v>
      </c>
      <c r="N379" s="5">
        <f t="shared" si="15"/>
        <v>8.0549999999999997</v>
      </c>
      <c r="O379" t="str">
        <f t="shared" si="16"/>
        <v>Robusta</v>
      </c>
      <c r="P379" t="str">
        <f t="shared" si="17"/>
        <v>Dark</v>
      </c>
      <c r="Q379" t="str">
        <f>_xlfn.XLOOKUP(Orders_Table[[#This Row],[Customer ID]],customers!$A$1:$A$1001,customers!$I$1:$I$1001,,0)</f>
        <v>No</v>
      </c>
    </row>
    <row r="380" spans="1:17"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s="2" t="str">
        <f>_xlfn.XLOOKUP(Orders_Table[[#This Row],[Customer ID]],customers!$A$1:$A$1001,customers!$F$1:$F$1001,,0)</f>
        <v>Tullyallen</v>
      </c>
      <c r="J380" t="str">
        <f>INDEX(products!$A$1:$G$49,MATCH(orders!$D380,products!$A$1:$A$49,0),MATCH(orders!J$1,products!$A$1:$G$1,0))</f>
        <v>Ara</v>
      </c>
      <c r="K380" t="str">
        <f>INDEX(products!$A$1:$G$49,MATCH(orders!$D380,products!$A$1:$A$49,0),MATCH(orders!K$1,products!$A$1:$G$1,0))</f>
        <v>L</v>
      </c>
      <c r="L380" s="4">
        <f>INDEX(products!$A$1:$G$49,MATCH(orders!$D380,products!$A$1:$A$49,0),MATCH(orders!L$1,products!$A$1:$G$1,0))</f>
        <v>0.5</v>
      </c>
      <c r="M380" s="5">
        <f>INDEX(products!$A$1:$G$49,MATCH(orders!$D380,products!$A$1:$A$49,0),MATCH(orders!M$1,products!$A$1:$G$1,0))</f>
        <v>7.77</v>
      </c>
      <c r="N380" s="5">
        <f t="shared" si="15"/>
        <v>23.31</v>
      </c>
      <c r="O380" t="str">
        <f t="shared" si="16"/>
        <v>Arabica</v>
      </c>
      <c r="P380" t="str">
        <f t="shared" si="17"/>
        <v>Light</v>
      </c>
      <c r="Q380" t="str">
        <f>_xlfn.XLOOKUP(Orders_Table[[#This Row],[Customer ID]],customers!$A$1:$A$1001,customers!$I$1:$I$1001,,0)</f>
        <v>Yes</v>
      </c>
    </row>
    <row r="381" spans="1:17"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s="2" t="str">
        <f>_xlfn.XLOOKUP(Orders_Table[[#This Row],[Customer ID]],customers!$A$1:$A$1001,customers!$F$1:$F$1001,,0)</f>
        <v>Sutton</v>
      </c>
      <c r="J381" t="str">
        <f>INDEX(products!$A$1:$G$49,MATCH(orders!$D381,products!$A$1:$A$49,0),MATCH(orders!J$1,products!$A$1:$G$1,0))</f>
        <v>Rob</v>
      </c>
      <c r="K381" t="str">
        <f>INDEX(products!$A$1:$G$49,MATCH(orders!$D381,products!$A$1:$A$49,0),MATCH(orders!K$1,products!$A$1:$G$1,0))</f>
        <v>L</v>
      </c>
      <c r="L381" s="4">
        <f>INDEX(products!$A$1:$G$49,MATCH(orders!$D381,products!$A$1:$A$49,0),MATCH(orders!L$1,products!$A$1:$G$1,0))</f>
        <v>0.5</v>
      </c>
      <c r="M381" s="5">
        <f>INDEX(products!$A$1:$G$49,MATCH(orders!$D381,products!$A$1:$A$49,0),MATCH(orders!M$1,products!$A$1:$G$1,0))</f>
        <v>7.169999999999999</v>
      </c>
      <c r="N381" s="5">
        <f t="shared" si="15"/>
        <v>43.019999999999996</v>
      </c>
      <c r="O381" t="str">
        <f t="shared" si="16"/>
        <v>Robusta</v>
      </c>
      <c r="P381" t="str">
        <f t="shared" si="17"/>
        <v>Light</v>
      </c>
      <c r="Q381" t="str">
        <f>_xlfn.XLOOKUP(Orders_Table[[#This Row],[Customer ID]],customers!$A$1:$A$1001,customers!$I$1:$I$1001,,0)</f>
        <v>Yes</v>
      </c>
    </row>
    <row r="382" spans="1:17"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s="2" t="str">
        <f>_xlfn.XLOOKUP(Orders_Table[[#This Row],[Customer ID]],customers!$A$1:$A$1001,customers!$F$1:$F$1001,,0)</f>
        <v>Birmingham</v>
      </c>
      <c r="J382" t="str">
        <f>INDEX(products!$A$1:$G$49,MATCH(orders!$D382,products!$A$1:$A$49,0),MATCH(orders!J$1,products!$A$1:$G$1,0))</f>
        <v>Lib</v>
      </c>
      <c r="K382" t="str">
        <f>INDEX(products!$A$1:$G$49,MATCH(orders!$D382,products!$A$1:$A$49,0),MATCH(orders!K$1,products!$A$1:$G$1,0))</f>
        <v>D</v>
      </c>
      <c r="L382" s="4">
        <f>INDEX(products!$A$1:$G$49,MATCH(orders!$D382,products!$A$1:$A$49,0),MATCH(orders!L$1,products!$A$1:$G$1,0))</f>
        <v>0.5</v>
      </c>
      <c r="M382" s="5">
        <f>INDEX(products!$A$1:$G$49,MATCH(orders!$D382,products!$A$1:$A$49,0),MATCH(orders!M$1,products!$A$1:$G$1,0))</f>
        <v>7.77</v>
      </c>
      <c r="N382" s="5">
        <f t="shared" si="15"/>
        <v>23.31</v>
      </c>
      <c r="O382" t="str">
        <f t="shared" si="16"/>
        <v>Liberica</v>
      </c>
      <c r="P382" t="str">
        <f t="shared" si="17"/>
        <v>Dark</v>
      </c>
      <c r="Q382" t="str">
        <f>_xlfn.XLOOKUP(Orders_Table[[#This Row],[Customer ID]],customers!$A$1:$A$1001,customers!$I$1:$I$1001,,0)</f>
        <v>No</v>
      </c>
    </row>
    <row r="383" spans="1:17"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s="2" t="str">
        <f>_xlfn.XLOOKUP(Orders_Table[[#This Row],[Customer ID]],customers!$A$1:$A$1001,customers!$F$1:$F$1001,,0)</f>
        <v>Los Angeles</v>
      </c>
      <c r="J383" t="str">
        <f>INDEX(products!$A$1:$G$49,MATCH(orders!$D383,products!$A$1:$A$49,0),MATCH(orders!J$1,products!$A$1:$G$1,0))</f>
        <v>Ara</v>
      </c>
      <c r="K383" t="str">
        <f>INDEX(products!$A$1:$G$49,MATCH(orders!$D383,products!$A$1:$A$49,0),MATCH(orders!K$1,products!$A$1:$G$1,0))</f>
        <v>D</v>
      </c>
      <c r="L383" s="4">
        <f>INDEX(products!$A$1:$G$49,MATCH(orders!$D383,products!$A$1:$A$49,0),MATCH(orders!L$1,products!$A$1:$G$1,0))</f>
        <v>0.2</v>
      </c>
      <c r="M383" s="5">
        <f>INDEX(products!$A$1:$G$49,MATCH(orders!$D383,products!$A$1:$A$49,0),MATCH(orders!M$1,products!$A$1:$G$1,0))</f>
        <v>2.9849999999999999</v>
      </c>
      <c r="N383" s="5">
        <f t="shared" si="15"/>
        <v>14.924999999999999</v>
      </c>
      <c r="O383" t="str">
        <f t="shared" si="16"/>
        <v>Arabica</v>
      </c>
      <c r="P383" t="str">
        <f t="shared" si="17"/>
        <v>Dark</v>
      </c>
      <c r="Q383" t="str">
        <f>_xlfn.XLOOKUP(Orders_Table[[#This Row],[Customer ID]],customers!$A$1:$A$1001,customers!$I$1:$I$1001,,0)</f>
        <v>Yes</v>
      </c>
    </row>
    <row r="384" spans="1:17"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s="2" t="str">
        <f>_xlfn.XLOOKUP(Orders_Table[[#This Row],[Customer ID]],customers!$A$1:$A$1001,customers!$F$1:$F$1001,,0)</f>
        <v>Baltimore</v>
      </c>
      <c r="J384" t="str">
        <f>INDEX(products!$A$1:$G$49,MATCH(orders!$D384,products!$A$1:$A$49,0),MATCH(orders!J$1,products!$A$1:$G$1,0))</f>
        <v>Exc</v>
      </c>
      <c r="K384" t="str">
        <f>INDEX(products!$A$1:$G$49,MATCH(orders!$D384,products!$A$1:$A$49,0),MATCH(orders!K$1,products!$A$1:$G$1,0))</f>
        <v>D</v>
      </c>
      <c r="L384" s="4">
        <f>INDEX(products!$A$1:$G$49,MATCH(orders!$D384,products!$A$1:$A$49,0),MATCH(orders!L$1,products!$A$1:$G$1,0))</f>
        <v>0.5</v>
      </c>
      <c r="M384" s="5">
        <f>INDEX(products!$A$1:$G$49,MATCH(orders!$D384,products!$A$1:$A$49,0),MATCH(orders!M$1,products!$A$1:$G$1,0))</f>
        <v>7.29</v>
      </c>
      <c r="N384" s="5">
        <f t="shared" si="15"/>
        <v>21.87</v>
      </c>
      <c r="O384" t="str">
        <f t="shared" si="16"/>
        <v>Excelsa</v>
      </c>
      <c r="P384" t="str">
        <f t="shared" si="17"/>
        <v>Dark</v>
      </c>
      <c r="Q384" t="str">
        <f>_xlfn.XLOOKUP(Orders_Table[[#This Row],[Customer ID]],customers!$A$1:$A$1001,customers!$I$1:$I$1001,,0)</f>
        <v>No</v>
      </c>
    </row>
    <row r="385" spans="1:17"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s="2" t="str">
        <f>_xlfn.XLOOKUP(Orders_Table[[#This Row],[Customer ID]],customers!$A$1:$A$1001,customers!$F$1:$F$1001,,0)</f>
        <v>Harrisburg</v>
      </c>
      <c r="J385" t="str">
        <f>INDEX(products!$A$1:$G$49,MATCH(orders!$D385,products!$A$1:$A$49,0),MATCH(orders!J$1,products!$A$1:$G$1,0))</f>
        <v>Exc</v>
      </c>
      <c r="K385" t="str">
        <f>INDEX(products!$A$1:$G$49,MATCH(orders!$D385,products!$A$1:$A$49,0),MATCH(orders!K$1,products!$A$1:$G$1,0))</f>
        <v>L</v>
      </c>
      <c r="L385" s="4">
        <f>INDEX(products!$A$1:$G$49,MATCH(orders!$D385,products!$A$1:$A$49,0),MATCH(orders!L$1,products!$A$1:$G$1,0))</f>
        <v>0.5</v>
      </c>
      <c r="M385" s="5">
        <f>INDEX(products!$A$1:$G$49,MATCH(orders!$D385,products!$A$1:$A$49,0),MATCH(orders!M$1,products!$A$1:$G$1,0))</f>
        <v>8.91</v>
      </c>
      <c r="N385" s="5">
        <f t="shared" si="15"/>
        <v>53.46</v>
      </c>
      <c r="O385" t="str">
        <f t="shared" si="16"/>
        <v>Excelsa</v>
      </c>
      <c r="P385" t="str">
        <f t="shared" si="17"/>
        <v>Light</v>
      </c>
      <c r="Q385" t="str">
        <f>_xlfn.XLOOKUP(Orders_Table[[#This Row],[Customer ID]],customers!$A$1:$A$1001,customers!$I$1:$I$1001,,0)</f>
        <v>Yes</v>
      </c>
    </row>
    <row r="386" spans="1:17"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s="2" t="str">
        <f>_xlfn.XLOOKUP(Orders_Table[[#This Row],[Customer ID]],customers!$A$1:$A$1001,customers!$F$1:$F$1001,,0)</f>
        <v>Dallas</v>
      </c>
      <c r="J386" t="str">
        <f>INDEX(products!$A$1:$G$49,MATCH(orders!$D386,products!$A$1:$A$49,0),MATCH(orders!J$1,products!$A$1:$G$1,0))</f>
        <v>Ara</v>
      </c>
      <c r="K386" t="str">
        <f>INDEX(products!$A$1:$G$49,MATCH(orders!$D386,products!$A$1:$A$49,0),MATCH(orders!K$1,products!$A$1:$G$1,0))</f>
        <v>L</v>
      </c>
      <c r="L386" s="4">
        <f>INDEX(products!$A$1:$G$49,MATCH(orders!$D386,products!$A$1:$A$49,0),MATCH(orders!L$1,products!$A$1:$G$1,0))</f>
        <v>2.5</v>
      </c>
      <c r="M386" s="5">
        <f>INDEX(products!$A$1:$G$49,MATCH(orders!$D386,products!$A$1:$A$49,0),MATCH(orders!M$1,products!$A$1:$G$1,0))</f>
        <v>29.784999999999997</v>
      </c>
      <c r="N386" s="5">
        <f t="shared" si="15"/>
        <v>119.13999999999999</v>
      </c>
      <c r="O386" t="str">
        <f t="shared" si="16"/>
        <v>Arabica</v>
      </c>
      <c r="P386" t="str">
        <f t="shared" si="17"/>
        <v>Light</v>
      </c>
      <c r="Q386" t="str">
        <f>_xlfn.XLOOKUP(Orders_Table[[#This Row],[Customer ID]],customers!$A$1:$A$1001,customers!$I$1:$I$1001,,0)</f>
        <v>No</v>
      </c>
    </row>
    <row r="387" spans="1:17"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s="2" t="str">
        <f>_xlfn.XLOOKUP(Orders_Table[[#This Row],[Customer ID]],customers!$A$1:$A$1001,customers!$F$1:$F$1001,,0)</f>
        <v>Kansas City</v>
      </c>
      <c r="J387" t="str">
        <f>INDEX(products!$A$1:$G$49,MATCH(orders!$D387,products!$A$1:$A$49,0),MATCH(orders!J$1,products!$A$1:$G$1,0))</f>
        <v>Lib</v>
      </c>
      <c r="K387" t="str">
        <f>INDEX(products!$A$1:$G$49,MATCH(orders!$D387,products!$A$1:$A$49,0),MATCH(orders!K$1,products!$A$1:$G$1,0))</f>
        <v>M</v>
      </c>
      <c r="L387" s="4">
        <f>INDEX(products!$A$1:$G$49,MATCH(orders!$D387,products!$A$1:$A$49,0),MATCH(orders!L$1,products!$A$1:$G$1,0))</f>
        <v>0.5</v>
      </c>
      <c r="M387" s="5">
        <f>INDEX(products!$A$1:$G$49,MATCH(orders!$D387,products!$A$1:$A$49,0),MATCH(orders!M$1,products!$A$1:$G$1,0))</f>
        <v>8.73</v>
      </c>
      <c r="N387" s="5">
        <f t="shared" ref="N387:N450" si="18">M387*E387</f>
        <v>43.650000000000006</v>
      </c>
      <c r="O387" t="str">
        <f t="shared" ref="O387:O450" si="19">IF(J387="Rob","Robusta", IF(J387="Exc", "Excelsa", IF(J387="Ara","Arabica", IF(J387="Lib","Liberica",""))))</f>
        <v>Liberica</v>
      </c>
      <c r="P387" t="str">
        <f t="shared" ref="P387:P450" si="20">IF(K387="M", "Medium", IF(K387="L","Light", IF(K387="D","Dark","")))</f>
        <v>Medium</v>
      </c>
      <c r="Q387" t="str">
        <f>_xlfn.XLOOKUP(Orders_Table[[#This Row],[Customer ID]],customers!$A$1:$A$1001,customers!$I$1:$I$1001,,0)</f>
        <v>Yes</v>
      </c>
    </row>
    <row r="388" spans="1:17"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s="2" t="str">
        <f>_xlfn.XLOOKUP(Orders_Table[[#This Row],[Customer ID]],customers!$A$1:$A$1001,customers!$F$1:$F$1001,,0)</f>
        <v>Springfield</v>
      </c>
      <c r="J388" t="str">
        <f>INDEX(products!$A$1:$G$49,MATCH(orders!$D388,products!$A$1:$A$49,0),MATCH(orders!J$1,products!$A$1:$G$1,0))</f>
        <v>Ara</v>
      </c>
      <c r="K388" t="str">
        <f>INDEX(products!$A$1:$G$49,MATCH(orders!$D388,products!$A$1:$A$49,0),MATCH(orders!K$1,products!$A$1:$G$1,0))</f>
        <v>D</v>
      </c>
      <c r="L388" s="4">
        <f>INDEX(products!$A$1:$G$49,MATCH(orders!$D388,products!$A$1:$A$49,0),MATCH(orders!L$1,products!$A$1:$G$1,0))</f>
        <v>0.2</v>
      </c>
      <c r="M388" s="5">
        <f>INDEX(products!$A$1:$G$49,MATCH(orders!$D388,products!$A$1:$A$49,0),MATCH(orders!M$1,products!$A$1:$G$1,0))</f>
        <v>2.9849999999999999</v>
      </c>
      <c r="N388" s="5">
        <f t="shared" si="18"/>
        <v>17.91</v>
      </c>
      <c r="O388" t="str">
        <f t="shared" si="19"/>
        <v>Arabica</v>
      </c>
      <c r="P388" t="str">
        <f t="shared" si="20"/>
        <v>Dark</v>
      </c>
      <c r="Q388" t="str">
        <f>_xlfn.XLOOKUP(Orders_Table[[#This Row],[Customer ID]],customers!$A$1:$A$1001,customers!$I$1:$I$1001,,0)</f>
        <v>Yes</v>
      </c>
    </row>
    <row r="389" spans="1:17"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s="2" t="str">
        <f>_xlfn.XLOOKUP(Orders_Table[[#This Row],[Customer ID]],customers!$A$1:$A$1001,customers!$F$1:$F$1001,,0)</f>
        <v>New Haven</v>
      </c>
      <c r="J389" t="str">
        <f>INDEX(products!$A$1:$G$49,MATCH(orders!$D389,products!$A$1:$A$49,0),MATCH(orders!J$1,products!$A$1:$G$1,0))</f>
        <v>Exc</v>
      </c>
      <c r="K389" t="str">
        <f>INDEX(products!$A$1:$G$49,MATCH(orders!$D389,products!$A$1:$A$49,0),MATCH(orders!K$1,products!$A$1:$G$1,0))</f>
        <v>L</v>
      </c>
      <c r="L389" s="4">
        <f>INDEX(products!$A$1:$G$49,MATCH(orders!$D389,products!$A$1:$A$49,0),MATCH(orders!L$1,products!$A$1:$G$1,0))</f>
        <v>1</v>
      </c>
      <c r="M389" s="5">
        <f>INDEX(products!$A$1:$G$49,MATCH(orders!$D389,products!$A$1:$A$49,0),MATCH(orders!M$1,products!$A$1:$G$1,0))</f>
        <v>14.85</v>
      </c>
      <c r="N389" s="5">
        <f t="shared" si="18"/>
        <v>74.25</v>
      </c>
      <c r="O389" t="str">
        <f t="shared" si="19"/>
        <v>Excelsa</v>
      </c>
      <c r="P389" t="str">
        <f t="shared" si="20"/>
        <v>Light</v>
      </c>
      <c r="Q389" t="str">
        <f>_xlfn.XLOOKUP(Orders_Table[[#This Row],[Customer ID]],customers!$A$1:$A$1001,customers!$I$1:$I$1001,,0)</f>
        <v>Yes</v>
      </c>
    </row>
    <row r="390" spans="1:17"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s="2" t="str">
        <f>_xlfn.XLOOKUP(Orders_Table[[#This Row],[Customer ID]],customers!$A$1:$A$1001,customers!$F$1:$F$1001,,0)</f>
        <v>Lawrenceville</v>
      </c>
      <c r="J390" t="str">
        <f>INDEX(products!$A$1:$G$49,MATCH(orders!$D390,products!$A$1:$A$49,0),MATCH(orders!J$1,products!$A$1:$G$1,0))</f>
        <v>Lib</v>
      </c>
      <c r="K390" t="str">
        <f>INDEX(products!$A$1:$G$49,MATCH(orders!$D390,products!$A$1:$A$49,0),MATCH(orders!K$1,products!$A$1:$G$1,0))</f>
        <v>D</v>
      </c>
      <c r="L390" s="4">
        <f>INDEX(products!$A$1:$G$49,MATCH(orders!$D390,products!$A$1:$A$49,0),MATCH(orders!L$1,products!$A$1:$G$1,0))</f>
        <v>0.2</v>
      </c>
      <c r="M390" s="5">
        <f>INDEX(products!$A$1:$G$49,MATCH(orders!$D390,products!$A$1:$A$49,0),MATCH(orders!M$1,products!$A$1:$G$1,0))</f>
        <v>3.8849999999999998</v>
      </c>
      <c r="N390" s="5">
        <f t="shared" si="18"/>
        <v>11.654999999999999</v>
      </c>
      <c r="O390" t="str">
        <f t="shared" si="19"/>
        <v>Liberica</v>
      </c>
      <c r="P390" t="str">
        <f t="shared" si="20"/>
        <v>Dark</v>
      </c>
      <c r="Q390" t="str">
        <f>_xlfn.XLOOKUP(Orders_Table[[#This Row],[Customer ID]],customers!$A$1:$A$1001,customers!$I$1:$I$1001,,0)</f>
        <v>Yes</v>
      </c>
    </row>
    <row r="391" spans="1:17"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s="2" t="str">
        <f>_xlfn.XLOOKUP(Orders_Table[[#This Row],[Customer ID]],customers!$A$1:$A$1001,customers!$F$1:$F$1001,,0)</f>
        <v>Asheville</v>
      </c>
      <c r="J391" t="str">
        <f>INDEX(products!$A$1:$G$49,MATCH(orders!$D391,products!$A$1:$A$49,0),MATCH(orders!J$1,products!$A$1:$G$1,0))</f>
        <v>Lib</v>
      </c>
      <c r="K391" t="str">
        <f>INDEX(products!$A$1:$G$49,MATCH(orders!$D391,products!$A$1:$A$49,0),MATCH(orders!K$1,products!$A$1:$G$1,0))</f>
        <v>D</v>
      </c>
      <c r="L391" s="4">
        <f>INDEX(products!$A$1:$G$49,MATCH(orders!$D391,products!$A$1:$A$49,0),MATCH(orders!L$1,products!$A$1:$G$1,0))</f>
        <v>0.5</v>
      </c>
      <c r="M391" s="5">
        <f>INDEX(products!$A$1:$G$49,MATCH(orders!$D391,products!$A$1:$A$49,0),MATCH(orders!M$1,products!$A$1:$G$1,0))</f>
        <v>7.77</v>
      </c>
      <c r="N391" s="5">
        <f t="shared" si="18"/>
        <v>23.31</v>
      </c>
      <c r="O391" t="str">
        <f t="shared" si="19"/>
        <v>Liberica</v>
      </c>
      <c r="P391" t="str">
        <f t="shared" si="20"/>
        <v>Dark</v>
      </c>
      <c r="Q391" t="str">
        <f>_xlfn.XLOOKUP(Orders_Table[[#This Row],[Customer ID]],customers!$A$1:$A$1001,customers!$I$1:$I$1001,,0)</f>
        <v>Yes</v>
      </c>
    </row>
    <row r="392" spans="1:17"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s="2" t="str">
        <f>_xlfn.XLOOKUP(Orders_Table[[#This Row],[Customer ID]],customers!$A$1:$A$1001,customers!$F$1:$F$1001,,0)</f>
        <v>Saint Paul</v>
      </c>
      <c r="J392" t="str">
        <f>INDEX(products!$A$1:$G$49,MATCH(orders!$D392,products!$A$1:$A$49,0),MATCH(orders!J$1,products!$A$1:$G$1,0))</f>
        <v>Exc</v>
      </c>
      <c r="K392" t="str">
        <f>INDEX(products!$A$1:$G$49,MATCH(orders!$D392,products!$A$1:$A$49,0),MATCH(orders!K$1,products!$A$1:$G$1,0))</f>
        <v>D</v>
      </c>
      <c r="L392" s="4">
        <f>INDEX(products!$A$1:$G$49,MATCH(orders!$D392,products!$A$1:$A$49,0),MATCH(orders!L$1,products!$A$1:$G$1,0))</f>
        <v>0.5</v>
      </c>
      <c r="M392" s="5">
        <f>INDEX(products!$A$1:$G$49,MATCH(orders!$D392,products!$A$1:$A$49,0),MATCH(orders!M$1,products!$A$1:$G$1,0))</f>
        <v>7.29</v>
      </c>
      <c r="N392" s="5">
        <f t="shared" si="18"/>
        <v>14.58</v>
      </c>
      <c r="O392" t="str">
        <f t="shared" si="19"/>
        <v>Excelsa</v>
      </c>
      <c r="P392" t="str">
        <f t="shared" si="20"/>
        <v>Dark</v>
      </c>
      <c r="Q392" t="str">
        <f>_xlfn.XLOOKUP(Orders_Table[[#This Row],[Customer ID]],customers!$A$1:$A$1001,customers!$I$1:$I$1001,,0)</f>
        <v>Yes</v>
      </c>
    </row>
    <row r="393" spans="1:17"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s="2" t="str">
        <f>_xlfn.XLOOKUP(Orders_Table[[#This Row],[Customer ID]],customers!$A$1:$A$1001,customers!$F$1:$F$1001,,0)</f>
        <v>Minneapolis</v>
      </c>
      <c r="J393" t="str">
        <f>INDEX(products!$A$1:$G$49,MATCH(orders!$D393,products!$A$1:$A$49,0),MATCH(orders!J$1,products!$A$1:$G$1,0))</f>
        <v>Ara</v>
      </c>
      <c r="K393" t="str">
        <f>INDEX(products!$A$1:$G$49,MATCH(orders!$D393,products!$A$1:$A$49,0),MATCH(orders!K$1,products!$A$1:$G$1,0))</f>
        <v>M</v>
      </c>
      <c r="L393" s="4">
        <f>INDEX(products!$A$1:$G$49,MATCH(orders!$D393,products!$A$1:$A$49,0),MATCH(orders!L$1,products!$A$1:$G$1,0))</f>
        <v>0.5</v>
      </c>
      <c r="M393" s="5">
        <f>INDEX(products!$A$1:$G$49,MATCH(orders!$D393,products!$A$1:$A$49,0),MATCH(orders!M$1,products!$A$1:$G$1,0))</f>
        <v>6.75</v>
      </c>
      <c r="N393" s="5">
        <f t="shared" si="18"/>
        <v>13.5</v>
      </c>
      <c r="O393" t="str">
        <f t="shared" si="19"/>
        <v>Arabica</v>
      </c>
      <c r="P393" t="str">
        <f t="shared" si="20"/>
        <v>Medium</v>
      </c>
      <c r="Q393" t="str">
        <f>_xlfn.XLOOKUP(Orders_Table[[#This Row],[Customer ID]],customers!$A$1:$A$1001,customers!$I$1:$I$1001,,0)</f>
        <v>No</v>
      </c>
    </row>
    <row r="394" spans="1:17"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s="2" t="str">
        <f>_xlfn.XLOOKUP(Orders_Table[[#This Row],[Customer ID]],customers!$A$1:$A$1001,customers!$F$1:$F$1001,,0)</f>
        <v>Santa Ana</v>
      </c>
      <c r="J394" t="str">
        <f>INDEX(products!$A$1:$G$49,MATCH(orders!$D394,products!$A$1:$A$49,0),MATCH(orders!J$1,products!$A$1:$G$1,0))</f>
        <v>Exc</v>
      </c>
      <c r="K394" t="str">
        <f>INDEX(products!$A$1:$G$49,MATCH(orders!$D394,products!$A$1:$A$49,0),MATCH(orders!K$1,products!$A$1:$G$1,0))</f>
        <v>L</v>
      </c>
      <c r="L394" s="4">
        <f>INDEX(products!$A$1:$G$49,MATCH(orders!$D394,products!$A$1:$A$49,0),MATCH(orders!L$1,products!$A$1:$G$1,0))</f>
        <v>1</v>
      </c>
      <c r="M394" s="5">
        <f>INDEX(products!$A$1:$G$49,MATCH(orders!$D394,products!$A$1:$A$49,0),MATCH(orders!M$1,products!$A$1:$G$1,0))</f>
        <v>14.85</v>
      </c>
      <c r="N394" s="5">
        <f t="shared" si="18"/>
        <v>89.1</v>
      </c>
      <c r="O394" t="str">
        <f t="shared" si="19"/>
        <v>Excelsa</v>
      </c>
      <c r="P394" t="str">
        <f t="shared" si="20"/>
        <v>Light</v>
      </c>
      <c r="Q394" t="str">
        <f>_xlfn.XLOOKUP(Orders_Table[[#This Row],[Customer ID]],customers!$A$1:$A$1001,customers!$I$1:$I$1001,,0)</f>
        <v>No</v>
      </c>
    </row>
    <row r="395" spans="1:17"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s="2" t="str">
        <f>_xlfn.XLOOKUP(Orders_Table[[#This Row],[Customer ID]],customers!$A$1:$A$1001,customers!$F$1:$F$1001,,0)</f>
        <v>Santa Ana</v>
      </c>
      <c r="J395" t="str">
        <f>INDEX(products!$A$1:$G$49,MATCH(orders!$D395,products!$A$1:$A$49,0),MATCH(orders!J$1,products!$A$1:$G$1,0))</f>
        <v>Ara</v>
      </c>
      <c r="K395" t="str">
        <f>INDEX(products!$A$1:$G$49,MATCH(orders!$D395,products!$A$1:$A$49,0),MATCH(orders!K$1,products!$A$1:$G$1,0))</f>
        <v>L</v>
      </c>
      <c r="L395" s="4">
        <f>INDEX(products!$A$1:$G$49,MATCH(orders!$D395,products!$A$1:$A$49,0),MATCH(orders!L$1,products!$A$1:$G$1,0))</f>
        <v>0.2</v>
      </c>
      <c r="M395" s="5">
        <f>INDEX(products!$A$1:$G$49,MATCH(orders!$D395,products!$A$1:$A$49,0),MATCH(orders!M$1,products!$A$1:$G$1,0))</f>
        <v>3.8849999999999998</v>
      </c>
      <c r="N395" s="5">
        <f t="shared" si="18"/>
        <v>3.8849999999999998</v>
      </c>
      <c r="O395" t="str">
        <f t="shared" si="19"/>
        <v>Arabica</v>
      </c>
      <c r="P395" t="str">
        <f t="shared" si="20"/>
        <v>Light</v>
      </c>
      <c r="Q395" t="str">
        <f>_xlfn.XLOOKUP(Orders_Table[[#This Row],[Customer ID]],customers!$A$1:$A$1001,customers!$I$1:$I$1001,,0)</f>
        <v>No</v>
      </c>
    </row>
    <row r="396" spans="1:17"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s="2" t="str">
        <f>_xlfn.XLOOKUP(Orders_Table[[#This Row],[Customer ID]],customers!$A$1:$A$1001,customers!$F$1:$F$1001,,0)</f>
        <v>Minneapolis</v>
      </c>
      <c r="J396" t="str">
        <f>INDEX(products!$A$1:$G$49,MATCH(orders!$D396,products!$A$1:$A$49,0),MATCH(orders!J$1,products!$A$1:$G$1,0))</f>
        <v>Rob</v>
      </c>
      <c r="K396" t="str">
        <f>INDEX(products!$A$1:$G$49,MATCH(orders!$D396,products!$A$1:$A$49,0),MATCH(orders!K$1,products!$A$1:$G$1,0))</f>
        <v>L</v>
      </c>
      <c r="L396" s="4">
        <f>INDEX(products!$A$1:$G$49,MATCH(orders!$D396,products!$A$1:$A$49,0),MATCH(orders!L$1,products!$A$1:$G$1,0))</f>
        <v>2.5</v>
      </c>
      <c r="M396" s="5">
        <f>INDEX(products!$A$1:$G$49,MATCH(orders!$D396,products!$A$1:$A$49,0),MATCH(orders!M$1,products!$A$1:$G$1,0))</f>
        <v>27.484999999999996</v>
      </c>
      <c r="N396" s="5">
        <f t="shared" si="18"/>
        <v>109.93999999999998</v>
      </c>
      <c r="O396" t="str">
        <f t="shared" si="19"/>
        <v>Robusta</v>
      </c>
      <c r="P396" t="str">
        <f t="shared" si="20"/>
        <v>Light</v>
      </c>
      <c r="Q396" t="str">
        <f>_xlfn.XLOOKUP(Orders_Table[[#This Row],[Customer ID]],customers!$A$1:$A$1001,customers!$I$1:$I$1001,,0)</f>
        <v>No</v>
      </c>
    </row>
    <row r="397" spans="1:17"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s="2" t="str">
        <f>_xlfn.XLOOKUP(Orders_Table[[#This Row],[Customer ID]],customers!$A$1:$A$1001,customers!$F$1:$F$1001,,0)</f>
        <v>Washington</v>
      </c>
      <c r="J397" t="str">
        <f>INDEX(products!$A$1:$G$49,MATCH(orders!$D397,products!$A$1:$A$49,0),MATCH(orders!J$1,products!$A$1:$G$1,0))</f>
        <v>Lib</v>
      </c>
      <c r="K397" t="str">
        <f>INDEX(products!$A$1:$G$49,MATCH(orders!$D397,products!$A$1:$A$49,0),MATCH(orders!K$1,products!$A$1:$G$1,0))</f>
        <v>D</v>
      </c>
      <c r="L397" s="4">
        <f>INDEX(products!$A$1:$G$49,MATCH(orders!$D397,products!$A$1:$A$49,0),MATCH(orders!L$1,products!$A$1:$G$1,0))</f>
        <v>0.5</v>
      </c>
      <c r="M397" s="5">
        <f>INDEX(products!$A$1:$G$49,MATCH(orders!$D397,products!$A$1:$A$49,0),MATCH(orders!M$1,products!$A$1:$G$1,0))</f>
        <v>7.77</v>
      </c>
      <c r="N397" s="5">
        <f t="shared" si="18"/>
        <v>46.62</v>
      </c>
      <c r="O397" t="str">
        <f t="shared" si="19"/>
        <v>Liberica</v>
      </c>
      <c r="P397" t="str">
        <f t="shared" si="20"/>
        <v>Dark</v>
      </c>
      <c r="Q397" t="str">
        <f>_xlfn.XLOOKUP(Orders_Table[[#This Row],[Customer ID]],customers!$A$1:$A$1001,customers!$I$1:$I$1001,,0)</f>
        <v>Yes</v>
      </c>
    </row>
    <row r="398" spans="1:17"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s="2" t="str">
        <f>_xlfn.XLOOKUP(Orders_Table[[#This Row],[Customer ID]],customers!$A$1:$A$1001,customers!$F$1:$F$1001,,0)</f>
        <v>San Bernardino</v>
      </c>
      <c r="J398" t="str">
        <f>INDEX(products!$A$1:$G$49,MATCH(orders!$D398,products!$A$1:$A$49,0),MATCH(orders!J$1,products!$A$1:$G$1,0))</f>
        <v>Ara</v>
      </c>
      <c r="K398" t="str">
        <f>INDEX(products!$A$1:$G$49,MATCH(orders!$D398,products!$A$1:$A$49,0),MATCH(orders!K$1,products!$A$1:$G$1,0))</f>
        <v>L</v>
      </c>
      <c r="L398" s="4">
        <f>INDEX(products!$A$1:$G$49,MATCH(orders!$D398,products!$A$1:$A$49,0),MATCH(orders!L$1,products!$A$1:$G$1,0))</f>
        <v>0.5</v>
      </c>
      <c r="M398" s="5">
        <f>INDEX(products!$A$1:$G$49,MATCH(orders!$D398,products!$A$1:$A$49,0),MATCH(orders!M$1,products!$A$1:$G$1,0))</f>
        <v>7.77</v>
      </c>
      <c r="N398" s="5">
        <f t="shared" si="18"/>
        <v>38.849999999999994</v>
      </c>
      <c r="O398" t="str">
        <f t="shared" si="19"/>
        <v>Arabica</v>
      </c>
      <c r="P398" t="str">
        <f t="shared" si="20"/>
        <v>Light</v>
      </c>
      <c r="Q398" t="str">
        <f>_xlfn.XLOOKUP(Orders_Table[[#This Row],[Customer ID]],customers!$A$1:$A$1001,customers!$I$1:$I$1001,,0)</f>
        <v>No</v>
      </c>
    </row>
    <row r="399" spans="1:17"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s="2" t="str">
        <f>_xlfn.XLOOKUP(Orders_Table[[#This Row],[Customer ID]],customers!$A$1:$A$1001,customers!$F$1:$F$1001,,0)</f>
        <v>Rochester</v>
      </c>
      <c r="J399" t="str">
        <f>INDEX(products!$A$1:$G$49,MATCH(orders!$D399,products!$A$1:$A$49,0),MATCH(orders!J$1,products!$A$1:$G$1,0))</f>
        <v>Lib</v>
      </c>
      <c r="K399" t="str">
        <f>INDEX(products!$A$1:$G$49,MATCH(orders!$D399,products!$A$1:$A$49,0),MATCH(orders!K$1,products!$A$1:$G$1,0))</f>
        <v>D</v>
      </c>
      <c r="L399" s="4">
        <f>INDEX(products!$A$1:$G$49,MATCH(orders!$D399,products!$A$1:$A$49,0),MATCH(orders!L$1,products!$A$1:$G$1,0))</f>
        <v>0.5</v>
      </c>
      <c r="M399" s="5">
        <f>INDEX(products!$A$1:$G$49,MATCH(orders!$D399,products!$A$1:$A$49,0),MATCH(orders!M$1,products!$A$1:$G$1,0))</f>
        <v>7.77</v>
      </c>
      <c r="N399" s="5">
        <f t="shared" si="18"/>
        <v>31.08</v>
      </c>
      <c r="O399" t="str">
        <f t="shared" si="19"/>
        <v>Liberica</v>
      </c>
      <c r="P399" t="str">
        <f t="shared" si="20"/>
        <v>Dark</v>
      </c>
      <c r="Q399" t="str">
        <f>_xlfn.XLOOKUP(Orders_Table[[#This Row],[Customer ID]],customers!$A$1:$A$1001,customers!$I$1:$I$1001,,0)</f>
        <v>Yes</v>
      </c>
    </row>
    <row r="400" spans="1:17"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s="2" t="str">
        <f>_xlfn.XLOOKUP(Orders_Table[[#This Row],[Customer ID]],customers!$A$1:$A$1001,customers!$F$1:$F$1001,,0)</f>
        <v>Vancouver</v>
      </c>
      <c r="J400" t="str">
        <f>INDEX(products!$A$1:$G$49,MATCH(orders!$D400,products!$A$1:$A$49,0),MATCH(orders!J$1,products!$A$1:$G$1,0))</f>
        <v>Ara</v>
      </c>
      <c r="K400" t="str">
        <f>INDEX(products!$A$1:$G$49,MATCH(orders!$D400,products!$A$1:$A$49,0),MATCH(orders!K$1,products!$A$1:$G$1,0))</f>
        <v>D</v>
      </c>
      <c r="L400" s="4">
        <f>INDEX(products!$A$1:$G$49,MATCH(orders!$D400,products!$A$1:$A$49,0),MATCH(orders!L$1,products!$A$1:$G$1,0))</f>
        <v>0.2</v>
      </c>
      <c r="M400" s="5">
        <f>INDEX(products!$A$1:$G$49,MATCH(orders!$D400,products!$A$1:$A$49,0),MATCH(orders!M$1,products!$A$1:$G$1,0))</f>
        <v>2.9849999999999999</v>
      </c>
      <c r="N400" s="5">
        <f t="shared" si="18"/>
        <v>17.91</v>
      </c>
      <c r="O400" t="str">
        <f t="shared" si="19"/>
        <v>Arabica</v>
      </c>
      <c r="P400" t="str">
        <f t="shared" si="20"/>
        <v>Dark</v>
      </c>
      <c r="Q400" t="str">
        <f>_xlfn.XLOOKUP(Orders_Table[[#This Row],[Customer ID]],customers!$A$1:$A$1001,customers!$I$1:$I$1001,,0)</f>
        <v>Yes</v>
      </c>
    </row>
    <row r="401" spans="1:17"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s="2" t="str">
        <f>_xlfn.XLOOKUP(Orders_Table[[#This Row],[Customer ID]],customers!$A$1:$A$1001,customers!$F$1:$F$1001,,0)</f>
        <v>Preston</v>
      </c>
      <c r="J401" t="str">
        <f>INDEX(products!$A$1:$G$49,MATCH(orders!$D401,products!$A$1:$A$49,0),MATCH(orders!J$1,products!$A$1:$G$1,0))</f>
        <v>Exc</v>
      </c>
      <c r="K401" t="str">
        <f>INDEX(products!$A$1:$G$49,MATCH(orders!$D401,products!$A$1:$A$49,0),MATCH(orders!K$1,products!$A$1:$G$1,0))</f>
        <v>D</v>
      </c>
      <c r="L401" s="4">
        <f>INDEX(products!$A$1:$G$49,MATCH(orders!$D401,products!$A$1:$A$49,0),MATCH(orders!L$1,products!$A$1:$G$1,0))</f>
        <v>2.5</v>
      </c>
      <c r="M401" s="5">
        <f>INDEX(products!$A$1:$G$49,MATCH(orders!$D401,products!$A$1:$A$49,0),MATCH(orders!M$1,products!$A$1:$G$1,0))</f>
        <v>27.945</v>
      </c>
      <c r="N401" s="5">
        <f t="shared" si="18"/>
        <v>167.67000000000002</v>
      </c>
      <c r="O401" t="str">
        <f t="shared" si="19"/>
        <v>Excelsa</v>
      </c>
      <c r="P401" t="str">
        <f t="shared" si="20"/>
        <v>Dark</v>
      </c>
      <c r="Q401" t="str">
        <f>_xlfn.XLOOKUP(Orders_Table[[#This Row],[Customer ID]],customers!$A$1:$A$1001,customers!$I$1:$I$1001,,0)</f>
        <v>No</v>
      </c>
    </row>
    <row r="402" spans="1:17"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s="2" t="str">
        <f>_xlfn.XLOOKUP(Orders_Table[[#This Row],[Customer ID]],customers!$A$1:$A$1001,customers!$F$1:$F$1001,,0)</f>
        <v>Washington</v>
      </c>
      <c r="J402" t="str">
        <f>INDEX(products!$A$1:$G$49,MATCH(orders!$D402,products!$A$1:$A$49,0),MATCH(orders!J$1,products!$A$1:$G$1,0))</f>
        <v>Lib</v>
      </c>
      <c r="K402" t="str">
        <f>INDEX(products!$A$1:$G$49,MATCH(orders!$D402,products!$A$1:$A$49,0),MATCH(orders!K$1,products!$A$1:$G$1,0))</f>
        <v>L</v>
      </c>
      <c r="L402" s="4">
        <f>INDEX(products!$A$1:$G$49,MATCH(orders!$D402,products!$A$1:$A$49,0),MATCH(orders!L$1,products!$A$1:$G$1,0))</f>
        <v>1</v>
      </c>
      <c r="M402" s="5">
        <f>INDEX(products!$A$1:$G$49,MATCH(orders!$D402,products!$A$1:$A$49,0),MATCH(orders!M$1,products!$A$1:$G$1,0))</f>
        <v>15.85</v>
      </c>
      <c r="N402" s="5">
        <f t="shared" si="18"/>
        <v>63.4</v>
      </c>
      <c r="O402" t="str">
        <f t="shared" si="19"/>
        <v>Liberica</v>
      </c>
      <c r="P402" t="str">
        <f t="shared" si="20"/>
        <v>Light</v>
      </c>
      <c r="Q402" t="str">
        <f>_xlfn.XLOOKUP(Orders_Table[[#This Row],[Customer ID]],customers!$A$1:$A$1001,customers!$I$1:$I$1001,,0)</f>
        <v>No</v>
      </c>
    </row>
    <row r="403" spans="1:17"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s="2" t="str">
        <f>_xlfn.XLOOKUP(Orders_Table[[#This Row],[Customer ID]],customers!$A$1:$A$1001,customers!$F$1:$F$1001,,0)</f>
        <v>Knoxville</v>
      </c>
      <c r="J403" t="str">
        <f>INDEX(products!$A$1:$G$49,MATCH(orders!$D403,products!$A$1:$A$49,0),MATCH(orders!J$1,products!$A$1:$G$1,0))</f>
        <v>Lib</v>
      </c>
      <c r="K403" t="str">
        <f>INDEX(products!$A$1:$G$49,MATCH(orders!$D403,products!$A$1:$A$49,0),MATCH(orders!K$1,products!$A$1:$G$1,0))</f>
        <v>M</v>
      </c>
      <c r="L403" s="4">
        <f>INDEX(products!$A$1:$G$49,MATCH(orders!$D403,products!$A$1:$A$49,0),MATCH(orders!L$1,products!$A$1:$G$1,0))</f>
        <v>0.2</v>
      </c>
      <c r="M403" s="5">
        <f>INDEX(products!$A$1:$G$49,MATCH(orders!$D403,products!$A$1:$A$49,0),MATCH(orders!M$1,products!$A$1:$G$1,0))</f>
        <v>4.3650000000000002</v>
      </c>
      <c r="N403" s="5">
        <f t="shared" si="18"/>
        <v>8.73</v>
      </c>
      <c r="O403" t="str">
        <f t="shared" si="19"/>
        <v>Liberica</v>
      </c>
      <c r="P403" t="str">
        <f t="shared" si="20"/>
        <v>Medium</v>
      </c>
      <c r="Q403" t="str">
        <f>_xlfn.XLOOKUP(Orders_Table[[#This Row],[Customer ID]],customers!$A$1:$A$1001,customers!$I$1:$I$1001,,0)</f>
        <v>Yes</v>
      </c>
    </row>
    <row r="404" spans="1:17"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s="2" t="str">
        <f>_xlfn.XLOOKUP(Orders_Table[[#This Row],[Customer ID]],customers!$A$1:$A$1001,customers!$F$1:$F$1001,,0)</f>
        <v>Charleston</v>
      </c>
      <c r="J404" t="str">
        <f>INDEX(products!$A$1:$G$49,MATCH(orders!$D404,products!$A$1:$A$49,0),MATCH(orders!J$1,products!$A$1:$G$1,0))</f>
        <v>Rob</v>
      </c>
      <c r="K404" t="str">
        <f>INDEX(products!$A$1:$G$49,MATCH(orders!$D404,products!$A$1:$A$49,0),MATCH(orders!K$1,products!$A$1:$G$1,0))</f>
        <v>D</v>
      </c>
      <c r="L404" s="4">
        <f>INDEX(products!$A$1:$G$49,MATCH(orders!$D404,products!$A$1:$A$49,0),MATCH(orders!L$1,products!$A$1:$G$1,0))</f>
        <v>1</v>
      </c>
      <c r="M404" s="5">
        <f>INDEX(products!$A$1:$G$49,MATCH(orders!$D404,products!$A$1:$A$49,0),MATCH(orders!M$1,products!$A$1:$G$1,0))</f>
        <v>8.9499999999999993</v>
      </c>
      <c r="N404" s="5">
        <f t="shared" si="18"/>
        <v>26.849999999999998</v>
      </c>
      <c r="O404" t="str">
        <f t="shared" si="19"/>
        <v>Robusta</v>
      </c>
      <c r="P404" t="str">
        <f t="shared" si="20"/>
        <v>Dark</v>
      </c>
      <c r="Q404" t="str">
        <f>_xlfn.XLOOKUP(Orders_Table[[#This Row],[Customer ID]],customers!$A$1:$A$1001,customers!$I$1:$I$1001,,0)</f>
        <v>Yes</v>
      </c>
    </row>
    <row r="405" spans="1:17"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s="2" t="str">
        <f>_xlfn.XLOOKUP(Orders_Table[[#This Row],[Customer ID]],customers!$A$1:$A$1001,customers!$F$1:$F$1001,,0)</f>
        <v>Dallas</v>
      </c>
      <c r="J405" t="str">
        <f>INDEX(products!$A$1:$G$49,MATCH(orders!$D405,products!$A$1:$A$49,0),MATCH(orders!J$1,products!$A$1:$G$1,0))</f>
        <v>Lib</v>
      </c>
      <c r="K405" t="str">
        <f>INDEX(products!$A$1:$G$49,MATCH(orders!$D405,products!$A$1:$A$49,0),MATCH(orders!K$1,products!$A$1:$G$1,0))</f>
        <v>L</v>
      </c>
      <c r="L405" s="4">
        <f>INDEX(products!$A$1:$G$49,MATCH(orders!$D405,products!$A$1:$A$49,0),MATCH(orders!L$1,products!$A$1:$G$1,0))</f>
        <v>0.2</v>
      </c>
      <c r="M405" s="5">
        <f>INDEX(products!$A$1:$G$49,MATCH(orders!$D405,products!$A$1:$A$49,0),MATCH(orders!M$1,products!$A$1:$G$1,0))</f>
        <v>4.7549999999999999</v>
      </c>
      <c r="N405" s="5">
        <f t="shared" si="18"/>
        <v>9.51</v>
      </c>
      <c r="O405" t="str">
        <f t="shared" si="19"/>
        <v>Liberica</v>
      </c>
      <c r="P405" t="str">
        <f t="shared" si="20"/>
        <v>Light</v>
      </c>
      <c r="Q405" t="str">
        <f>_xlfn.XLOOKUP(Orders_Table[[#This Row],[Customer ID]],customers!$A$1:$A$1001,customers!$I$1:$I$1001,,0)</f>
        <v>No</v>
      </c>
    </row>
    <row r="406" spans="1:17"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s="2" t="str">
        <f>_xlfn.XLOOKUP(Orders_Table[[#This Row],[Customer ID]],customers!$A$1:$A$1001,customers!$F$1:$F$1001,,0)</f>
        <v>Whitegate</v>
      </c>
      <c r="J406" t="str">
        <f>INDEX(products!$A$1:$G$49,MATCH(orders!$D406,products!$A$1:$A$49,0),MATCH(orders!J$1,products!$A$1:$G$1,0))</f>
        <v>Ara</v>
      </c>
      <c r="K406" t="str">
        <f>INDEX(products!$A$1:$G$49,MATCH(orders!$D406,products!$A$1:$A$49,0),MATCH(orders!K$1,products!$A$1:$G$1,0))</f>
        <v>D</v>
      </c>
      <c r="L406" s="4">
        <f>INDEX(products!$A$1:$G$49,MATCH(orders!$D406,products!$A$1:$A$49,0),MATCH(orders!L$1,products!$A$1:$G$1,0))</f>
        <v>1</v>
      </c>
      <c r="M406" s="5">
        <f>INDEX(products!$A$1:$G$49,MATCH(orders!$D406,products!$A$1:$A$49,0),MATCH(orders!M$1,products!$A$1:$G$1,0))</f>
        <v>9.9499999999999993</v>
      </c>
      <c r="N406" s="5">
        <f t="shared" si="18"/>
        <v>39.799999999999997</v>
      </c>
      <c r="O406" t="str">
        <f t="shared" si="19"/>
        <v>Arabica</v>
      </c>
      <c r="P406" t="str">
        <f t="shared" si="20"/>
        <v>Dark</v>
      </c>
      <c r="Q406" t="str">
        <f>_xlfn.XLOOKUP(Orders_Table[[#This Row],[Customer ID]],customers!$A$1:$A$1001,customers!$I$1:$I$1001,,0)</f>
        <v>No</v>
      </c>
    </row>
    <row r="407" spans="1:17"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s="2" t="str">
        <f>_xlfn.XLOOKUP(Orders_Table[[#This Row],[Customer ID]],customers!$A$1:$A$1001,customers!$F$1:$F$1001,,0)</f>
        <v>Chico</v>
      </c>
      <c r="J407" t="str">
        <f>INDEX(products!$A$1:$G$49,MATCH(orders!$D407,products!$A$1:$A$49,0),MATCH(orders!J$1,products!$A$1:$G$1,0))</f>
        <v>Exc</v>
      </c>
      <c r="K407" t="str">
        <f>INDEX(products!$A$1:$G$49,MATCH(orders!$D407,products!$A$1:$A$49,0),MATCH(orders!K$1,products!$A$1:$G$1,0))</f>
        <v>M</v>
      </c>
      <c r="L407" s="4">
        <f>INDEX(products!$A$1:$G$49,MATCH(orders!$D407,products!$A$1:$A$49,0),MATCH(orders!L$1,products!$A$1:$G$1,0))</f>
        <v>0.5</v>
      </c>
      <c r="M407" s="5">
        <f>INDEX(products!$A$1:$G$49,MATCH(orders!$D407,products!$A$1:$A$49,0),MATCH(orders!M$1,products!$A$1:$G$1,0))</f>
        <v>8.25</v>
      </c>
      <c r="N407" s="5">
        <f t="shared" si="18"/>
        <v>24.75</v>
      </c>
      <c r="O407" t="str">
        <f t="shared" si="19"/>
        <v>Excelsa</v>
      </c>
      <c r="P407" t="str">
        <f t="shared" si="20"/>
        <v>Medium</v>
      </c>
      <c r="Q407" t="str">
        <f>_xlfn.XLOOKUP(Orders_Table[[#This Row],[Customer ID]],customers!$A$1:$A$1001,customers!$I$1:$I$1001,,0)</f>
        <v>Yes</v>
      </c>
    </row>
    <row r="408" spans="1:17"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s="2" t="str">
        <f>_xlfn.XLOOKUP(Orders_Table[[#This Row],[Customer ID]],customers!$A$1:$A$1001,customers!$F$1:$F$1001,,0)</f>
        <v>Little Rock</v>
      </c>
      <c r="J408" t="str">
        <f>INDEX(products!$A$1:$G$49,MATCH(orders!$D408,products!$A$1:$A$49,0),MATCH(orders!J$1,products!$A$1:$G$1,0))</f>
        <v>Exc</v>
      </c>
      <c r="K408" t="str">
        <f>INDEX(products!$A$1:$G$49,MATCH(orders!$D408,products!$A$1:$A$49,0),MATCH(orders!K$1,products!$A$1:$G$1,0))</f>
        <v>M</v>
      </c>
      <c r="L408" s="4">
        <f>INDEX(products!$A$1:$G$49,MATCH(orders!$D408,products!$A$1:$A$49,0),MATCH(orders!L$1,products!$A$1:$G$1,0))</f>
        <v>1</v>
      </c>
      <c r="M408" s="5">
        <f>INDEX(products!$A$1:$G$49,MATCH(orders!$D408,products!$A$1:$A$49,0),MATCH(orders!M$1,products!$A$1:$G$1,0))</f>
        <v>13.75</v>
      </c>
      <c r="N408" s="5">
        <f t="shared" si="18"/>
        <v>68.75</v>
      </c>
      <c r="O408" t="str">
        <f t="shared" si="19"/>
        <v>Excelsa</v>
      </c>
      <c r="P408" t="str">
        <f t="shared" si="20"/>
        <v>Medium</v>
      </c>
      <c r="Q408" t="str">
        <f>_xlfn.XLOOKUP(Orders_Table[[#This Row],[Customer ID]],customers!$A$1:$A$1001,customers!$I$1:$I$1001,,0)</f>
        <v>Yes</v>
      </c>
    </row>
    <row r="409" spans="1:17"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s="2" t="str">
        <f>_xlfn.XLOOKUP(Orders_Table[[#This Row],[Customer ID]],customers!$A$1:$A$1001,customers!$F$1:$F$1001,,0)</f>
        <v>Balrothery</v>
      </c>
      <c r="J409" t="str">
        <f>INDEX(products!$A$1:$G$49,MATCH(orders!$D409,products!$A$1:$A$49,0),MATCH(orders!J$1,products!$A$1:$G$1,0))</f>
        <v>Exc</v>
      </c>
      <c r="K409" t="str">
        <f>INDEX(products!$A$1:$G$49,MATCH(orders!$D409,products!$A$1:$A$49,0),MATCH(orders!K$1,products!$A$1:$G$1,0))</f>
        <v>M</v>
      </c>
      <c r="L409" s="4">
        <f>INDEX(products!$A$1:$G$49,MATCH(orders!$D409,products!$A$1:$A$49,0),MATCH(orders!L$1,products!$A$1:$G$1,0))</f>
        <v>0.5</v>
      </c>
      <c r="M409" s="5">
        <f>INDEX(products!$A$1:$G$49,MATCH(orders!$D409,products!$A$1:$A$49,0),MATCH(orders!M$1,products!$A$1:$G$1,0))</f>
        <v>8.25</v>
      </c>
      <c r="N409" s="5">
        <f t="shared" si="18"/>
        <v>49.5</v>
      </c>
      <c r="O409" t="str">
        <f t="shared" si="19"/>
        <v>Excelsa</v>
      </c>
      <c r="P409" t="str">
        <f t="shared" si="20"/>
        <v>Medium</v>
      </c>
      <c r="Q409" t="str">
        <f>_xlfn.XLOOKUP(Orders_Table[[#This Row],[Customer ID]],customers!$A$1:$A$1001,customers!$I$1:$I$1001,,0)</f>
        <v>No</v>
      </c>
    </row>
    <row r="410" spans="1:17"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s="2" t="str">
        <f>_xlfn.XLOOKUP(Orders_Table[[#This Row],[Customer ID]],customers!$A$1:$A$1001,customers!$F$1:$F$1001,,0)</f>
        <v>New Brunswick</v>
      </c>
      <c r="J410" t="str">
        <f>INDEX(products!$A$1:$G$49,MATCH(orders!$D410,products!$A$1:$A$49,0),MATCH(orders!J$1,products!$A$1:$G$1,0))</f>
        <v>Ara</v>
      </c>
      <c r="K410" t="str">
        <f>INDEX(products!$A$1:$G$49,MATCH(orders!$D410,products!$A$1:$A$49,0),MATCH(orders!K$1,products!$A$1:$G$1,0))</f>
        <v>M</v>
      </c>
      <c r="L410" s="4">
        <f>INDEX(products!$A$1:$G$49,MATCH(orders!$D410,products!$A$1:$A$49,0),MATCH(orders!L$1,products!$A$1:$G$1,0))</f>
        <v>2.5</v>
      </c>
      <c r="M410" s="5">
        <f>INDEX(products!$A$1:$G$49,MATCH(orders!$D410,products!$A$1:$A$49,0),MATCH(orders!M$1,products!$A$1:$G$1,0))</f>
        <v>25.874999999999996</v>
      </c>
      <c r="N410" s="5">
        <f t="shared" si="18"/>
        <v>51.749999999999993</v>
      </c>
      <c r="O410" t="str">
        <f t="shared" si="19"/>
        <v>Arabica</v>
      </c>
      <c r="P410" t="str">
        <f t="shared" si="20"/>
        <v>Medium</v>
      </c>
      <c r="Q410" t="str">
        <f>_xlfn.XLOOKUP(Orders_Table[[#This Row],[Customer ID]],customers!$A$1:$A$1001,customers!$I$1:$I$1001,,0)</f>
        <v>Yes</v>
      </c>
    </row>
    <row r="411" spans="1:17"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s="2" t="str">
        <f>_xlfn.XLOOKUP(Orders_Table[[#This Row],[Customer ID]],customers!$A$1:$A$1001,customers!$F$1:$F$1001,,0)</f>
        <v>Valleymount</v>
      </c>
      <c r="J411" t="str">
        <f>INDEX(products!$A$1:$G$49,MATCH(orders!$D411,products!$A$1:$A$49,0),MATCH(orders!J$1,products!$A$1:$G$1,0))</f>
        <v>Lib</v>
      </c>
      <c r="K411" t="str">
        <f>INDEX(products!$A$1:$G$49,MATCH(orders!$D411,products!$A$1:$A$49,0),MATCH(orders!K$1,products!$A$1:$G$1,0))</f>
        <v>L</v>
      </c>
      <c r="L411" s="4">
        <f>INDEX(products!$A$1:$G$49,MATCH(orders!$D411,products!$A$1:$A$49,0),MATCH(orders!L$1,products!$A$1:$G$1,0))</f>
        <v>1</v>
      </c>
      <c r="M411" s="5">
        <f>INDEX(products!$A$1:$G$49,MATCH(orders!$D411,products!$A$1:$A$49,0),MATCH(orders!M$1,products!$A$1:$G$1,0))</f>
        <v>15.85</v>
      </c>
      <c r="N411" s="5">
        <f t="shared" si="18"/>
        <v>47.55</v>
      </c>
      <c r="O411" t="str">
        <f t="shared" si="19"/>
        <v>Liberica</v>
      </c>
      <c r="P411" t="str">
        <f t="shared" si="20"/>
        <v>Light</v>
      </c>
      <c r="Q411" t="str">
        <f>_xlfn.XLOOKUP(Orders_Table[[#This Row],[Customer ID]],customers!$A$1:$A$1001,customers!$I$1:$I$1001,,0)</f>
        <v>Yes</v>
      </c>
    </row>
    <row r="412" spans="1:17"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s="2" t="str">
        <f>_xlfn.XLOOKUP(Orders_Table[[#This Row],[Customer ID]],customers!$A$1:$A$1001,customers!$F$1:$F$1001,,0)</f>
        <v>San Francisco</v>
      </c>
      <c r="J412" t="str">
        <f>INDEX(products!$A$1:$G$49,MATCH(orders!$D412,products!$A$1:$A$49,0),MATCH(orders!J$1,products!$A$1:$G$1,0))</f>
        <v>Ara</v>
      </c>
      <c r="K412" t="str">
        <f>INDEX(products!$A$1:$G$49,MATCH(orders!$D412,products!$A$1:$A$49,0),MATCH(orders!K$1,products!$A$1:$G$1,0))</f>
        <v>L</v>
      </c>
      <c r="L412" s="4">
        <f>INDEX(products!$A$1:$G$49,MATCH(orders!$D412,products!$A$1:$A$49,0),MATCH(orders!L$1,products!$A$1:$G$1,0))</f>
        <v>0.2</v>
      </c>
      <c r="M412" s="5">
        <f>INDEX(products!$A$1:$G$49,MATCH(orders!$D412,products!$A$1:$A$49,0),MATCH(orders!M$1,products!$A$1:$G$1,0))</f>
        <v>3.8849999999999998</v>
      </c>
      <c r="N412" s="5">
        <f t="shared" si="18"/>
        <v>15.54</v>
      </c>
      <c r="O412" t="str">
        <f t="shared" si="19"/>
        <v>Arabica</v>
      </c>
      <c r="P412" t="str">
        <f t="shared" si="20"/>
        <v>Light</v>
      </c>
      <c r="Q412" t="str">
        <f>_xlfn.XLOOKUP(Orders_Table[[#This Row],[Customer ID]],customers!$A$1:$A$1001,customers!$I$1:$I$1001,,0)</f>
        <v>No</v>
      </c>
    </row>
    <row r="413" spans="1:17"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s="2" t="str">
        <f>_xlfn.XLOOKUP(Orders_Table[[#This Row],[Customer ID]],customers!$A$1:$A$1001,customers!$F$1:$F$1001,,0)</f>
        <v>Lafayette</v>
      </c>
      <c r="J413" t="str">
        <f>INDEX(products!$A$1:$G$49,MATCH(orders!$D413,products!$A$1:$A$49,0),MATCH(orders!J$1,products!$A$1:$G$1,0))</f>
        <v>Lib</v>
      </c>
      <c r="K413" t="str">
        <f>INDEX(products!$A$1:$G$49,MATCH(orders!$D413,products!$A$1:$A$49,0),MATCH(orders!K$1,products!$A$1:$G$1,0))</f>
        <v>M</v>
      </c>
      <c r="L413" s="4">
        <f>INDEX(products!$A$1:$G$49,MATCH(orders!$D413,products!$A$1:$A$49,0),MATCH(orders!L$1,products!$A$1:$G$1,0))</f>
        <v>1</v>
      </c>
      <c r="M413" s="5">
        <f>INDEX(products!$A$1:$G$49,MATCH(orders!$D413,products!$A$1:$A$49,0),MATCH(orders!M$1,products!$A$1:$G$1,0))</f>
        <v>14.55</v>
      </c>
      <c r="N413" s="5">
        <f t="shared" si="18"/>
        <v>87.300000000000011</v>
      </c>
      <c r="O413" t="str">
        <f t="shared" si="19"/>
        <v>Liberica</v>
      </c>
      <c r="P413" t="str">
        <f t="shared" si="20"/>
        <v>Medium</v>
      </c>
      <c r="Q413" t="str">
        <f>_xlfn.XLOOKUP(Orders_Table[[#This Row],[Customer ID]],customers!$A$1:$A$1001,customers!$I$1:$I$1001,,0)</f>
        <v>Yes</v>
      </c>
    </row>
    <row r="414" spans="1:17"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s="2" t="str">
        <f>_xlfn.XLOOKUP(Orders_Table[[#This Row],[Customer ID]],customers!$A$1:$A$1001,customers!$F$1:$F$1001,,0)</f>
        <v>San Diego</v>
      </c>
      <c r="J414" t="str">
        <f>INDEX(products!$A$1:$G$49,MATCH(orders!$D414,products!$A$1:$A$49,0),MATCH(orders!J$1,products!$A$1:$G$1,0))</f>
        <v>Ara</v>
      </c>
      <c r="K414" t="str">
        <f>INDEX(products!$A$1:$G$49,MATCH(orders!$D414,products!$A$1:$A$49,0),MATCH(orders!K$1,products!$A$1:$G$1,0))</f>
        <v>M</v>
      </c>
      <c r="L414" s="4">
        <f>INDEX(products!$A$1:$G$49,MATCH(orders!$D414,products!$A$1:$A$49,0),MATCH(orders!L$1,products!$A$1:$G$1,0))</f>
        <v>1</v>
      </c>
      <c r="M414" s="5">
        <f>INDEX(products!$A$1:$G$49,MATCH(orders!$D414,products!$A$1:$A$49,0),MATCH(orders!M$1,products!$A$1:$G$1,0))</f>
        <v>11.25</v>
      </c>
      <c r="N414" s="5">
        <f t="shared" si="18"/>
        <v>56.25</v>
      </c>
      <c r="O414" t="str">
        <f t="shared" si="19"/>
        <v>Arabica</v>
      </c>
      <c r="P414" t="str">
        <f t="shared" si="20"/>
        <v>Medium</v>
      </c>
      <c r="Q414" t="str">
        <f>_xlfn.XLOOKUP(Orders_Table[[#This Row],[Customer ID]],customers!$A$1:$A$1001,customers!$I$1:$I$1001,,0)</f>
        <v>Yes</v>
      </c>
    </row>
    <row r="415" spans="1:17"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s="2" t="str">
        <f>_xlfn.XLOOKUP(Orders_Table[[#This Row],[Customer ID]],customers!$A$1:$A$1001,customers!$F$1:$F$1001,,0)</f>
        <v>Alhambra</v>
      </c>
      <c r="J415" t="str">
        <f>INDEX(products!$A$1:$G$49,MATCH(orders!$D415,products!$A$1:$A$49,0),MATCH(orders!J$1,products!$A$1:$G$1,0))</f>
        <v>Lib</v>
      </c>
      <c r="K415" t="str">
        <f>INDEX(products!$A$1:$G$49,MATCH(orders!$D415,products!$A$1:$A$49,0),MATCH(orders!K$1,products!$A$1:$G$1,0))</f>
        <v>L</v>
      </c>
      <c r="L415" s="4">
        <f>INDEX(products!$A$1:$G$49,MATCH(orders!$D415,products!$A$1:$A$49,0),MATCH(orders!L$1,products!$A$1:$G$1,0))</f>
        <v>2.5</v>
      </c>
      <c r="M415" s="5">
        <f>INDEX(products!$A$1:$G$49,MATCH(orders!$D415,products!$A$1:$A$49,0),MATCH(orders!M$1,products!$A$1:$G$1,0))</f>
        <v>36.454999999999998</v>
      </c>
      <c r="N415" s="5">
        <f t="shared" si="18"/>
        <v>36.454999999999998</v>
      </c>
      <c r="O415" t="str">
        <f t="shared" si="19"/>
        <v>Liberica</v>
      </c>
      <c r="P415" t="str">
        <f t="shared" si="20"/>
        <v>Light</v>
      </c>
      <c r="Q415" t="str">
        <f>_xlfn.XLOOKUP(Orders_Table[[#This Row],[Customer ID]],customers!$A$1:$A$1001,customers!$I$1:$I$1001,,0)</f>
        <v>Yes</v>
      </c>
    </row>
    <row r="416" spans="1:17"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s="2" t="str">
        <f>_xlfn.XLOOKUP(Orders_Table[[#This Row],[Customer ID]],customers!$A$1:$A$1001,customers!$F$1:$F$1001,,0)</f>
        <v>Tyler</v>
      </c>
      <c r="J416" t="str">
        <f>INDEX(products!$A$1:$G$49,MATCH(orders!$D416,products!$A$1:$A$49,0),MATCH(orders!J$1,products!$A$1:$G$1,0))</f>
        <v>Rob</v>
      </c>
      <c r="K416" t="str">
        <f>INDEX(products!$A$1:$G$49,MATCH(orders!$D416,products!$A$1:$A$49,0),MATCH(orders!K$1,products!$A$1:$G$1,0))</f>
        <v>L</v>
      </c>
      <c r="L416" s="4">
        <f>INDEX(products!$A$1:$G$49,MATCH(orders!$D416,products!$A$1:$A$49,0),MATCH(orders!L$1,products!$A$1:$G$1,0))</f>
        <v>0.2</v>
      </c>
      <c r="M416" s="5">
        <f>INDEX(products!$A$1:$G$49,MATCH(orders!$D416,products!$A$1:$A$49,0),MATCH(orders!M$1,products!$A$1:$G$1,0))</f>
        <v>3.5849999999999995</v>
      </c>
      <c r="N416" s="5">
        <f t="shared" si="18"/>
        <v>10.754999999999999</v>
      </c>
      <c r="O416" t="str">
        <f t="shared" si="19"/>
        <v>Robusta</v>
      </c>
      <c r="P416" t="str">
        <f t="shared" si="20"/>
        <v>Light</v>
      </c>
      <c r="Q416" t="str">
        <f>_xlfn.XLOOKUP(Orders_Table[[#This Row],[Customer ID]],customers!$A$1:$A$1001,customers!$I$1:$I$1001,,0)</f>
        <v>Yes</v>
      </c>
    </row>
    <row r="417" spans="1:17"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s="2" t="str">
        <f>_xlfn.XLOOKUP(Orders_Table[[#This Row],[Customer ID]],customers!$A$1:$A$1001,customers!$F$1:$F$1001,,0)</f>
        <v>Lafayette</v>
      </c>
      <c r="J417" t="str">
        <f>INDEX(products!$A$1:$G$49,MATCH(orders!$D417,products!$A$1:$A$49,0),MATCH(orders!J$1,products!$A$1:$G$1,0))</f>
        <v>Rob</v>
      </c>
      <c r="K417" t="str">
        <f>INDEX(products!$A$1:$G$49,MATCH(orders!$D417,products!$A$1:$A$49,0),MATCH(orders!K$1,products!$A$1:$G$1,0))</f>
        <v>M</v>
      </c>
      <c r="L417" s="4">
        <f>INDEX(products!$A$1:$G$49,MATCH(orders!$D417,products!$A$1:$A$49,0),MATCH(orders!L$1,products!$A$1:$G$1,0))</f>
        <v>0.2</v>
      </c>
      <c r="M417" s="5">
        <f>INDEX(products!$A$1:$G$49,MATCH(orders!$D417,products!$A$1:$A$49,0),MATCH(orders!M$1,products!$A$1:$G$1,0))</f>
        <v>2.9849999999999999</v>
      </c>
      <c r="N417" s="5">
        <f t="shared" si="18"/>
        <v>8.9550000000000001</v>
      </c>
      <c r="O417" t="str">
        <f t="shared" si="19"/>
        <v>Robusta</v>
      </c>
      <c r="P417" t="str">
        <f t="shared" si="20"/>
        <v>Medium</v>
      </c>
      <c r="Q417" t="str">
        <f>_xlfn.XLOOKUP(Orders_Table[[#This Row],[Customer ID]],customers!$A$1:$A$1001,customers!$I$1:$I$1001,,0)</f>
        <v>No</v>
      </c>
    </row>
    <row r="418" spans="1:17"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s="2" t="str">
        <f>_xlfn.XLOOKUP(Orders_Table[[#This Row],[Customer ID]],customers!$A$1:$A$1001,customers!$F$1:$F$1001,,0)</f>
        <v>Dayton</v>
      </c>
      <c r="J418" t="str">
        <f>INDEX(products!$A$1:$G$49,MATCH(orders!$D418,products!$A$1:$A$49,0),MATCH(orders!J$1,products!$A$1:$G$1,0))</f>
        <v>Ara</v>
      </c>
      <c r="K418" t="str">
        <f>INDEX(products!$A$1:$G$49,MATCH(orders!$D418,products!$A$1:$A$49,0),MATCH(orders!K$1,products!$A$1:$G$1,0))</f>
        <v>L</v>
      </c>
      <c r="L418" s="4">
        <f>INDEX(products!$A$1:$G$49,MATCH(orders!$D418,products!$A$1:$A$49,0),MATCH(orders!L$1,products!$A$1:$G$1,0))</f>
        <v>0.5</v>
      </c>
      <c r="M418" s="5">
        <f>INDEX(products!$A$1:$G$49,MATCH(orders!$D418,products!$A$1:$A$49,0),MATCH(orders!M$1,products!$A$1:$G$1,0))</f>
        <v>7.77</v>
      </c>
      <c r="N418" s="5">
        <f t="shared" si="18"/>
        <v>23.31</v>
      </c>
      <c r="O418" t="str">
        <f t="shared" si="19"/>
        <v>Arabica</v>
      </c>
      <c r="P418" t="str">
        <f t="shared" si="20"/>
        <v>Light</v>
      </c>
      <c r="Q418" t="str">
        <f>_xlfn.XLOOKUP(Orders_Table[[#This Row],[Customer ID]],customers!$A$1:$A$1001,customers!$I$1:$I$1001,,0)</f>
        <v>Yes</v>
      </c>
    </row>
    <row r="419" spans="1:17"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s="2" t="str">
        <f>_xlfn.XLOOKUP(Orders_Table[[#This Row],[Customer ID]],customers!$A$1:$A$1001,customers!$F$1:$F$1001,,0)</f>
        <v>Phoenix</v>
      </c>
      <c r="J419" t="str">
        <f>INDEX(products!$A$1:$G$49,MATCH(orders!$D419,products!$A$1:$A$49,0),MATCH(orders!J$1,products!$A$1:$G$1,0))</f>
        <v>Ara</v>
      </c>
      <c r="K419" t="str">
        <f>INDEX(products!$A$1:$G$49,MATCH(orders!$D419,products!$A$1:$A$49,0),MATCH(orders!K$1,products!$A$1:$G$1,0))</f>
        <v>L</v>
      </c>
      <c r="L419" s="4">
        <f>INDEX(products!$A$1:$G$49,MATCH(orders!$D419,products!$A$1:$A$49,0),MATCH(orders!L$1,products!$A$1:$G$1,0))</f>
        <v>2.5</v>
      </c>
      <c r="M419" s="5">
        <f>INDEX(products!$A$1:$G$49,MATCH(orders!$D419,products!$A$1:$A$49,0),MATCH(orders!M$1,products!$A$1:$G$1,0))</f>
        <v>29.784999999999997</v>
      </c>
      <c r="N419" s="5">
        <f t="shared" si="18"/>
        <v>29.784999999999997</v>
      </c>
      <c r="O419" t="str">
        <f t="shared" si="19"/>
        <v>Arabica</v>
      </c>
      <c r="P419" t="str">
        <f t="shared" si="20"/>
        <v>Light</v>
      </c>
      <c r="Q419" t="str">
        <f>_xlfn.XLOOKUP(Orders_Table[[#This Row],[Customer ID]],customers!$A$1:$A$1001,customers!$I$1:$I$1001,,0)</f>
        <v>Yes</v>
      </c>
    </row>
    <row r="420" spans="1:17"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s="2" t="str">
        <f>_xlfn.XLOOKUP(Orders_Table[[#This Row],[Customer ID]],customers!$A$1:$A$1001,customers!$F$1:$F$1001,,0)</f>
        <v>Sacramento</v>
      </c>
      <c r="J420" t="str">
        <f>INDEX(products!$A$1:$G$49,MATCH(orders!$D420,products!$A$1:$A$49,0),MATCH(orders!J$1,products!$A$1:$G$1,0))</f>
        <v>Ara</v>
      </c>
      <c r="K420" t="str">
        <f>INDEX(products!$A$1:$G$49,MATCH(orders!$D420,products!$A$1:$A$49,0),MATCH(orders!K$1,products!$A$1:$G$1,0))</f>
        <v>L</v>
      </c>
      <c r="L420" s="4">
        <f>INDEX(products!$A$1:$G$49,MATCH(orders!$D420,products!$A$1:$A$49,0),MATCH(orders!L$1,products!$A$1:$G$1,0))</f>
        <v>2.5</v>
      </c>
      <c r="M420" s="5">
        <f>INDEX(products!$A$1:$G$49,MATCH(orders!$D420,products!$A$1:$A$49,0),MATCH(orders!M$1,products!$A$1:$G$1,0))</f>
        <v>29.784999999999997</v>
      </c>
      <c r="N420" s="5">
        <f t="shared" si="18"/>
        <v>148.92499999999998</v>
      </c>
      <c r="O420" t="str">
        <f t="shared" si="19"/>
        <v>Arabica</v>
      </c>
      <c r="P420" t="str">
        <f t="shared" si="20"/>
        <v>Light</v>
      </c>
      <c r="Q420" t="str">
        <f>_xlfn.XLOOKUP(Orders_Table[[#This Row],[Customer ID]],customers!$A$1:$A$1001,customers!$I$1:$I$1001,,0)</f>
        <v>Yes</v>
      </c>
    </row>
    <row r="421" spans="1:17"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s="2" t="str">
        <f>_xlfn.XLOOKUP(Orders_Table[[#This Row],[Customer ID]],customers!$A$1:$A$1001,customers!$F$1:$F$1001,,0)</f>
        <v>Lincoln</v>
      </c>
      <c r="J421" t="str">
        <f>INDEX(products!$A$1:$G$49,MATCH(orders!$D421,products!$A$1:$A$49,0),MATCH(orders!J$1,products!$A$1:$G$1,0))</f>
        <v>Lib</v>
      </c>
      <c r="K421" t="str">
        <f>INDEX(products!$A$1:$G$49,MATCH(orders!$D421,products!$A$1:$A$49,0),MATCH(orders!K$1,products!$A$1:$G$1,0))</f>
        <v>M</v>
      </c>
      <c r="L421" s="4">
        <f>INDEX(products!$A$1:$G$49,MATCH(orders!$D421,products!$A$1:$A$49,0),MATCH(orders!L$1,products!$A$1:$G$1,0))</f>
        <v>0.5</v>
      </c>
      <c r="M421" s="5">
        <f>INDEX(products!$A$1:$G$49,MATCH(orders!$D421,products!$A$1:$A$49,0),MATCH(orders!M$1,products!$A$1:$G$1,0))</f>
        <v>8.73</v>
      </c>
      <c r="N421" s="5">
        <f t="shared" si="18"/>
        <v>8.73</v>
      </c>
      <c r="O421" t="str">
        <f t="shared" si="19"/>
        <v>Liberica</v>
      </c>
      <c r="P421" t="str">
        <f t="shared" si="20"/>
        <v>Medium</v>
      </c>
      <c r="Q421" t="str">
        <f>_xlfn.XLOOKUP(Orders_Table[[#This Row],[Customer ID]],customers!$A$1:$A$1001,customers!$I$1:$I$1001,,0)</f>
        <v>Yes</v>
      </c>
    </row>
    <row r="422" spans="1:17"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s="2" t="str">
        <f>_xlfn.XLOOKUP(Orders_Table[[#This Row],[Customer ID]],customers!$A$1:$A$1001,customers!$F$1:$F$1001,,0)</f>
        <v>Odessa</v>
      </c>
      <c r="J422" t="str">
        <f>INDEX(products!$A$1:$G$49,MATCH(orders!$D422,products!$A$1:$A$49,0),MATCH(orders!J$1,products!$A$1:$G$1,0))</f>
        <v>Lib</v>
      </c>
      <c r="K422" t="str">
        <f>INDEX(products!$A$1:$G$49,MATCH(orders!$D422,products!$A$1:$A$49,0),MATCH(orders!K$1,products!$A$1:$G$1,0))</f>
        <v>D</v>
      </c>
      <c r="L422" s="4">
        <f>INDEX(products!$A$1:$G$49,MATCH(orders!$D422,products!$A$1:$A$49,0),MATCH(orders!L$1,products!$A$1:$G$1,0))</f>
        <v>0.5</v>
      </c>
      <c r="M422" s="5">
        <f>INDEX(products!$A$1:$G$49,MATCH(orders!$D422,products!$A$1:$A$49,0),MATCH(orders!M$1,products!$A$1:$G$1,0))</f>
        <v>7.77</v>
      </c>
      <c r="N422" s="5">
        <f t="shared" si="18"/>
        <v>31.08</v>
      </c>
      <c r="O422" t="str">
        <f t="shared" si="19"/>
        <v>Liberica</v>
      </c>
      <c r="P422" t="str">
        <f t="shared" si="20"/>
        <v>Dark</v>
      </c>
      <c r="Q422" t="str">
        <f>_xlfn.XLOOKUP(Orders_Table[[#This Row],[Customer ID]],customers!$A$1:$A$1001,customers!$I$1:$I$1001,,0)</f>
        <v>No</v>
      </c>
    </row>
    <row r="423" spans="1:17"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s="2" t="str">
        <f>_xlfn.XLOOKUP(Orders_Table[[#This Row],[Customer ID]],customers!$A$1:$A$1001,customers!$F$1:$F$1001,,0)</f>
        <v>Odessa</v>
      </c>
      <c r="J423" t="str">
        <f>INDEX(products!$A$1:$G$49,MATCH(orders!$D423,products!$A$1:$A$49,0),MATCH(orders!J$1,products!$A$1:$G$1,0))</f>
        <v>Ara</v>
      </c>
      <c r="K423" t="str">
        <f>INDEX(products!$A$1:$G$49,MATCH(orders!$D423,products!$A$1:$A$49,0),MATCH(orders!K$1,products!$A$1:$G$1,0))</f>
        <v>D</v>
      </c>
      <c r="L423" s="4">
        <f>INDEX(products!$A$1:$G$49,MATCH(orders!$D423,products!$A$1:$A$49,0),MATCH(orders!L$1,products!$A$1:$G$1,0))</f>
        <v>2.5</v>
      </c>
      <c r="M423" s="5">
        <f>INDEX(products!$A$1:$G$49,MATCH(orders!$D423,products!$A$1:$A$49,0),MATCH(orders!M$1,products!$A$1:$G$1,0))</f>
        <v>22.884999999999998</v>
      </c>
      <c r="N423" s="5">
        <f t="shared" si="18"/>
        <v>137.31</v>
      </c>
      <c r="O423" t="str">
        <f t="shared" si="19"/>
        <v>Arabica</v>
      </c>
      <c r="P423" t="str">
        <f t="shared" si="20"/>
        <v>Dark</v>
      </c>
      <c r="Q423" t="str">
        <f>_xlfn.XLOOKUP(Orders_Table[[#This Row],[Customer ID]],customers!$A$1:$A$1001,customers!$I$1:$I$1001,,0)</f>
        <v>No</v>
      </c>
    </row>
    <row r="424" spans="1:17"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s="2" t="str">
        <f>_xlfn.XLOOKUP(Orders_Table[[#This Row],[Customer ID]],customers!$A$1:$A$1001,customers!$F$1:$F$1001,,0)</f>
        <v>Madison</v>
      </c>
      <c r="J424" t="str">
        <f>INDEX(products!$A$1:$G$49,MATCH(orders!$D424,products!$A$1:$A$49,0),MATCH(orders!J$1,products!$A$1:$G$1,0))</f>
        <v>Ara</v>
      </c>
      <c r="K424" t="str">
        <f>INDEX(products!$A$1:$G$49,MATCH(orders!$D424,products!$A$1:$A$49,0),MATCH(orders!K$1,products!$A$1:$G$1,0))</f>
        <v>D</v>
      </c>
      <c r="L424" s="4">
        <f>INDEX(products!$A$1:$G$49,MATCH(orders!$D424,products!$A$1:$A$49,0),MATCH(orders!L$1,products!$A$1:$G$1,0))</f>
        <v>0.5</v>
      </c>
      <c r="M424" s="5">
        <f>INDEX(products!$A$1:$G$49,MATCH(orders!$D424,products!$A$1:$A$49,0),MATCH(orders!M$1,products!$A$1:$G$1,0))</f>
        <v>5.97</v>
      </c>
      <c r="N424" s="5">
        <f t="shared" si="18"/>
        <v>29.849999999999998</v>
      </c>
      <c r="O424" t="str">
        <f t="shared" si="19"/>
        <v>Arabica</v>
      </c>
      <c r="P424" t="str">
        <f t="shared" si="20"/>
        <v>Dark</v>
      </c>
      <c r="Q424" t="str">
        <f>_xlfn.XLOOKUP(Orders_Table[[#This Row],[Customer ID]],customers!$A$1:$A$1001,customers!$I$1:$I$1001,,0)</f>
        <v>No</v>
      </c>
    </row>
    <row r="425" spans="1:17"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s="2" t="str">
        <f>_xlfn.XLOOKUP(Orders_Table[[#This Row],[Customer ID]],customers!$A$1:$A$1001,customers!$F$1:$F$1001,,0)</f>
        <v>Charleston</v>
      </c>
      <c r="J425" t="str">
        <f>INDEX(products!$A$1:$G$49,MATCH(orders!$D425,products!$A$1:$A$49,0),MATCH(orders!J$1,products!$A$1:$G$1,0))</f>
        <v>Rob</v>
      </c>
      <c r="K425" t="str">
        <f>INDEX(products!$A$1:$G$49,MATCH(orders!$D425,products!$A$1:$A$49,0),MATCH(orders!K$1,products!$A$1:$G$1,0))</f>
        <v>M</v>
      </c>
      <c r="L425" s="4">
        <f>INDEX(products!$A$1:$G$49,MATCH(orders!$D425,products!$A$1:$A$49,0),MATCH(orders!L$1,products!$A$1:$G$1,0))</f>
        <v>0.5</v>
      </c>
      <c r="M425" s="5">
        <f>INDEX(products!$A$1:$G$49,MATCH(orders!$D425,products!$A$1:$A$49,0),MATCH(orders!M$1,products!$A$1:$G$1,0))</f>
        <v>5.97</v>
      </c>
      <c r="N425" s="5">
        <f t="shared" si="18"/>
        <v>17.91</v>
      </c>
      <c r="O425" t="str">
        <f t="shared" si="19"/>
        <v>Robusta</v>
      </c>
      <c r="P425" t="str">
        <f t="shared" si="20"/>
        <v>Medium</v>
      </c>
      <c r="Q425" t="str">
        <f>_xlfn.XLOOKUP(Orders_Table[[#This Row],[Customer ID]],customers!$A$1:$A$1001,customers!$I$1:$I$1001,,0)</f>
        <v>No</v>
      </c>
    </row>
    <row r="426" spans="1:17"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s="2" t="str">
        <f>_xlfn.XLOOKUP(Orders_Table[[#This Row],[Customer ID]],customers!$A$1:$A$1001,customers!$F$1:$F$1001,,0)</f>
        <v>Little Rock</v>
      </c>
      <c r="J426" t="str">
        <f>INDEX(products!$A$1:$G$49,MATCH(orders!$D426,products!$A$1:$A$49,0),MATCH(orders!J$1,products!$A$1:$G$1,0))</f>
        <v>Exc</v>
      </c>
      <c r="K426" t="str">
        <f>INDEX(products!$A$1:$G$49,MATCH(orders!$D426,products!$A$1:$A$49,0),MATCH(orders!K$1,products!$A$1:$G$1,0))</f>
        <v>L</v>
      </c>
      <c r="L426" s="4">
        <f>INDEX(products!$A$1:$G$49,MATCH(orders!$D426,products!$A$1:$A$49,0),MATCH(orders!L$1,products!$A$1:$G$1,0))</f>
        <v>0.5</v>
      </c>
      <c r="M426" s="5">
        <f>INDEX(products!$A$1:$G$49,MATCH(orders!$D426,products!$A$1:$A$49,0),MATCH(orders!M$1,products!$A$1:$G$1,0))</f>
        <v>8.91</v>
      </c>
      <c r="N426" s="5">
        <f t="shared" si="18"/>
        <v>26.73</v>
      </c>
      <c r="O426" t="str">
        <f t="shared" si="19"/>
        <v>Excelsa</v>
      </c>
      <c r="P426" t="str">
        <f t="shared" si="20"/>
        <v>Light</v>
      </c>
      <c r="Q426" t="str">
        <f>_xlfn.XLOOKUP(Orders_Table[[#This Row],[Customer ID]],customers!$A$1:$A$1001,customers!$I$1:$I$1001,,0)</f>
        <v>Yes</v>
      </c>
    </row>
    <row r="427" spans="1:17"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s="2" t="str">
        <f>_xlfn.XLOOKUP(Orders_Table[[#This Row],[Customer ID]],customers!$A$1:$A$1001,customers!$F$1:$F$1001,,0)</f>
        <v>Anchorage</v>
      </c>
      <c r="J427" t="str">
        <f>INDEX(products!$A$1:$G$49,MATCH(orders!$D427,products!$A$1:$A$49,0),MATCH(orders!J$1,products!$A$1:$G$1,0))</f>
        <v>Rob</v>
      </c>
      <c r="K427" t="str">
        <f>INDEX(products!$A$1:$G$49,MATCH(orders!$D427,products!$A$1:$A$49,0),MATCH(orders!K$1,products!$A$1:$G$1,0))</f>
        <v>D</v>
      </c>
      <c r="L427" s="4">
        <f>INDEX(products!$A$1:$G$49,MATCH(orders!$D427,products!$A$1:$A$49,0),MATCH(orders!L$1,products!$A$1:$G$1,0))</f>
        <v>1</v>
      </c>
      <c r="M427" s="5">
        <f>INDEX(products!$A$1:$G$49,MATCH(orders!$D427,products!$A$1:$A$49,0),MATCH(orders!M$1,products!$A$1:$G$1,0))</f>
        <v>8.9499999999999993</v>
      </c>
      <c r="N427" s="5">
        <f t="shared" si="18"/>
        <v>17.899999999999999</v>
      </c>
      <c r="O427" t="str">
        <f t="shared" si="19"/>
        <v>Robusta</v>
      </c>
      <c r="P427" t="str">
        <f t="shared" si="20"/>
        <v>Dark</v>
      </c>
      <c r="Q427" t="str">
        <f>_xlfn.XLOOKUP(Orders_Table[[#This Row],[Customer ID]],customers!$A$1:$A$1001,customers!$I$1:$I$1001,,0)</f>
        <v>No</v>
      </c>
    </row>
    <row r="428" spans="1:17"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s="2" t="str">
        <f>_xlfn.XLOOKUP(Orders_Table[[#This Row],[Customer ID]],customers!$A$1:$A$1001,customers!$F$1:$F$1001,,0)</f>
        <v>Longwood</v>
      </c>
      <c r="J428" t="str">
        <f>INDEX(products!$A$1:$G$49,MATCH(orders!$D428,products!$A$1:$A$49,0),MATCH(orders!J$1,products!$A$1:$G$1,0))</f>
        <v>Rob</v>
      </c>
      <c r="K428" t="str">
        <f>INDEX(products!$A$1:$G$49,MATCH(orders!$D428,products!$A$1:$A$49,0),MATCH(orders!K$1,products!$A$1:$G$1,0))</f>
        <v>L</v>
      </c>
      <c r="L428" s="4">
        <f>INDEX(products!$A$1:$G$49,MATCH(orders!$D428,products!$A$1:$A$49,0),MATCH(orders!L$1,products!$A$1:$G$1,0))</f>
        <v>0.2</v>
      </c>
      <c r="M428" s="5">
        <f>INDEX(products!$A$1:$G$49,MATCH(orders!$D428,products!$A$1:$A$49,0),MATCH(orders!M$1,products!$A$1:$G$1,0))</f>
        <v>3.5849999999999995</v>
      </c>
      <c r="N428" s="5">
        <f t="shared" si="18"/>
        <v>14.339999999999998</v>
      </c>
      <c r="O428" t="str">
        <f t="shared" si="19"/>
        <v>Robusta</v>
      </c>
      <c r="P428" t="str">
        <f t="shared" si="20"/>
        <v>Light</v>
      </c>
      <c r="Q428" t="str">
        <f>_xlfn.XLOOKUP(Orders_Table[[#This Row],[Customer ID]],customers!$A$1:$A$1001,customers!$I$1:$I$1001,,0)</f>
        <v>Yes</v>
      </c>
    </row>
    <row r="429" spans="1:17"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s="2" t="str">
        <f>_xlfn.XLOOKUP(Orders_Table[[#This Row],[Customer ID]],customers!$A$1:$A$1001,customers!$F$1:$F$1001,,0)</f>
        <v>San Francisco</v>
      </c>
      <c r="J429" t="str">
        <f>INDEX(products!$A$1:$G$49,MATCH(orders!$D429,products!$A$1:$A$49,0),MATCH(orders!J$1,products!$A$1:$G$1,0))</f>
        <v>Ara</v>
      </c>
      <c r="K429" t="str">
        <f>INDEX(products!$A$1:$G$49,MATCH(orders!$D429,products!$A$1:$A$49,0),MATCH(orders!K$1,products!$A$1:$G$1,0))</f>
        <v>M</v>
      </c>
      <c r="L429" s="4">
        <f>INDEX(products!$A$1:$G$49,MATCH(orders!$D429,products!$A$1:$A$49,0),MATCH(orders!L$1,products!$A$1:$G$1,0))</f>
        <v>2.5</v>
      </c>
      <c r="M429" s="5">
        <f>INDEX(products!$A$1:$G$49,MATCH(orders!$D429,products!$A$1:$A$49,0),MATCH(orders!M$1,products!$A$1:$G$1,0))</f>
        <v>25.874999999999996</v>
      </c>
      <c r="N429" s="5">
        <f t="shared" si="18"/>
        <v>77.624999999999986</v>
      </c>
      <c r="O429" t="str">
        <f t="shared" si="19"/>
        <v>Arabica</v>
      </c>
      <c r="P429" t="str">
        <f t="shared" si="20"/>
        <v>Medium</v>
      </c>
      <c r="Q429" t="str">
        <f>_xlfn.XLOOKUP(Orders_Table[[#This Row],[Customer ID]],customers!$A$1:$A$1001,customers!$I$1:$I$1001,,0)</f>
        <v>Yes</v>
      </c>
    </row>
    <row r="430" spans="1:17"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s="2" t="str">
        <f>_xlfn.XLOOKUP(Orders_Table[[#This Row],[Customer ID]],customers!$A$1:$A$1001,customers!$F$1:$F$1001,,0)</f>
        <v>Warren</v>
      </c>
      <c r="J430" t="str">
        <f>INDEX(products!$A$1:$G$49,MATCH(orders!$D430,products!$A$1:$A$49,0),MATCH(orders!J$1,products!$A$1:$G$1,0))</f>
        <v>Rob</v>
      </c>
      <c r="K430" t="str">
        <f>INDEX(products!$A$1:$G$49,MATCH(orders!$D430,products!$A$1:$A$49,0),MATCH(orders!K$1,products!$A$1:$G$1,0))</f>
        <v>L</v>
      </c>
      <c r="L430" s="4">
        <f>INDEX(products!$A$1:$G$49,MATCH(orders!$D430,products!$A$1:$A$49,0),MATCH(orders!L$1,products!$A$1:$G$1,0))</f>
        <v>1</v>
      </c>
      <c r="M430" s="5">
        <f>INDEX(products!$A$1:$G$49,MATCH(orders!$D430,products!$A$1:$A$49,0),MATCH(orders!M$1,products!$A$1:$G$1,0))</f>
        <v>11.95</v>
      </c>
      <c r="N430" s="5">
        <f t="shared" si="18"/>
        <v>59.75</v>
      </c>
      <c r="O430" t="str">
        <f t="shared" si="19"/>
        <v>Robusta</v>
      </c>
      <c r="P430" t="str">
        <f t="shared" si="20"/>
        <v>Light</v>
      </c>
      <c r="Q430" t="str">
        <f>_xlfn.XLOOKUP(Orders_Table[[#This Row],[Customer ID]],customers!$A$1:$A$1001,customers!$I$1:$I$1001,,0)</f>
        <v>No</v>
      </c>
    </row>
    <row r="431" spans="1:17"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s="2" t="str">
        <f>_xlfn.XLOOKUP(Orders_Table[[#This Row],[Customer ID]],customers!$A$1:$A$1001,customers!$F$1:$F$1001,,0)</f>
        <v>Odessa</v>
      </c>
      <c r="J431" t="str">
        <f>INDEX(products!$A$1:$G$49,MATCH(orders!$D431,products!$A$1:$A$49,0),MATCH(orders!J$1,products!$A$1:$G$1,0))</f>
        <v>Ara</v>
      </c>
      <c r="K431" t="str">
        <f>INDEX(products!$A$1:$G$49,MATCH(orders!$D431,products!$A$1:$A$49,0),MATCH(orders!K$1,products!$A$1:$G$1,0))</f>
        <v>L</v>
      </c>
      <c r="L431" s="4">
        <f>INDEX(products!$A$1:$G$49,MATCH(orders!$D431,products!$A$1:$A$49,0),MATCH(orders!L$1,products!$A$1:$G$1,0))</f>
        <v>1</v>
      </c>
      <c r="M431" s="5">
        <f>INDEX(products!$A$1:$G$49,MATCH(orders!$D431,products!$A$1:$A$49,0),MATCH(orders!M$1,products!$A$1:$G$1,0))</f>
        <v>12.95</v>
      </c>
      <c r="N431" s="5">
        <f t="shared" si="18"/>
        <v>77.699999999999989</v>
      </c>
      <c r="O431" t="str">
        <f t="shared" si="19"/>
        <v>Arabica</v>
      </c>
      <c r="P431" t="str">
        <f t="shared" si="20"/>
        <v>Light</v>
      </c>
      <c r="Q431" t="str">
        <f>_xlfn.XLOOKUP(Orders_Table[[#This Row],[Customer ID]],customers!$A$1:$A$1001,customers!$I$1:$I$1001,,0)</f>
        <v>No</v>
      </c>
    </row>
    <row r="432" spans="1:17"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s="2" t="str">
        <f>_xlfn.XLOOKUP(Orders_Table[[#This Row],[Customer ID]],customers!$A$1:$A$1001,customers!$F$1:$F$1001,,0)</f>
        <v>Jackson</v>
      </c>
      <c r="J432" t="str">
        <f>INDEX(products!$A$1:$G$49,MATCH(orders!$D432,products!$A$1:$A$49,0),MATCH(orders!J$1,products!$A$1:$G$1,0))</f>
        <v>Rob</v>
      </c>
      <c r="K432" t="str">
        <f>INDEX(products!$A$1:$G$49,MATCH(orders!$D432,products!$A$1:$A$49,0),MATCH(orders!K$1,products!$A$1:$G$1,0))</f>
        <v>D</v>
      </c>
      <c r="L432" s="4">
        <f>INDEX(products!$A$1:$G$49,MATCH(orders!$D432,products!$A$1:$A$49,0),MATCH(orders!L$1,products!$A$1:$G$1,0))</f>
        <v>0.2</v>
      </c>
      <c r="M432" s="5">
        <f>INDEX(products!$A$1:$G$49,MATCH(orders!$D432,products!$A$1:$A$49,0),MATCH(orders!M$1,products!$A$1:$G$1,0))</f>
        <v>2.6849999999999996</v>
      </c>
      <c r="N432" s="5">
        <f t="shared" si="18"/>
        <v>5.3699999999999992</v>
      </c>
      <c r="O432" t="str">
        <f t="shared" si="19"/>
        <v>Robusta</v>
      </c>
      <c r="P432" t="str">
        <f t="shared" si="20"/>
        <v>Dark</v>
      </c>
      <c r="Q432" t="str">
        <f>_xlfn.XLOOKUP(Orders_Table[[#This Row],[Customer ID]],customers!$A$1:$A$1001,customers!$I$1:$I$1001,,0)</f>
        <v>Yes</v>
      </c>
    </row>
    <row r="433" spans="1:17"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s="2" t="str">
        <f>_xlfn.XLOOKUP(Orders_Table[[#This Row],[Customer ID]],customers!$A$1:$A$1001,customers!$F$1:$F$1001,,0)</f>
        <v>Kildare</v>
      </c>
      <c r="J433" t="str">
        <f>INDEX(products!$A$1:$G$49,MATCH(orders!$D433,products!$A$1:$A$49,0),MATCH(orders!J$1,products!$A$1:$G$1,0))</f>
        <v>Exc</v>
      </c>
      <c r="K433" t="str">
        <f>INDEX(products!$A$1:$G$49,MATCH(orders!$D433,products!$A$1:$A$49,0),MATCH(orders!K$1,products!$A$1:$G$1,0))</f>
        <v>D</v>
      </c>
      <c r="L433" s="4">
        <f>INDEX(products!$A$1:$G$49,MATCH(orders!$D433,products!$A$1:$A$49,0),MATCH(orders!L$1,products!$A$1:$G$1,0))</f>
        <v>2.5</v>
      </c>
      <c r="M433" s="5">
        <f>INDEX(products!$A$1:$G$49,MATCH(orders!$D433,products!$A$1:$A$49,0),MATCH(orders!M$1,products!$A$1:$G$1,0))</f>
        <v>27.945</v>
      </c>
      <c r="N433" s="5">
        <f t="shared" si="18"/>
        <v>83.835000000000008</v>
      </c>
      <c r="O433" t="str">
        <f t="shared" si="19"/>
        <v>Excelsa</v>
      </c>
      <c r="P433" t="str">
        <f t="shared" si="20"/>
        <v>Dark</v>
      </c>
      <c r="Q433" t="str">
        <f>_xlfn.XLOOKUP(Orders_Table[[#This Row],[Customer ID]],customers!$A$1:$A$1001,customers!$I$1:$I$1001,,0)</f>
        <v>Yes</v>
      </c>
    </row>
    <row r="434" spans="1:17"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s="2" t="str">
        <f>_xlfn.XLOOKUP(Orders_Table[[#This Row],[Customer ID]],customers!$A$1:$A$1001,customers!$F$1:$F$1001,,0)</f>
        <v>Milwaukee</v>
      </c>
      <c r="J434" t="str">
        <f>INDEX(products!$A$1:$G$49,MATCH(orders!$D434,products!$A$1:$A$49,0),MATCH(orders!J$1,products!$A$1:$G$1,0))</f>
        <v>Ara</v>
      </c>
      <c r="K434" t="str">
        <f>INDEX(products!$A$1:$G$49,MATCH(orders!$D434,products!$A$1:$A$49,0),MATCH(orders!K$1,products!$A$1:$G$1,0))</f>
        <v>M</v>
      </c>
      <c r="L434" s="4">
        <f>INDEX(products!$A$1:$G$49,MATCH(orders!$D434,products!$A$1:$A$49,0),MATCH(orders!L$1,products!$A$1:$G$1,0))</f>
        <v>1</v>
      </c>
      <c r="M434" s="5">
        <f>INDEX(products!$A$1:$G$49,MATCH(orders!$D434,products!$A$1:$A$49,0),MATCH(orders!M$1,products!$A$1:$G$1,0))</f>
        <v>11.25</v>
      </c>
      <c r="N434" s="5">
        <f t="shared" si="18"/>
        <v>22.5</v>
      </c>
      <c r="O434" t="str">
        <f t="shared" si="19"/>
        <v>Arabica</v>
      </c>
      <c r="P434" t="str">
        <f t="shared" si="20"/>
        <v>Medium</v>
      </c>
      <c r="Q434" t="str">
        <f>_xlfn.XLOOKUP(Orders_Table[[#This Row],[Customer ID]],customers!$A$1:$A$1001,customers!$I$1:$I$1001,,0)</f>
        <v>No</v>
      </c>
    </row>
    <row r="435" spans="1:17"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s="2" t="str">
        <f>_xlfn.XLOOKUP(Orders_Table[[#This Row],[Customer ID]],customers!$A$1:$A$1001,customers!$F$1:$F$1001,,0)</f>
        <v>Sacramento</v>
      </c>
      <c r="J435" t="str">
        <f>INDEX(products!$A$1:$G$49,MATCH(orders!$D435,products!$A$1:$A$49,0),MATCH(orders!J$1,products!$A$1:$G$1,0))</f>
        <v>Lib</v>
      </c>
      <c r="K435" t="str">
        <f>INDEX(products!$A$1:$G$49,MATCH(orders!$D435,products!$A$1:$A$49,0),MATCH(orders!K$1,products!$A$1:$G$1,0))</f>
        <v>M</v>
      </c>
      <c r="L435" s="4">
        <f>INDEX(products!$A$1:$G$49,MATCH(orders!$D435,products!$A$1:$A$49,0),MATCH(orders!L$1,products!$A$1:$G$1,0))</f>
        <v>2.5</v>
      </c>
      <c r="M435" s="5">
        <f>INDEX(products!$A$1:$G$49,MATCH(orders!$D435,products!$A$1:$A$49,0),MATCH(orders!M$1,products!$A$1:$G$1,0))</f>
        <v>33.464999999999996</v>
      </c>
      <c r="N435" s="5">
        <f t="shared" si="18"/>
        <v>200.78999999999996</v>
      </c>
      <c r="O435" t="str">
        <f t="shared" si="19"/>
        <v>Liberica</v>
      </c>
      <c r="P435" t="str">
        <f t="shared" si="20"/>
        <v>Medium</v>
      </c>
      <c r="Q435" t="str">
        <f>_xlfn.XLOOKUP(Orders_Table[[#This Row],[Customer ID]],customers!$A$1:$A$1001,customers!$I$1:$I$1001,,0)</f>
        <v>Yes</v>
      </c>
    </row>
    <row r="436" spans="1:17"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s="2" t="str">
        <f>_xlfn.XLOOKUP(Orders_Table[[#This Row],[Customer ID]],customers!$A$1:$A$1001,customers!$F$1:$F$1001,,0)</f>
        <v>Boston</v>
      </c>
      <c r="J436" t="str">
        <f>INDEX(products!$A$1:$G$49,MATCH(orders!$D436,products!$A$1:$A$49,0),MATCH(orders!J$1,products!$A$1:$G$1,0))</f>
        <v>Ara</v>
      </c>
      <c r="K436" t="str">
        <f>INDEX(products!$A$1:$G$49,MATCH(orders!$D436,products!$A$1:$A$49,0),MATCH(orders!K$1,products!$A$1:$G$1,0))</f>
        <v>M</v>
      </c>
      <c r="L436" s="4">
        <f>INDEX(products!$A$1:$G$49,MATCH(orders!$D436,products!$A$1:$A$49,0),MATCH(orders!L$1,products!$A$1:$G$1,0))</f>
        <v>1</v>
      </c>
      <c r="M436" s="5">
        <f>INDEX(products!$A$1:$G$49,MATCH(orders!$D436,products!$A$1:$A$49,0),MATCH(orders!M$1,products!$A$1:$G$1,0))</f>
        <v>11.25</v>
      </c>
      <c r="N436" s="5">
        <f t="shared" si="18"/>
        <v>67.5</v>
      </c>
      <c r="O436" t="str">
        <f t="shared" si="19"/>
        <v>Arabica</v>
      </c>
      <c r="P436" t="str">
        <f t="shared" si="20"/>
        <v>Medium</v>
      </c>
      <c r="Q436" t="str">
        <f>_xlfn.XLOOKUP(Orders_Table[[#This Row],[Customer ID]],customers!$A$1:$A$1001,customers!$I$1:$I$1001,,0)</f>
        <v>No</v>
      </c>
    </row>
    <row r="437" spans="1:17"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s="2" t="str">
        <f>_xlfn.XLOOKUP(Orders_Table[[#This Row],[Customer ID]],customers!$A$1:$A$1001,customers!$F$1:$F$1001,,0)</f>
        <v>Topeka</v>
      </c>
      <c r="J437" t="str">
        <f>INDEX(products!$A$1:$G$49,MATCH(orders!$D437,products!$A$1:$A$49,0),MATCH(orders!J$1,products!$A$1:$G$1,0))</f>
        <v>Exc</v>
      </c>
      <c r="K437" t="str">
        <f>INDEX(products!$A$1:$G$49,MATCH(orders!$D437,products!$A$1:$A$49,0),MATCH(orders!K$1,products!$A$1:$G$1,0))</f>
        <v>M</v>
      </c>
      <c r="L437" s="4">
        <f>INDEX(products!$A$1:$G$49,MATCH(orders!$D437,products!$A$1:$A$49,0),MATCH(orders!L$1,products!$A$1:$G$1,0))</f>
        <v>0.5</v>
      </c>
      <c r="M437" s="5">
        <f>INDEX(products!$A$1:$G$49,MATCH(orders!$D437,products!$A$1:$A$49,0),MATCH(orders!M$1,products!$A$1:$G$1,0))</f>
        <v>8.25</v>
      </c>
      <c r="N437" s="5">
        <f t="shared" si="18"/>
        <v>8.25</v>
      </c>
      <c r="O437" t="str">
        <f t="shared" si="19"/>
        <v>Excelsa</v>
      </c>
      <c r="P437" t="str">
        <f t="shared" si="20"/>
        <v>Medium</v>
      </c>
      <c r="Q437" t="str">
        <f>_xlfn.XLOOKUP(Orders_Table[[#This Row],[Customer ID]],customers!$A$1:$A$1001,customers!$I$1:$I$1001,,0)</f>
        <v>No</v>
      </c>
    </row>
    <row r="438" spans="1:17"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s="2" t="str">
        <f>_xlfn.XLOOKUP(Orders_Table[[#This Row],[Customer ID]],customers!$A$1:$A$1001,customers!$F$1:$F$1001,,0)</f>
        <v>Fargo</v>
      </c>
      <c r="J438" t="str">
        <f>INDEX(products!$A$1:$G$49,MATCH(orders!$D438,products!$A$1:$A$49,0),MATCH(orders!J$1,products!$A$1:$G$1,0))</f>
        <v>Lib</v>
      </c>
      <c r="K438" t="str">
        <f>INDEX(products!$A$1:$G$49,MATCH(orders!$D438,products!$A$1:$A$49,0),MATCH(orders!K$1,products!$A$1:$G$1,0))</f>
        <v>L</v>
      </c>
      <c r="L438" s="4">
        <f>INDEX(products!$A$1:$G$49,MATCH(orders!$D438,products!$A$1:$A$49,0),MATCH(orders!L$1,products!$A$1:$G$1,0))</f>
        <v>0.2</v>
      </c>
      <c r="M438" s="5">
        <f>INDEX(products!$A$1:$G$49,MATCH(orders!$D438,products!$A$1:$A$49,0),MATCH(orders!M$1,products!$A$1:$G$1,0))</f>
        <v>4.7549999999999999</v>
      </c>
      <c r="N438" s="5">
        <f t="shared" si="18"/>
        <v>9.51</v>
      </c>
      <c r="O438" t="str">
        <f t="shared" si="19"/>
        <v>Liberica</v>
      </c>
      <c r="P438" t="str">
        <f t="shared" si="20"/>
        <v>Light</v>
      </c>
      <c r="Q438" t="str">
        <f>_xlfn.XLOOKUP(Orders_Table[[#This Row],[Customer ID]],customers!$A$1:$A$1001,customers!$I$1:$I$1001,,0)</f>
        <v>Yes</v>
      </c>
    </row>
    <row r="439" spans="1:17"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s="2" t="str">
        <f>_xlfn.XLOOKUP(Orders_Table[[#This Row],[Customer ID]],customers!$A$1:$A$1001,customers!$F$1:$F$1001,,0)</f>
        <v>Houston</v>
      </c>
      <c r="J439" t="str">
        <f>INDEX(products!$A$1:$G$49,MATCH(orders!$D439,products!$A$1:$A$49,0),MATCH(orders!J$1,products!$A$1:$G$1,0))</f>
        <v>Lib</v>
      </c>
      <c r="K439" t="str">
        <f>INDEX(products!$A$1:$G$49,MATCH(orders!$D439,products!$A$1:$A$49,0),MATCH(orders!K$1,products!$A$1:$G$1,0))</f>
        <v>D</v>
      </c>
      <c r="L439" s="4">
        <f>INDEX(products!$A$1:$G$49,MATCH(orders!$D439,products!$A$1:$A$49,0),MATCH(orders!L$1,products!$A$1:$G$1,0))</f>
        <v>2.5</v>
      </c>
      <c r="M439" s="5">
        <f>INDEX(products!$A$1:$G$49,MATCH(orders!$D439,products!$A$1:$A$49,0),MATCH(orders!M$1,products!$A$1:$G$1,0))</f>
        <v>29.784999999999997</v>
      </c>
      <c r="N439" s="5">
        <f t="shared" si="18"/>
        <v>29.784999999999997</v>
      </c>
      <c r="O439" t="str">
        <f t="shared" si="19"/>
        <v>Liberica</v>
      </c>
      <c r="P439" t="str">
        <f t="shared" si="20"/>
        <v>Dark</v>
      </c>
      <c r="Q439" t="str">
        <f>_xlfn.XLOOKUP(Orders_Table[[#This Row],[Customer ID]],customers!$A$1:$A$1001,customers!$I$1:$I$1001,,0)</f>
        <v>No</v>
      </c>
    </row>
    <row r="440" spans="1:17"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s="2" t="str">
        <f>_xlfn.XLOOKUP(Orders_Table[[#This Row],[Customer ID]],customers!$A$1:$A$1001,customers!$F$1:$F$1001,,0)</f>
        <v>Seattle</v>
      </c>
      <c r="J440" t="str">
        <f>INDEX(products!$A$1:$G$49,MATCH(orders!$D440,products!$A$1:$A$49,0),MATCH(orders!J$1,products!$A$1:$G$1,0))</f>
        <v>Lib</v>
      </c>
      <c r="K440" t="str">
        <f>INDEX(products!$A$1:$G$49,MATCH(orders!$D440,products!$A$1:$A$49,0),MATCH(orders!K$1,products!$A$1:$G$1,0))</f>
        <v>D</v>
      </c>
      <c r="L440" s="4">
        <f>INDEX(products!$A$1:$G$49,MATCH(orders!$D440,products!$A$1:$A$49,0),MATCH(orders!L$1,products!$A$1:$G$1,0))</f>
        <v>0.5</v>
      </c>
      <c r="M440" s="5">
        <f>INDEX(products!$A$1:$G$49,MATCH(orders!$D440,products!$A$1:$A$49,0),MATCH(orders!M$1,products!$A$1:$G$1,0))</f>
        <v>7.77</v>
      </c>
      <c r="N440" s="5">
        <f t="shared" si="18"/>
        <v>15.54</v>
      </c>
      <c r="O440" t="str">
        <f t="shared" si="19"/>
        <v>Liberica</v>
      </c>
      <c r="P440" t="str">
        <f t="shared" si="20"/>
        <v>Dark</v>
      </c>
      <c r="Q440" t="str">
        <f>_xlfn.XLOOKUP(Orders_Table[[#This Row],[Customer ID]],customers!$A$1:$A$1001,customers!$I$1:$I$1001,,0)</f>
        <v>No</v>
      </c>
    </row>
    <row r="441" spans="1:17"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s="2" t="str">
        <f>_xlfn.XLOOKUP(Orders_Table[[#This Row],[Customer ID]],customers!$A$1:$A$1001,customers!$F$1:$F$1001,,0)</f>
        <v>Caherconlish</v>
      </c>
      <c r="J441" t="str">
        <f>INDEX(products!$A$1:$G$49,MATCH(orders!$D441,products!$A$1:$A$49,0),MATCH(orders!J$1,products!$A$1:$G$1,0))</f>
        <v>Exc</v>
      </c>
      <c r="K441" t="str">
        <f>INDEX(products!$A$1:$G$49,MATCH(orders!$D441,products!$A$1:$A$49,0),MATCH(orders!K$1,products!$A$1:$G$1,0))</f>
        <v>L</v>
      </c>
      <c r="L441" s="4">
        <f>INDEX(products!$A$1:$G$49,MATCH(orders!$D441,products!$A$1:$A$49,0),MATCH(orders!L$1,products!$A$1:$G$1,0))</f>
        <v>0.5</v>
      </c>
      <c r="M441" s="5">
        <f>INDEX(products!$A$1:$G$49,MATCH(orders!$D441,products!$A$1:$A$49,0),MATCH(orders!M$1,products!$A$1:$G$1,0))</f>
        <v>8.91</v>
      </c>
      <c r="N441" s="5">
        <f t="shared" si="18"/>
        <v>35.64</v>
      </c>
      <c r="O441" t="str">
        <f t="shared" si="19"/>
        <v>Excelsa</v>
      </c>
      <c r="P441" t="str">
        <f t="shared" si="20"/>
        <v>Light</v>
      </c>
      <c r="Q441" t="str">
        <f>_xlfn.XLOOKUP(Orders_Table[[#This Row],[Customer ID]],customers!$A$1:$A$1001,customers!$I$1:$I$1001,,0)</f>
        <v>No</v>
      </c>
    </row>
    <row r="442" spans="1:17"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s="2" t="str">
        <f>_xlfn.XLOOKUP(Orders_Table[[#This Row],[Customer ID]],customers!$A$1:$A$1001,customers!$F$1:$F$1001,,0)</f>
        <v>Buffalo</v>
      </c>
      <c r="J442" t="str">
        <f>INDEX(products!$A$1:$G$49,MATCH(orders!$D442,products!$A$1:$A$49,0),MATCH(orders!J$1,products!$A$1:$G$1,0))</f>
        <v>Ara</v>
      </c>
      <c r="K442" t="str">
        <f>INDEX(products!$A$1:$G$49,MATCH(orders!$D442,products!$A$1:$A$49,0),MATCH(orders!K$1,products!$A$1:$G$1,0))</f>
        <v>M</v>
      </c>
      <c r="L442" s="4">
        <f>INDEX(products!$A$1:$G$49,MATCH(orders!$D442,products!$A$1:$A$49,0),MATCH(orders!L$1,products!$A$1:$G$1,0))</f>
        <v>2.5</v>
      </c>
      <c r="M442" s="5">
        <f>INDEX(products!$A$1:$G$49,MATCH(orders!$D442,products!$A$1:$A$49,0),MATCH(orders!M$1,products!$A$1:$G$1,0))</f>
        <v>25.874999999999996</v>
      </c>
      <c r="N442" s="5">
        <f t="shared" si="18"/>
        <v>103.49999999999999</v>
      </c>
      <c r="O442" t="str">
        <f t="shared" si="19"/>
        <v>Arabica</v>
      </c>
      <c r="P442" t="str">
        <f t="shared" si="20"/>
        <v>Medium</v>
      </c>
      <c r="Q442" t="str">
        <f>_xlfn.XLOOKUP(Orders_Table[[#This Row],[Customer ID]],customers!$A$1:$A$1001,customers!$I$1:$I$1001,,0)</f>
        <v>Yes</v>
      </c>
    </row>
    <row r="443" spans="1:17"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s="2" t="str">
        <f>_xlfn.XLOOKUP(Orders_Table[[#This Row],[Customer ID]],customers!$A$1:$A$1001,customers!$F$1:$F$1001,,0)</f>
        <v>Shankill</v>
      </c>
      <c r="J443" t="str">
        <f>INDEX(products!$A$1:$G$49,MATCH(orders!$D443,products!$A$1:$A$49,0),MATCH(orders!J$1,products!$A$1:$G$1,0))</f>
        <v>Exc</v>
      </c>
      <c r="K443" t="str">
        <f>INDEX(products!$A$1:$G$49,MATCH(orders!$D443,products!$A$1:$A$49,0),MATCH(orders!K$1,products!$A$1:$G$1,0))</f>
        <v>D</v>
      </c>
      <c r="L443" s="4">
        <f>INDEX(products!$A$1:$G$49,MATCH(orders!$D443,products!$A$1:$A$49,0),MATCH(orders!L$1,products!$A$1:$G$1,0))</f>
        <v>1</v>
      </c>
      <c r="M443" s="5">
        <f>INDEX(products!$A$1:$G$49,MATCH(orders!$D443,products!$A$1:$A$49,0),MATCH(orders!M$1,products!$A$1:$G$1,0))</f>
        <v>12.15</v>
      </c>
      <c r="N443" s="5">
        <f t="shared" si="18"/>
        <v>36.450000000000003</v>
      </c>
      <c r="O443" t="str">
        <f t="shared" si="19"/>
        <v>Excelsa</v>
      </c>
      <c r="P443" t="str">
        <f t="shared" si="20"/>
        <v>Dark</v>
      </c>
      <c r="Q443" t="str">
        <f>_xlfn.XLOOKUP(Orders_Table[[#This Row],[Customer ID]],customers!$A$1:$A$1001,customers!$I$1:$I$1001,,0)</f>
        <v>Yes</v>
      </c>
    </row>
    <row r="444" spans="1:17"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s="2" t="str">
        <f>_xlfn.XLOOKUP(Orders_Table[[#This Row],[Customer ID]],customers!$A$1:$A$1001,customers!$F$1:$F$1001,,0)</f>
        <v>Bethlehem</v>
      </c>
      <c r="J444" t="str">
        <f>INDEX(products!$A$1:$G$49,MATCH(orders!$D444,products!$A$1:$A$49,0),MATCH(orders!J$1,products!$A$1:$G$1,0))</f>
        <v>Rob</v>
      </c>
      <c r="K444" t="str">
        <f>INDEX(products!$A$1:$G$49,MATCH(orders!$D444,products!$A$1:$A$49,0),MATCH(orders!K$1,products!$A$1:$G$1,0))</f>
        <v>L</v>
      </c>
      <c r="L444" s="4">
        <f>INDEX(products!$A$1:$G$49,MATCH(orders!$D444,products!$A$1:$A$49,0),MATCH(orders!L$1,products!$A$1:$G$1,0))</f>
        <v>0.5</v>
      </c>
      <c r="M444" s="5">
        <f>INDEX(products!$A$1:$G$49,MATCH(orders!$D444,products!$A$1:$A$49,0),MATCH(orders!M$1,products!$A$1:$G$1,0))</f>
        <v>7.169999999999999</v>
      </c>
      <c r="N444" s="5">
        <f t="shared" si="18"/>
        <v>35.849999999999994</v>
      </c>
      <c r="O444" t="str">
        <f t="shared" si="19"/>
        <v>Robusta</v>
      </c>
      <c r="P444" t="str">
        <f t="shared" si="20"/>
        <v>Light</v>
      </c>
      <c r="Q444" t="str">
        <f>_xlfn.XLOOKUP(Orders_Table[[#This Row],[Customer ID]],customers!$A$1:$A$1001,customers!$I$1:$I$1001,,0)</f>
        <v>No</v>
      </c>
    </row>
    <row r="445" spans="1:17"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s="2" t="str">
        <f>_xlfn.XLOOKUP(Orders_Table[[#This Row],[Customer ID]],customers!$A$1:$A$1001,customers!$F$1:$F$1001,,0)</f>
        <v>Watergrasshill</v>
      </c>
      <c r="J445" t="str">
        <f>INDEX(products!$A$1:$G$49,MATCH(orders!$D445,products!$A$1:$A$49,0),MATCH(orders!J$1,products!$A$1:$G$1,0))</f>
        <v>Exc</v>
      </c>
      <c r="K445" t="str">
        <f>INDEX(products!$A$1:$G$49,MATCH(orders!$D445,products!$A$1:$A$49,0),MATCH(orders!K$1,products!$A$1:$G$1,0))</f>
        <v>L</v>
      </c>
      <c r="L445" s="4">
        <f>INDEX(products!$A$1:$G$49,MATCH(orders!$D445,products!$A$1:$A$49,0),MATCH(orders!L$1,products!$A$1:$G$1,0))</f>
        <v>0.2</v>
      </c>
      <c r="M445" s="5">
        <f>INDEX(products!$A$1:$G$49,MATCH(orders!$D445,products!$A$1:$A$49,0),MATCH(orders!M$1,products!$A$1:$G$1,0))</f>
        <v>4.4550000000000001</v>
      </c>
      <c r="N445" s="5">
        <f t="shared" si="18"/>
        <v>22.274999999999999</v>
      </c>
      <c r="O445" t="str">
        <f t="shared" si="19"/>
        <v>Excelsa</v>
      </c>
      <c r="P445" t="str">
        <f t="shared" si="20"/>
        <v>Light</v>
      </c>
      <c r="Q445" t="str">
        <f>_xlfn.XLOOKUP(Orders_Table[[#This Row],[Customer ID]],customers!$A$1:$A$1001,customers!$I$1:$I$1001,,0)</f>
        <v>Yes</v>
      </c>
    </row>
    <row r="446" spans="1:17"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s="2" t="str">
        <f>_xlfn.XLOOKUP(Orders_Table[[#This Row],[Customer ID]],customers!$A$1:$A$1001,customers!$F$1:$F$1001,,0)</f>
        <v>Monasterevin</v>
      </c>
      <c r="J446" t="str">
        <f>INDEX(products!$A$1:$G$49,MATCH(orders!$D446,products!$A$1:$A$49,0),MATCH(orders!J$1,products!$A$1:$G$1,0))</f>
        <v>Exc</v>
      </c>
      <c r="K446" t="str">
        <f>INDEX(products!$A$1:$G$49,MATCH(orders!$D446,products!$A$1:$A$49,0),MATCH(orders!K$1,products!$A$1:$G$1,0))</f>
        <v>M</v>
      </c>
      <c r="L446" s="4">
        <f>INDEX(products!$A$1:$G$49,MATCH(orders!$D446,products!$A$1:$A$49,0),MATCH(orders!L$1,products!$A$1:$G$1,0))</f>
        <v>0.2</v>
      </c>
      <c r="M446" s="5">
        <f>INDEX(products!$A$1:$G$49,MATCH(orders!$D446,products!$A$1:$A$49,0),MATCH(orders!M$1,products!$A$1:$G$1,0))</f>
        <v>4.125</v>
      </c>
      <c r="N446" s="5">
        <f t="shared" si="18"/>
        <v>24.75</v>
      </c>
      <c r="O446" t="str">
        <f t="shared" si="19"/>
        <v>Excelsa</v>
      </c>
      <c r="P446" t="str">
        <f t="shared" si="20"/>
        <v>Medium</v>
      </c>
      <c r="Q446" t="str">
        <f>_xlfn.XLOOKUP(Orders_Table[[#This Row],[Customer ID]],customers!$A$1:$A$1001,customers!$I$1:$I$1001,,0)</f>
        <v>No</v>
      </c>
    </row>
    <row r="447" spans="1:17"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s="2" t="str">
        <f>_xlfn.XLOOKUP(Orders_Table[[#This Row],[Customer ID]],customers!$A$1:$A$1001,customers!$F$1:$F$1001,,0)</f>
        <v>Sandyford</v>
      </c>
      <c r="J447" t="str">
        <f>INDEX(products!$A$1:$G$49,MATCH(orders!$D447,products!$A$1:$A$49,0),MATCH(orders!J$1,products!$A$1:$G$1,0))</f>
        <v>Lib</v>
      </c>
      <c r="K447" t="str">
        <f>INDEX(products!$A$1:$G$49,MATCH(orders!$D447,products!$A$1:$A$49,0),MATCH(orders!K$1,products!$A$1:$G$1,0))</f>
        <v>M</v>
      </c>
      <c r="L447" s="4">
        <f>INDEX(products!$A$1:$G$49,MATCH(orders!$D447,products!$A$1:$A$49,0),MATCH(orders!L$1,products!$A$1:$G$1,0))</f>
        <v>2.5</v>
      </c>
      <c r="M447" s="5">
        <f>INDEX(products!$A$1:$G$49,MATCH(orders!$D447,products!$A$1:$A$49,0),MATCH(orders!M$1,products!$A$1:$G$1,0))</f>
        <v>33.464999999999996</v>
      </c>
      <c r="N447" s="5">
        <f t="shared" si="18"/>
        <v>66.929999999999993</v>
      </c>
      <c r="O447" t="str">
        <f t="shared" si="19"/>
        <v>Liberica</v>
      </c>
      <c r="P447" t="str">
        <f t="shared" si="20"/>
        <v>Medium</v>
      </c>
      <c r="Q447" t="str">
        <f>_xlfn.XLOOKUP(Orders_Table[[#This Row],[Customer ID]],customers!$A$1:$A$1001,customers!$I$1:$I$1001,,0)</f>
        <v>Yes</v>
      </c>
    </row>
    <row r="448" spans="1:17"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s="2" t="str">
        <f>_xlfn.XLOOKUP(Orders_Table[[#This Row],[Customer ID]],customers!$A$1:$A$1001,customers!$F$1:$F$1001,,0)</f>
        <v>Birmingham</v>
      </c>
      <c r="J448" t="str">
        <f>INDEX(products!$A$1:$G$49,MATCH(orders!$D448,products!$A$1:$A$49,0),MATCH(orders!J$1,products!$A$1:$G$1,0))</f>
        <v>Lib</v>
      </c>
      <c r="K448" t="str">
        <f>INDEX(products!$A$1:$G$49,MATCH(orders!$D448,products!$A$1:$A$49,0),MATCH(orders!K$1,products!$A$1:$G$1,0))</f>
        <v>M</v>
      </c>
      <c r="L448" s="4">
        <f>INDEX(products!$A$1:$G$49,MATCH(orders!$D448,products!$A$1:$A$49,0),MATCH(orders!L$1,products!$A$1:$G$1,0))</f>
        <v>0.5</v>
      </c>
      <c r="M448" s="5">
        <f>INDEX(products!$A$1:$G$49,MATCH(orders!$D448,products!$A$1:$A$49,0),MATCH(orders!M$1,products!$A$1:$G$1,0))</f>
        <v>8.73</v>
      </c>
      <c r="N448" s="5">
        <f t="shared" si="18"/>
        <v>8.73</v>
      </c>
      <c r="O448" t="str">
        <f t="shared" si="19"/>
        <v>Liberica</v>
      </c>
      <c r="P448" t="str">
        <f t="shared" si="20"/>
        <v>Medium</v>
      </c>
      <c r="Q448" t="str">
        <f>_xlfn.XLOOKUP(Orders_Table[[#This Row],[Customer ID]],customers!$A$1:$A$1001,customers!$I$1:$I$1001,,0)</f>
        <v>Yes</v>
      </c>
    </row>
    <row r="449" spans="1:17"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s="2" t="str">
        <f>_xlfn.XLOOKUP(Orders_Table[[#This Row],[Customer ID]],customers!$A$1:$A$1001,customers!$F$1:$F$1001,,0)</f>
        <v>Phoenix</v>
      </c>
      <c r="J449" t="str">
        <f>INDEX(products!$A$1:$G$49,MATCH(orders!$D449,products!$A$1:$A$49,0),MATCH(orders!J$1,products!$A$1:$G$1,0))</f>
        <v>Rob</v>
      </c>
      <c r="K449" t="str">
        <f>INDEX(products!$A$1:$G$49,MATCH(orders!$D449,products!$A$1:$A$49,0),MATCH(orders!K$1,products!$A$1:$G$1,0))</f>
        <v>M</v>
      </c>
      <c r="L449" s="4">
        <f>INDEX(products!$A$1:$G$49,MATCH(orders!$D449,products!$A$1:$A$49,0),MATCH(orders!L$1,products!$A$1:$G$1,0))</f>
        <v>0.5</v>
      </c>
      <c r="M449" s="5">
        <f>INDEX(products!$A$1:$G$49,MATCH(orders!$D449,products!$A$1:$A$49,0),MATCH(orders!M$1,products!$A$1:$G$1,0))</f>
        <v>5.97</v>
      </c>
      <c r="N449" s="5">
        <f t="shared" si="18"/>
        <v>17.91</v>
      </c>
      <c r="O449" t="str">
        <f t="shared" si="19"/>
        <v>Robusta</v>
      </c>
      <c r="P449" t="str">
        <f t="shared" si="20"/>
        <v>Medium</v>
      </c>
      <c r="Q449" t="str">
        <f>_xlfn.XLOOKUP(Orders_Table[[#This Row],[Customer ID]],customers!$A$1:$A$1001,customers!$I$1:$I$1001,,0)</f>
        <v>No</v>
      </c>
    </row>
    <row r="450" spans="1:17"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s="2" t="str">
        <f>_xlfn.XLOOKUP(Orders_Table[[#This Row],[Customer ID]],customers!$A$1:$A$1001,customers!$F$1:$F$1001,,0)</f>
        <v>Longford</v>
      </c>
      <c r="J450" t="str">
        <f>INDEX(products!$A$1:$G$49,MATCH(orders!$D450,products!$A$1:$A$49,0),MATCH(orders!J$1,products!$A$1:$G$1,0))</f>
        <v>Rob</v>
      </c>
      <c r="K450" t="str">
        <f>INDEX(products!$A$1:$G$49,MATCH(orders!$D450,products!$A$1:$A$49,0),MATCH(orders!K$1,products!$A$1:$G$1,0))</f>
        <v>L</v>
      </c>
      <c r="L450" s="4">
        <f>INDEX(products!$A$1:$G$49,MATCH(orders!$D450,products!$A$1:$A$49,0),MATCH(orders!L$1,products!$A$1:$G$1,0))</f>
        <v>0.5</v>
      </c>
      <c r="M450" s="5">
        <f>INDEX(products!$A$1:$G$49,MATCH(orders!$D450,products!$A$1:$A$49,0),MATCH(orders!M$1,products!$A$1:$G$1,0))</f>
        <v>7.169999999999999</v>
      </c>
      <c r="N450" s="5">
        <f t="shared" si="18"/>
        <v>7.169999999999999</v>
      </c>
      <c r="O450" t="str">
        <f t="shared" si="19"/>
        <v>Robusta</v>
      </c>
      <c r="P450" t="str">
        <f t="shared" si="20"/>
        <v>Light</v>
      </c>
      <c r="Q450" t="str">
        <f>_xlfn.XLOOKUP(Orders_Table[[#This Row],[Customer ID]],customers!$A$1:$A$1001,customers!$I$1:$I$1001,,0)</f>
        <v>No</v>
      </c>
    </row>
    <row r="451" spans="1:17"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s="2" t="str">
        <f>_xlfn.XLOOKUP(Orders_Table[[#This Row],[Customer ID]],customers!$A$1:$A$1001,customers!$F$1:$F$1001,,0)</f>
        <v>Toledo</v>
      </c>
      <c r="J451" t="str">
        <f>INDEX(products!$A$1:$G$49,MATCH(orders!$D451,products!$A$1:$A$49,0),MATCH(orders!J$1,products!$A$1:$G$1,0))</f>
        <v>Rob</v>
      </c>
      <c r="K451" t="str">
        <f>INDEX(products!$A$1:$G$49,MATCH(orders!$D451,products!$A$1:$A$49,0),MATCH(orders!K$1,products!$A$1:$G$1,0))</f>
        <v>D</v>
      </c>
      <c r="L451" s="4">
        <f>INDEX(products!$A$1:$G$49,MATCH(orders!$D451,products!$A$1:$A$49,0),MATCH(orders!L$1,products!$A$1:$G$1,0))</f>
        <v>0.2</v>
      </c>
      <c r="M451" s="5">
        <f>INDEX(products!$A$1:$G$49,MATCH(orders!$D451,products!$A$1:$A$49,0),MATCH(orders!M$1,products!$A$1:$G$1,0))</f>
        <v>2.6849999999999996</v>
      </c>
      <c r="N451" s="5">
        <f t="shared" ref="N451:N514" si="21">M451*E451</f>
        <v>5.3699999999999992</v>
      </c>
      <c r="O451" t="str">
        <f t="shared" ref="O451:O514" si="22">IF(J451="Rob","Robusta", IF(J451="Exc", "Excelsa", IF(J451="Ara","Arabica", IF(J451="Lib","Liberica",""))))</f>
        <v>Robusta</v>
      </c>
      <c r="P451" t="str">
        <f t="shared" ref="P451:P514" si="23">IF(K451="M", "Medium", IF(K451="L","Light", IF(K451="D","Dark","")))</f>
        <v>Dark</v>
      </c>
      <c r="Q451" t="str">
        <f>_xlfn.XLOOKUP(Orders_Table[[#This Row],[Customer ID]],customers!$A$1:$A$1001,customers!$I$1:$I$1001,,0)</f>
        <v>No</v>
      </c>
    </row>
    <row r="452" spans="1:17"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s="2" t="str">
        <f>_xlfn.XLOOKUP(Orders_Table[[#This Row],[Customer ID]],customers!$A$1:$A$1001,customers!$F$1:$F$1001,,0)</f>
        <v>Ballylinan</v>
      </c>
      <c r="J452" t="str">
        <f>INDEX(products!$A$1:$G$49,MATCH(orders!$D452,products!$A$1:$A$49,0),MATCH(orders!J$1,products!$A$1:$G$1,0))</f>
        <v>Lib</v>
      </c>
      <c r="K452" t="str">
        <f>INDEX(products!$A$1:$G$49,MATCH(orders!$D452,products!$A$1:$A$49,0),MATCH(orders!K$1,products!$A$1:$G$1,0))</f>
        <v>L</v>
      </c>
      <c r="L452" s="4">
        <f>INDEX(products!$A$1:$G$49,MATCH(orders!$D452,products!$A$1:$A$49,0),MATCH(orders!L$1,products!$A$1:$G$1,0))</f>
        <v>0.2</v>
      </c>
      <c r="M452" s="5">
        <f>INDEX(products!$A$1:$G$49,MATCH(orders!$D452,products!$A$1:$A$49,0),MATCH(orders!M$1,products!$A$1:$G$1,0))</f>
        <v>4.7549999999999999</v>
      </c>
      <c r="N452" s="5">
        <f t="shared" si="21"/>
        <v>23.774999999999999</v>
      </c>
      <c r="O452" t="str">
        <f t="shared" si="22"/>
        <v>Liberica</v>
      </c>
      <c r="P452" t="str">
        <f t="shared" si="23"/>
        <v>Light</v>
      </c>
      <c r="Q452" t="str">
        <f>_xlfn.XLOOKUP(Orders_Table[[#This Row],[Customer ID]],customers!$A$1:$A$1001,customers!$I$1:$I$1001,,0)</f>
        <v>No</v>
      </c>
    </row>
    <row r="453" spans="1:17"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s="2" t="str">
        <f>_xlfn.XLOOKUP(Orders_Table[[#This Row],[Customer ID]],customers!$A$1:$A$1001,customers!$F$1:$F$1001,,0)</f>
        <v>Charlotte</v>
      </c>
      <c r="J453" t="str">
        <f>INDEX(products!$A$1:$G$49,MATCH(orders!$D453,products!$A$1:$A$49,0),MATCH(orders!J$1,products!$A$1:$G$1,0))</f>
        <v>Rob</v>
      </c>
      <c r="K453" t="str">
        <f>INDEX(products!$A$1:$G$49,MATCH(orders!$D453,products!$A$1:$A$49,0),MATCH(orders!K$1,products!$A$1:$G$1,0))</f>
        <v>D</v>
      </c>
      <c r="L453" s="4">
        <f>INDEX(products!$A$1:$G$49,MATCH(orders!$D453,products!$A$1:$A$49,0),MATCH(orders!L$1,products!$A$1:$G$1,0))</f>
        <v>2.5</v>
      </c>
      <c r="M453" s="5">
        <f>INDEX(products!$A$1:$G$49,MATCH(orders!$D453,products!$A$1:$A$49,0),MATCH(orders!M$1,products!$A$1:$G$1,0))</f>
        <v>20.584999999999997</v>
      </c>
      <c r="N453" s="5">
        <f t="shared" si="21"/>
        <v>41.169999999999995</v>
      </c>
      <c r="O453" t="str">
        <f t="shared" si="22"/>
        <v>Robusta</v>
      </c>
      <c r="P453" t="str">
        <f t="shared" si="23"/>
        <v>Dark</v>
      </c>
      <c r="Q453" t="str">
        <f>_xlfn.XLOOKUP(Orders_Table[[#This Row],[Customer ID]],customers!$A$1:$A$1001,customers!$I$1:$I$1001,,0)</f>
        <v>Yes</v>
      </c>
    </row>
    <row r="454" spans="1:17"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s="2" t="str">
        <f>_xlfn.XLOOKUP(Orders_Table[[#This Row],[Customer ID]],customers!$A$1:$A$1001,customers!$F$1:$F$1001,,0)</f>
        <v>Seattle</v>
      </c>
      <c r="J454" t="str">
        <f>INDEX(products!$A$1:$G$49,MATCH(orders!$D454,products!$A$1:$A$49,0),MATCH(orders!J$1,products!$A$1:$G$1,0))</f>
        <v>Ara</v>
      </c>
      <c r="K454" t="str">
        <f>INDEX(products!$A$1:$G$49,MATCH(orders!$D454,products!$A$1:$A$49,0),MATCH(orders!K$1,products!$A$1:$G$1,0))</f>
        <v>L</v>
      </c>
      <c r="L454" s="4">
        <f>INDEX(products!$A$1:$G$49,MATCH(orders!$D454,products!$A$1:$A$49,0),MATCH(orders!L$1,products!$A$1:$G$1,0))</f>
        <v>0.2</v>
      </c>
      <c r="M454" s="5">
        <f>INDEX(products!$A$1:$G$49,MATCH(orders!$D454,products!$A$1:$A$49,0),MATCH(orders!M$1,products!$A$1:$G$1,0))</f>
        <v>3.8849999999999998</v>
      </c>
      <c r="N454" s="5">
        <f t="shared" si="21"/>
        <v>11.654999999999999</v>
      </c>
      <c r="O454" t="str">
        <f t="shared" si="22"/>
        <v>Arabica</v>
      </c>
      <c r="P454" t="str">
        <f t="shared" si="23"/>
        <v>Light</v>
      </c>
      <c r="Q454" t="str">
        <f>_xlfn.XLOOKUP(Orders_Table[[#This Row],[Customer ID]],customers!$A$1:$A$1001,customers!$I$1:$I$1001,,0)</f>
        <v>No</v>
      </c>
    </row>
    <row r="455" spans="1:17"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s="2" t="str">
        <f>_xlfn.XLOOKUP(Orders_Table[[#This Row],[Customer ID]],customers!$A$1:$A$1001,customers!$F$1:$F$1001,,0)</f>
        <v>Wilkes Barre</v>
      </c>
      <c r="J455" t="str">
        <f>INDEX(products!$A$1:$G$49,MATCH(orders!$D455,products!$A$1:$A$49,0),MATCH(orders!J$1,products!$A$1:$G$1,0))</f>
        <v>Lib</v>
      </c>
      <c r="K455" t="str">
        <f>INDEX(products!$A$1:$G$49,MATCH(orders!$D455,products!$A$1:$A$49,0),MATCH(orders!K$1,products!$A$1:$G$1,0))</f>
        <v>L</v>
      </c>
      <c r="L455" s="4">
        <f>INDEX(products!$A$1:$G$49,MATCH(orders!$D455,products!$A$1:$A$49,0),MATCH(orders!L$1,products!$A$1:$G$1,0))</f>
        <v>0.5</v>
      </c>
      <c r="M455" s="5">
        <f>INDEX(products!$A$1:$G$49,MATCH(orders!$D455,products!$A$1:$A$49,0),MATCH(orders!M$1,products!$A$1:$G$1,0))</f>
        <v>9.51</v>
      </c>
      <c r="N455" s="5">
        <f t="shared" si="21"/>
        <v>38.04</v>
      </c>
      <c r="O455" t="str">
        <f t="shared" si="22"/>
        <v>Liberica</v>
      </c>
      <c r="P455" t="str">
        <f t="shared" si="23"/>
        <v>Light</v>
      </c>
      <c r="Q455" t="str">
        <f>_xlfn.XLOOKUP(Orders_Table[[#This Row],[Customer ID]],customers!$A$1:$A$1001,customers!$I$1:$I$1001,,0)</f>
        <v>No</v>
      </c>
    </row>
    <row r="456" spans="1:17"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s="2" t="str">
        <f>_xlfn.XLOOKUP(Orders_Table[[#This Row],[Customer ID]],customers!$A$1:$A$1001,customers!$F$1:$F$1001,,0)</f>
        <v>Ballyboden</v>
      </c>
      <c r="J456" t="str">
        <f>INDEX(products!$A$1:$G$49,MATCH(orders!$D456,products!$A$1:$A$49,0),MATCH(orders!J$1,products!$A$1:$G$1,0))</f>
        <v>Rob</v>
      </c>
      <c r="K456" t="str">
        <f>INDEX(products!$A$1:$G$49,MATCH(orders!$D456,products!$A$1:$A$49,0),MATCH(orders!K$1,products!$A$1:$G$1,0))</f>
        <v>D</v>
      </c>
      <c r="L456" s="4">
        <f>INDEX(products!$A$1:$G$49,MATCH(orders!$D456,products!$A$1:$A$49,0),MATCH(orders!L$1,products!$A$1:$G$1,0))</f>
        <v>2.5</v>
      </c>
      <c r="M456" s="5">
        <f>INDEX(products!$A$1:$G$49,MATCH(orders!$D456,products!$A$1:$A$49,0),MATCH(orders!M$1,products!$A$1:$G$1,0))</f>
        <v>20.584999999999997</v>
      </c>
      <c r="N456" s="5">
        <f t="shared" si="21"/>
        <v>82.339999999999989</v>
      </c>
      <c r="O456" t="str">
        <f t="shared" si="22"/>
        <v>Robusta</v>
      </c>
      <c r="P456" t="str">
        <f t="shared" si="23"/>
        <v>Dark</v>
      </c>
      <c r="Q456" t="str">
        <f>_xlfn.XLOOKUP(Orders_Table[[#This Row],[Customer ID]],customers!$A$1:$A$1001,customers!$I$1:$I$1001,,0)</f>
        <v>Yes</v>
      </c>
    </row>
    <row r="457" spans="1:17"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s="2" t="str">
        <f>_xlfn.XLOOKUP(Orders_Table[[#This Row],[Customer ID]],customers!$A$1:$A$1001,customers!$F$1:$F$1001,,0)</f>
        <v>Bagenalstown</v>
      </c>
      <c r="J457" t="str">
        <f>INDEX(products!$A$1:$G$49,MATCH(orders!$D457,products!$A$1:$A$49,0),MATCH(orders!J$1,products!$A$1:$G$1,0))</f>
        <v>Lib</v>
      </c>
      <c r="K457" t="str">
        <f>INDEX(products!$A$1:$G$49,MATCH(orders!$D457,products!$A$1:$A$49,0),MATCH(orders!K$1,products!$A$1:$G$1,0))</f>
        <v>L</v>
      </c>
      <c r="L457" s="4">
        <f>INDEX(products!$A$1:$G$49,MATCH(orders!$D457,products!$A$1:$A$49,0),MATCH(orders!L$1,products!$A$1:$G$1,0))</f>
        <v>0.2</v>
      </c>
      <c r="M457" s="5">
        <f>INDEX(products!$A$1:$G$49,MATCH(orders!$D457,products!$A$1:$A$49,0),MATCH(orders!M$1,products!$A$1:$G$1,0))</f>
        <v>4.7549999999999999</v>
      </c>
      <c r="N457" s="5">
        <f t="shared" si="21"/>
        <v>9.51</v>
      </c>
      <c r="O457" t="str">
        <f t="shared" si="22"/>
        <v>Liberica</v>
      </c>
      <c r="P457" t="str">
        <f t="shared" si="23"/>
        <v>Light</v>
      </c>
      <c r="Q457" t="str">
        <f>_xlfn.XLOOKUP(Orders_Table[[#This Row],[Customer ID]],customers!$A$1:$A$1001,customers!$I$1:$I$1001,,0)</f>
        <v>Yes</v>
      </c>
    </row>
    <row r="458" spans="1:17"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s="2" t="str">
        <f>_xlfn.XLOOKUP(Orders_Table[[#This Row],[Customer ID]],customers!$A$1:$A$1001,customers!$F$1:$F$1001,,0)</f>
        <v>Liverpool</v>
      </c>
      <c r="J458" t="str">
        <f>INDEX(products!$A$1:$G$49,MATCH(orders!$D458,products!$A$1:$A$49,0),MATCH(orders!J$1,products!$A$1:$G$1,0))</f>
        <v>Rob</v>
      </c>
      <c r="K458" t="str">
        <f>INDEX(products!$A$1:$G$49,MATCH(orders!$D458,products!$A$1:$A$49,0),MATCH(orders!K$1,products!$A$1:$G$1,0))</f>
        <v>D</v>
      </c>
      <c r="L458" s="4">
        <f>INDEX(products!$A$1:$G$49,MATCH(orders!$D458,products!$A$1:$A$49,0),MATCH(orders!L$1,products!$A$1:$G$1,0))</f>
        <v>2.5</v>
      </c>
      <c r="M458" s="5">
        <f>INDEX(products!$A$1:$G$49,MATCH(orders!$D458,products!$A$1:$A$49,0),MATCH(orders!M$1,products!$A$1:$G$1,0))</f>
        <v>20.584999999999997</v>
      </c>
      <c r="N458" s="5">
        <f t="shared" si="21"/>
        <v>41.169999999999995</v>
      </c>
      <c r="O458" t="str">
        <f t="shared" si="22"/>
        <v>Robusta</v>
      </c>
      <c r="P458" t="str">
        <f t="shared" si="23"/>
        <v>Dark</v>
      </c>
      <c r="Q458" t="str">
        <f>_xlfn.XLOOKUP(Orders_Table[[#This Row],[Customer ID]],customers!$A$1:$A$1001,customers!$I$1:$I$1001,,0)</f>
        <v>No</v>
      </c>
    </row>
    <row r="459" spans="1:17"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s="2" t="str">
        <f>_xlfn.XLOOKUP(Orders_Table[[#This Row],[Customer ID]],customers!$A$1:$A$1001,customers!$F$1:$F$1001,,0)</f>
        <v>Rochester</v>
      </c>
      <c r="J459" t="str">
        <f>INDEX(products!$A$1:$G$49,MATCH(orders!$D459,products!$A$1:$A$49,0),MATCH(orders!J$1,products!$A$1:$G$1,0))</f>
        <v>Lib</v>
      </c>
      <c r="K459" t="str">
        <f>INDEX(products!$A$1:$G$49,MATCH(orders!$D459,products!$A$1:$A$49,0),MATCH(orders!K$1,products!$A$1:$G$1,0))</f>
        <v>L</v>
      </c>
      <c r="L459" s="4">
        <f>INDEX(products!$A$1:$G$49,MATCH(orders!$D459,products!$A$1:$A$49,0),MATCH(orders!L$1,products!$A$1:$G$1,0))</f>
        <v>0.5</v>
      </c>
      <c r="M459" s="5">
        <f>INDEX(products!$A$1:$G$49,MATCH(orders!$D459,products!$A$1:$A$49,0),MATCH(orders!M$1,products!$A$1:$G$1,0))</f>
        <v>9.51</v>
      </c>
      <c r="N459" s="5">
        <f t="shared" si="21"/>
        <v>47.55</v>
      </c>
      <c r="O459" t="str">
        <f t="shared" si="22"/>
        <v>Liberica</v>
      </c>
      <c r="P459" t="str">
        <f t="shared" si="23"/>
        <v>Light</v>
      </c>
      <c r="Q459" t="str">
        <f>_xlfn.XLOOKUP(Orders_Table[[#This Row],[Customer ID]],customers!$A$1:$A$1001,customers!$I$1:$I$1001,,0)</f>
        <v>No</v>
      </c>
    </row>
    <row r="460" spans="1:17"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s="2" t="str">
        <f>_xlfn.XLOOKUP(Orders_Table[[#This Row],[Customer ID]],customers!$A$1:$A$1001,customers!$F$1:$F$1001,,0)</f>
        <v>Tucson</v>
      </c>
      <c r="J460" t="str">
        <f>INDEX(products!$A$1:$G$49,MATCH(orders!$D460,products!$A$1:$A$49,0),MATCH(orders!J$1,products!$A$1:$G$1,0))</f>
        <v>Ara</v>
      </c>
      <c r="K460" t="str">
        <f>INDEX(products!$A$1:$G$49,MATCH(orders!$D460,products!$A$1:$A$49,0),MATCH(orders!K$1,products!$A$1:$G$1,0))</f>
        <v>M</v>
      </c>
      <c r="L460" s="4">
        <f>INDEX(products!$A$1:$G$49,MATCH(orders!$D460,products!$A$1:$A$49,0),MATCH(orders!L$1,products!$A$1:$G$1,0))</f>
        <v>1</v>
      </c>
      <c r="M460" s="5">
        <f>INDEX(products!$A$1:$G$49,MATCH(orders!$D460,products!$A$1:$A$49,0),MATCH(orders!M$1,products!$A$1:$G$1,0))</f>
        <v>11.25</v>
      </c>
      <c r="N460" s="5">
        <f t="shared" si="21"/>
        <v>45</v>
      </c>
      <c r="O460" t="str">
        <f t="shared" si="22"/>
        <v>Arabica</v>
      </c>
      <c r="P460" t="str">
        <f t="shared" si="23"/>
        <v>Medium</v>
      </c>
      <c r="Q460" t="str">
        <f>_xlfn.XLOOKUP(Orders_Table[[#This Row],[Customer ID]],customers!$A$1:$A$1001,customers!$I$1:$I$1001,,0)</f>
        <v>No</v>
      </c>
    </row>
    <row r="461" spans="1:17"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s="2" t="str">
        <f>_xlfn.XLOOKUP(Orders_Table[[#This Row],[Customer ID]],customers!$A$1:$A$1001,customers!$F$1:$F$1001,,0)</f>
        <v>Minneapolis</v>
      </c>
      <c r="J461" t="str">
        <f>INDEX(products!$A$1:$G$49,MATCH(orders!$D461,products!$A$1:$A$49,0),MATCH(orders!J$1,products!$A$1:$G$1,0))</f>
        <v>Lib</v>
      </c>
      <c r="K461" t="str">
        <f>INDEX(products!$A$1:$G$49,MATCH(orders!$D461,products!$A$1:$A$49,0),MATCH(orders!K$1,products!$A$1:$G$1,0))</f>
        <v>L</v>
      </c>
      <c r="L461" s="4">
        <f>INDEX(products!$A$1:$G$49,MATCH(orders!$D461,products!$A$1:$A$49,0),MATCH(orders!L$1,products!$A$1:$G$1,0))</f>
        <v>0.2</v>
      </c>
      <c r="M461" s="5">
        <f>INDEX(products!$A$1:$G$49,MATCH(orders!$D461,products!$A$1:$A$49,0),MATCH(orders!M$1,products!$A$1:$G$1,0))</f>
        <v>4.7549999999999999</v>
      </c>
      <c r="N461" s="5">
        <f t="shared" si="21"/>
        <v>23.774999999999999</v>
      </c>
      <c r="O461" t="str">
        <f t="shared" si="22"/>
        <v>Liberica</v>
      </c>
      <c r="P461" t="str">
        <f t="shared" si="23"/>
        <v>Light</v>
      </c>
      <c r="Q461" t="str">
        <f>_xlfn.XLOOKUP(Orders_Table[[#This Row],[Customer ID]],customers!$A$1:$A$1001,customers!$I$1:$I$1001,,0)</f>
        <v>No</v>
      </c>
    </row>
    <row r="462" spans="1:17"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s="2" t="str">
        <f>_xlfn.XLOOKUP(Orders_Table[[#This Row],[Customer ID]],customers!$A$1:$A$1001,customers!$F$1:$F$1001,,0)</f>
        <v>Ashbourne</v>
      </c>
      <c r="J462" t="str">
        <f>INDEX(products!$A$1:$G$49,MATCH(orders!$D462,products!$A$1:$A$49,0),MATCH(orders!J$1,products!$A$1:$G$1,0))</f>
        <v>Rob</v>
      </c>
      <c r="K462" t="str">
        <f>INDEX(products!$A$1:$G$49,MATCH(orders!$D462,products!$A$1:$A$49,0),MATCH(orders!K$1,products!$A$1:$G$1,0))</f>
        <v>D</v>
      </c>
      <c r="L462" s="4">
        <f>INDEX(products!$A$1:$G$49,MATCH(orders!$D462,products!$A$1:$A$49,0),MATCH(orders!L$1,products!$A$1:$G$1,0))</f>
        <v>0.5</v>
      </c>
      <c r="M462" s="5">
        <f>INDEX(products!$A$1:$G$49,MATCH(orders!$D462,products!$A$1:$A$49,0),MATCH(orders!M$1,products!$A$1:$G$1,0))</f>
        <v>5.3699999999999992</v>
      </c>
      <c r="N462" s="5">
        <f t="shared" si="21"/>
        <v>16.11</v>
      </c>
      <c r="O462" t="str">
        <f t="shared" si="22"/>
        <v>Robusta</v>
      </c>
      <c r="P462" t="str">
        <f t="shared" si="23"/>
        <v>Dark</v>
      </c>
      <c r="Q462" t="str">
        <f>_xlfn.XLOOKUP(Orders_Table[[#This Row],[Customer ID]],customers!$A$1:$A$1001,customers!$I$1:$I$1001,,0)</f>
        <v>Yes</v>
      </c>
    </row>
    <row r="463" spans="1:17"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s="2" t="str">
        <f>_xlfn.XLOOKUP(Orders_Table[[#This Row],[Customer ID]],customers!$A$1:$A$1001,customers!$F$1:$F$1001,,0)</f>
        <v>Bristol</v>
      </c>
      <c r="J463" t="str">
        <f>INDEX(products!$A$1:$G$49,MATCH(orders!$D463,products!$A$1:$A$49,0),MATCH(orders!J$1,products!$A$1:$G$1,0))</f>
        <v>Rob</v>
      </c>
      <c r="K463" t="str">
        <f>INDEX(products!$A$1:$G$49,MATCH(orders!$D463,products!$A$1:$A$49,0),MATCH(orders!K$1,products!$A$1:$G$1,0))</f>
        <v>D</v>
      </c>
      <c r="L463" s="4">
        <f>INDEX(products!$A$1:$G$49,MATCH(orders!$D463,products!$A$1:$A$49,0),MATCH(orders!L$1,products!$A$1:$G$1,0))</f>
        <v>0.2</v>
      </c>
      <c r="M463" s="5">
        <f>INDEX(products!$A$1:$G$49,MATCH(orders!$D463,products!$A$1:$A$49,0),MATCH(orders!M$1,products!$A$1:$G$1,0))</f>
        <v>2.6849999999999996</v>
      </c>
      <c r="N463" s="5">
        <f t="shared" si="21"/>
        <v>10.739999999999998</v>
      </c>
      <c r="O463" t="str">
        <f t="shared" si="22"/>
        <v>Robusta</v>
      </c>
      <c r="P463" t="str">
        <f t="shared" si="23"/>
        <v>Dark</v>
      </c>
      <c r="Q463" t="str">
        <f>_xlfn.XLOOKUP(Orders_Table[[#This Row],[Customer ID]],customers!$A$1:$A$1001,customers!$I$1:$I$1001,,0)</f>
        <v>Yes</v>
      </c>
    </row>
    <row r="464" spans="1:17"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s="2" t="str">
        <f>_xlfn.XLOOKUP(Orders_Table[[#This Row],[Customer ID]],customers!$A$1:$A$1001,customers!$F$1:$F$1001,,0)</f>
        <v>Atlanta</v>
      </c>
      <c r="J464" t="str">
        <f>INDEX(products!$A$1:$G$49,MATCH(orders!$D464,products!$A$1:$A$49,0),MATCH(orders!J$1,products!$A$1:$G$1,0))</f>
        <v>Ara</v>
      </c>
      <c r="K464" t="str">
        <f>INDEX(products!$A$1:$G$49,MATCH(orders!$D464,products!$A$1:$A$49,0),MATCH(orders!K$1,products!$A$1:$G$1,0))</f>
        <v>D</v>
      </c>
      <c r="L464" s="4">
        <f>INDEX(products!$A$1:$G$49,MATCH(orders!$D464,products!$A$1:$A$49,0),MATCH(orders!L$1,products!$A$1:$G$1,0))</f>
        <v>1</v>
      </c>
      <c r="M464" s="5">
        <f>INDEX(products!$A$1:$G$49,MATCH(orders!$D464,products!$A$1:$A$49,0),MATCH(orders!M$1,products!$A$1:$G$1,0))</f>
        <v>9.9499999999999993</v>
      </c>
      <c r="N464" s="5">
        <f t="shared" si="21"/>
        <v>49.75</v>
      </c>
      <c r="O464" t="str">
        <f t="shared" si="22"/>
        <v>Arabica</v>
      </c>
      <c r="P464" t="str">
        <f t="shared" si="23"/>
        <v>Dark</v>
      </c>
      <c r="Q464" t="str">
        <f>_xlfn.XLOOKUP(Orders_Table[[#This Row],[Customer ID]],customers!$A$1:$A$1001,customers!$I$1:$I$1001,,0)</f>
        <v>Yes</v>
      </c>
    </row>
    <row r="465" spans="1:17"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s="2" t="str">
        <f>_xlfn.XLOOKUP(Orders_Table[[#This Row],[Customer ID]],customers!$A$1:$A$1001,customers!$F$1:$F$1001,,0)</f>
        <v>Farranacoush</v>
      </c>
      <c r="J465" t="str">
        <f>INDEX(products!$A$1:$G$49,MATCH(orders!$D465,products!$A$1:$A$49,0),MATCH(orders!J$1,products!$A$1:$G$1,0))</f>
        <v>Exc</v>
      </c>
      <c r="K465" t="str">
        <f>INDEX(products!$A$1:$G$49,MATCH(orders!$D465,products!$A$1:$A$49,0),MATCH(orders!K$1,products!$A$1:$G$1,0))</f>
        <v>M</v>
      </c>
      <c r="L465" s="4">
        <f>INDEX(products!$A$1:$G$49,MATCH(orders!$D465,products!$A$1:$A$49,0),MATCH(orders!L$1,products!$A$1:$G$1,0))</f>
        <v>1</v>
      </c>
      <c r="M465" s="5">
        <f>INDEX(products!$A$1:$G$49,MATCH(orders!$D465,products!$A$1:$A$49,0),MATCH(orders!M$1,products!$A$1:$G$1,0))</f>
        <v>13.75</v>
      </c>
      <c r="N465" s="5">
        <f t="shared" si="21"/>
        <v>27.5</v>
      </c>
      <c r="O465" t="str">
        <f t="shared" si="22"/>
        <v>Excelsa</v>
      </c>
      <c r="P465" t="str">
        <f t="shared" si="23"/>
        <v>Medium</v>
      </c>
      <c r="Q465" t="str">
        <f>_xlfn.XLOOKUP(Orders_Table[[#This Row],[Customer ID]],customers!$A$1:$A$1001,customers!$I$1:$I$1001,,0)</f>
        <v>No</v>
      </c>
    </row>
    <row r="466" spans="1:17"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s="2" t="str">
        <f>_xlfn.XLOOKUP(Orders_Table[[#This Row],[Customer ID]],customers!$A$1:$A$1001,customers!$F$1:$F$1001,,0)</f>
        <v>East End</v>
      </c>
      <c r="J466" t="str">
        <f>INDEX(products!$A$1:$G$49,MATCH(orders!$D466,products!$A$1:$A$49,0),MATCH(orders!J$1,products!$A$1:$G$1,0))</f>
        <v>Lib</v>
      </c>
      <c r="K466" t="str">
        <f>INDEX(products!$A$1:$G$49,MATCH(orders!$D466,products!$A$1:$A$49,0),MATCH(orders!K$1,products!$A$1:$G$1,0))</f>
        <v>D</v>
      </c>
      <c r="L466" s="4">
        <f>INDEX(products!$A$1:$G$49,MATCH(orders!$D466,products!$A$1:$A$49,0),MATCH(orders!L$1,products!$A$1:$G$1,0))</f>
        <v>2.5</v>
      </c>
      <c r="M466" s="5">
        <f>INDEX(products!$A$1:$G$49,MATCH(orders!$D466,products!$A$1:$A$49,0),MATCH(orders!M$1,products!$A$1:$G$1,0))</f>
        <v>29.784999999999997</v>
      </c>
      <c r="N466" s="5">
        <f t="shared" si="21"/>
        <v>119.13999999999999</v>
      </c>
      <c r="O466" t="str">
        <f t="shared" si="22"/>
        <v>Liberica</v>
      </c>
      <c r="P466" t="str">
        <f t="shared" si="23"/>
        <v>Dark</v>
      </c>
      <c r="Q466" t="str">
        <f>_xlfn.XLOOKUP(Orders_Table[[#This Row],[Customer ID]],customers!$A$1:$A$1001,customers!$I$1:$I$1001,,0)</f>
        <v>No</v>
      </c>
    </row>
    <row r="467" spans="1:17"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s="2" t="str">
        <f>_xlfn.XLOOKUP(Orders_Table[[#This Row],[Customer ID]],customers!$A$1:$A$1001,customers!$F$1:$F$1001,,0)</f>
        <v>Knoxville</v>
      </c>
      <c r="J467" t="str">
        <f>INDEX(products!$A$1:$G$49,MATCH(orders!$D467,products!$A$1:$A$49,0),MATCH(orders!J$1,products!$A$1:$G$1,0))</f>
        <v>Rob</v>
      </c>
      <c r="K467" t="str">
        <f>INDEX(products!$A$1:$G$49,MATCH(orders!$D467,products!$A$1:$A$49,0),MATCH(orders!K$1,products!$A$1:$G$1,0))</f>
        <v>D</v>
      </c>
      <c r="L467" s="4">
        <f>INDEX(products!$A$1:$G$49,MATCH(orders!$D467,products!$A$1:$A$49,0),MATCH(orders!L$1,products!$A$1:$G$1,0))</f>
        <v>2.5</v>
      </c>
      <c r="M467" s="5">
        <f>INDEX(products!$A$1:$G$49,MATCH(orders!$D467,products!$A$1:$A$49,0),MATCH(orders!M$1,products!$A$1:$G$1,0))</f>
        <v>20.584999999999997</v>
      </c>
      <c r="N467" s="5">
        <f t="shared" si="21"/>
        <v>20.584999999999997</v>
      </c>
      <c r="O467" t="str">
        <f t="shared" si="22"/>
        <v>Robusta</v>
      </c>
      <c r="P467" t="str">
        <f t="shared" si="23"/>
        <v>Dark</v>
      </c>
      <c r="Q467" t="str">
        <f>_xlfn.XLOOKUP(Orders_Table[[#This Row],[Customer ID]],customers!$A$1:$A$1001,customers!$I$1:$I$1001,,0)</f>
        <v>Yes</v>
      </c>
    </row>
    <row r="468" spans="1:17"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s="2" t="str">
        <f>_xlfn.XLOOKUP(Orders_Table[[#This Row],[Customer ID]],customers!$A$1:$A$1001,customers!$F$1:$F$1001,,0)</f>
        <v>Saginaw</v>
      </c>
      <c r="J468" t="str">
        <f>INDEX(products!$A$1:$G$49,MATCH(orders!$D468,products!$A$1:$A$49,0),MATCH(orders!J$1,products!$A$1:$G$1,0))</f>
        <v>Ara</v>
      </c>
      <c r="K468" t="str">
        <f>INDEX(products!$A$1:$G$49,MATCH(orders!$D468,products!$A$1:$A$49,0),MATCH(orders!K$1,products!$A$1:$G$1,0))</f>
        <v>D</v>
      </c>
      <c r="L468" s="4">
        <f>INDEX(products!$A$1:$G$49,MATCH(orders!$D468,products!$A$1:$A$49,0),MATCH(orders!L$1,products!$A$1:$G$1,0))</f>
        <v>0.2</v>
      </c>
      <c r="M468" s="5">
        <f>INDEX(products!$A$1:$G$49,MATCH(orders!$D468,products!$A$1:$A$49,0),MATCH(orders!M$1,products!$A$1:$G$1,0))</f>
        <v>2.9849999999999999</v>
      </c>
      <c r="N468" s="5">
        <f t="shared" si="21"/>
        <v>8.9550000000000001</v>
      </c>
      <c r="O468" t="str">
        <f t="shared" si="22"/>
        <v>Arabica</v>
      </c>
      <c r="P468" t="str">
        <f t="shared" si="23"/>
        <v>Dark</v>
      </c>
      <c r="Q468" t="str">
        <f>_xlfn.XLOOKUP(Orders_Table[[#This Row],[Customer ID]],customers!$A$1:$A$1001,customers!$I$1:$I$1001,,0)</f>
        <v>Yes</v>
      </c>
    </row>
    <row r="469" spans="1:17"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s="2" t="str">
        <f>_xlfn.XLOOKUP(Orders_Table[[#This Row],[Customer ID]],customers!$A$1:$A$1001,customers!$F$1:$F$1001,,0)</f>
        <v>Saint Augustine</v>
      </c>
      <c r="J469" t="str">
        <f>INDEX(products!$A$1:$G$49,MATCH(orders!$D469,products!$A$1:$A$49,0),MATCH(orders!J$1,products!$A$1:$G$1,0))</f>
        <v>Ara</v>
      </c>
      <c r="K469" t="str">
        <f>INDEX(products!$A$1:$G$49,MATCH(orders!$D469,products!$A$1:$A$49,0),MATCH(orders!K$1,products!$A$1:$G$1,0))</f>
        <v>D</v>
      </c>
      <c r="L469" s="4">
        <f>INDEX(products!$A$1:$G$49,MATCH(orders!$D469,products!$A$1:$A$49,0),MATCH(orders!L$1,products!$A$1:$G$1,0))</f>
        <v>0.5</v>
      </c>
      <c r="M469" s="5">
        <f>INDEX(products!$A$1:$G$49,MATCH(orders!$D469,products!$A$1:$A$49,0),MATCH(orders!M$1,products!$A$1:$G$1,0))</f>
        <v>5.97</v>
      </c>
      <c r="N469" s="5">
        <f t="shared" si="21"/>
        <v>5.97</v>
      </c>
      <c r="O469" t="str">
        <f t="shared" si="22"/>
        <v>Arabica</v>
      </c>
      <c r="P469" t="str">
        <f t="shared" si="23"/>
        <v>Dark</v>
      </c>
      <c r="Q469" t="str">
        <f>_xlfn.XLOOKUP(Orders_Table[[#This Row],[Customer ID]],customers!$A$1:$A$1001,customers!$I$1:$I$1001,,0)</f>
        <v>No</v>
      </c>
    </row>
    <row r="470" spans="1:17"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s="2" t="str">
        <f>_xlfn.XLOOKUP(Orders_Table[[#This Row],[Customer ID]],customers!$A$1:$A$1001,customers!$F$1:$F$1001,,0)</f>
        <v>San Rafael</v>
      </c>
      <c r="J470" t="str">
        <f>INDEX(products!$A$1:$G$49,MATCH(orders!$D470,products!$A$1:$A$49,0),MATCH(orders!J$1,products!$A$1:$G$1,0))</f>
        <v>Exc</v>
      </c>
      <c r="K470" t="str">
        <f>INDEX(products!$A$1:$G$49,MATCH(orders!$D470,products!$A$1:$A$49,0),MATCH(orders!K$1,products!$A$1:$G$1,0))</f>
        <v>M</v>
      </c>
      <c r="L470" s="4">
        <f>INDEX(products!$A$1:$G$49,MATCH(orders!$D470,products!$A$1:$A$49,0),MATCH(orders!L$1,products!$A$1:$G$1,0))</f>
        <v>1</v>
      </c>
      <c r="M470" s="5">
        <f>INDEX(products!$A$1:$G$49,MATCH(orders!$D470,products!$A$1:$A$49,0),MATCH(orders!M$1,products!$A$1:$G$1,0))</f>
        <v>13.75</v>
      </c>
      <c r="N470" s="5">
        <f t="shared" si="21"/>
        <v>41.25</v>
      </c>
      <c r="O470" t="str">
        <f t="shared" si="22"/>
        <v>Excelsa</v>
      </c>
      <c r="P470" t="str">
        <f t="shared" si="23"/>
        <v>Medium</v>
      </c>
      <c r="Q470" t="str">
        <f>_xlfn.XLOOKUP(Orders_Table[[#This Row],[Customer ID]],customers!$A$1:$A$1001,customers!$I$1:$I$1001,,0)</f>
        <v>Yes</v>
      </c>
    </row>
    <row r="471" spans="1:17"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s="2" t="str">
        <f>_xlfn.XLOOKUP(Orders_Table[[#This Row],[Customer ID]],customers!$A$1:$A$1001,customers!$F$1:$F$1001,,0)</f>
        <v>Flushing</v>
      </c>
      <c r="J471" t="str">
        <f>INDEX(products!$A$1:$G$49,MATCH(orders!$D471,products!$A$1:$A$49,0),MATCH(orders!J$1,products!$A$1:$G$1,0))</f>
        <v>Exc</v>
      </c>
      <c r="K471" t="str">
        <f>INDEX(products!$A$1:$G$49,MATCH(orders!$D471,products!$A$1:$A$49,0),MATCH(orders!K$1,products!$A$1:$G$1,0))</f>
        <v>L</v>
      </c>
      <c r="L471" s="4">
        <f>INDEX(products!$A$1:$G$49,MATCH(orders!$D471,products!$A$1:$A$49,0),MATCH(orders!L$1,products!$A$1:$G$1,0))</f>
        <v>0.2</v>
      </c>
      <c r="M471" s="5">
        <f>INDEX(products!$A$1:$G$49,MATCH(orders!$D471,products!$A$1:$A$49,0),MATCH(orders!M$1,products!$A$1:$G$1,0))</f>
        <v>4.4550000000000001</v>
      </c>
      <c r="N471" s="5">
        <f t="shared" si="21"/>
        <v>22.274999999999999</v>
      </c>
      <c r="O471" t="str">
        <f t="shared" si="22"/>
        <v>Excelsa</v>
      </c>
      <c r="P471" t="str">
        <f t="shared" si="23"/>
        <v>Light</v>
      </c>
      <c r="Q471" t="str">
        <f>_xlfn.XLOOKUP(Orders_Table[[#This Row],[Customer ID]],customers!$A$1:$A$1001,customers!$I$1:$I$1001,,0)</f>
        <v>Yes</v>
      </c>
    </row>
    <row r="472" spans="1:17"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s="2" t="str">
        <f>_xlfn.XLOOKUP(Orders_Table[[#This Row],[Customer ID]],customers!$A$1:$A$1001,customers!$F$1:$F$1001,,0)</f>
        <v>Lawrenceville</v>
      </c>
      <c r="J472" t="str">
        <f>INDEX(products!$A$1:$G$49,MATCH(orders!$D472,products!$A$1:$A$49,0),MATCH(orders!J$1,products!$A$1:$G$1,0))</f>
        <v>Ara</v>
      </c>
      <c r="K472" t="str">
        <f>INDEX(products!$A$1:$G$49,MATCH(orders!$D472,products!$A$1:$A$49,0),MATCH(orders!K$1,products!$A$1:$G$1,0))</f>
        <v>M</v>
      </c>
      <c r="L472" s="4">
        <f>INDEX(products!$A$1:$G$49,MATCH(orders!$D472,products!$A$1:$A$49,0),MATCH(orders!L$1,products!$A$1:$G$1,0))</f>
        <v>0.5</v>
      </c>
      <c r="M472" s="5">
        <f>INDEX(products!$A$1:$G$49,MATCH(orders!$D472,products!$A$1:$A$49,0),MATCH(orders!M$1,products!$A$1:$G$1,0))</f>
        <v>6.75</v>
      </c>
      <c r="N472" s="5">
        <f t="shared" si="21"/>
        <v>6.75</v>
      </c>
      <c r="O472" t="str">
        <f t="shared" si="22"/>
        <v>Arabica</v>
      </c>
      <c r="P472" t="str">
        <f t="shared" si="23"/>
        <v>Medium</v>
      </c>
      <c r="Q472" t="str">
        <f>_xlfn.XLOOKUP(Orders_Table[[#This Row],[Customer ID]],customers!$A$1:$A$1001,customers!$I$1:$I$1001,,0)</f>
        <v>Yes</v>
      </c>
    </row>
    <row r="473" spans="1:17"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s="2" t="str">
        <f>_xlfn.XLOOKUP(Orders_Table[[#This Row],[Customer ID]],customers!$A$1:$A$1001,customers!$F$1:$F$1001,,0)</f>
        <v>Topeka</v>
      </c>
      <c r="J473" t="str">
        <f>INDEX(products!$A$1:$G$49,MATCH(orders!$D473,products!$A$1:$A$49,0),MATCH(orders!J$1,products!$A$1:$G$1,0))</f>
        <v>Lib</v>
      </c>
      <c r="K473" t="str">
        <f>INDEX(products!$A$1:$G$49,MATCH(orders!$D473,products!$A$1:$A$49,0),MATCH(orders!K$1,products!$A$1:$G$1,0))</f>
        <v>M</v>
      </c>
      <c r="L473" s="4">
        <f>INDEX(products!$A$1:$G$49,MATCH(orders!$D473,products!$A$1:$A$49,0),MATCH(orders!L$1,products!$A$1:$G$1,0))</f>
        <v>2.5</v>
      </c>
      <c r="M473" s="5">
        <f>INDEX(products!$A$1:$G$49,MATCH(orders!$D473,products!$A$1:$A$49,0),MATCH(orders!M$1,products!$A$1:$G$1,0))</f>
        <v>33.464999999999996</v>
      </c>
      <c r="N473" s="5">
        <f t="shared" si="21"/>
        <v>133.85999999999999</v>
      </c>
      <c r="O473" t="str">
        <f t="shared" si="22"/>
        <v>Liberica</v>
      </c>
      <c r="P473" t="str">
        <f t="shared" si="23"/>
        <v>Medium</v>
      </c>
      <c r="Q473" t="str">
        <f>_xlfn.XLOOKUP(Orders_Table[[#This Row],[Customer ID]],customers!$A$1:$A$1001,customers!$I$1:$I$1001,,0)</f>
        <v>Yes</v>
      </c>
    </row>
    <row r="474" spans="1:17"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s="2" t="str">
        <f>_xlfn.XLOOKUP(Orders_Table[[#This Row],[Customer ID]],customers!$A$1:$A$1001,customers!$F$1:$F$1001,,0)</f>
        <v>Shawnee Mission</v>
      </c>
      <c r="J474" t="str">
        <f>INDEX(products!$A$1:$G$49,MATCH(orders!$D474,products!$A$1:$A$49,0),MATCH(orders!J$1,products!$A$1:$G$1,0))</f>
        <v>Ara</v>
      </c>
      <c r="K474" t="str">
        <f>INDEX(products!$A$1:$G$49,MATCH(orders!$D474,products!$A$1:$A$49,0),MATCH(orders!K$1,products!$A$1:$G$1,0))</f>
        <v>D</v>
      </c>
      <c r="L474" s="4">
        <f>INDEX(products!$A$1:$G$49,MATCH(orders!$D474,products!$A$1:$A$49,0),MATCH(orders!L$1,products!$A$1:$G$1,0))</f>
        <v>0.2</v>
      </c>
      <c r="M474" s="5">
        <f>INDEX(products!$A$1:$G$49,MATCH(orders!$D474,products!$A$1:$A$49,0),MATCH(orders!M$1,products!$A$1:$G$1,0))</f>
        <v>2.9849999999999999</v>
      </c>
      <c r="N474" s="5">
        <f t="shared" si="21"/>
        <v>5.97</v>
      </c>
      <c r="O474" t="str">
        <f t="shared" si="22"/>
        <v>Arabica</v>
      </c>
      <c r="P474" t="str">
        <f t="shared" si="23"/>
        <v>Dark</v>
      </c>
      <c r="Q474" t="str">
        <f>_xlfn.XLOOKUP(Orders_Table[[#This Row],[Customer ID]],customers!$A$1:$A$1001,customers!$I$1:$I$1001,,0)</f>
        <v>No</v>
      </c>
    </row>
    <row r="475" spans="1:17"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s="2" t="str">
        <f>_xlfn.XLOOKUP(Orders_Table[[#This Row],[Customer ID]],customers!$A$1:$A$1001,customers!$F$1:$F$1001,,0)</f>
        <v>Seattle</v>
      </c>
      <c r="J475" t="str">
        <f>INDEX(products!$A$1:$G$49,MATCH(orders!$D475,products!$A$1:$A$49,0),MATCH(orders!J$1,products!$A$1:$G$1,0))</f>
        <v>Ara</v>
      </c>
      <c r="K475" t="str">
        <f>INDEX(products!$A$1:$G$49,MATCH(orders!$D475,products!$A$1:$A$49,0),MATCH(orders!K$1,products!$A$1:$G$1,0))</f>
        <v>L</v>
      </c>
      <c r="L475" s="4">
        <f>INDEX(products!$A$1:$G$49,MATCH(orders!$D475,products!$A$1:$A$49,0),MATCH(orders!L$1,products!$A$1:$G$1,0))</f>
        <v>1</v>
      </c>
      <c r="M475" s="5">
        <f>INDEX(products!$A$1:$G$49,MATCH(orders!$D475,products!$A$1:$A$49,0),MATCH(orders!M$1,products!$A$1:$G$1,0))</f>
        <v>12.95</v>
      </c>
      <c r="N475" s="5">
        <f t="shared" si="21"/>
        <v>25.9</v>
      </c>
      <c r="O475" t="str">
        <f t="shared" si="22"/>
        <v>Arabica</v>
      </c>
      <c r="P475" t="str">
        <f t="shared" si="23"/>
        <v>Light</v>
      </c>
      <c r="Q475" t="str">
        <f>_xlfn.XLOOKUP(Orders_Table[[#This Row],[Customer ID]],customers!$A$1:$A$1001,customers!$I$1:$I$1001,,0)</f>
        <v>No</v>
      </c>
    </row>
    <row r="476" spans="1:17"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s="2" t="str">
        <f>_xlfn.XLOOKUP(Orders_Table[[#This Row],[Customer ID]],customers!$A$1:$A$1001,customers!$F$1:$F$1001,,0)</f>
        <v>Kilkenny</v>
      </c>
      <c r="J476" t="str">
        <f>INDEX(products!$A$1:$G$49,MATCH(orders!$D476,products!$A$1:$A$49,0),MATCH(orders!J$1,products!$A$1:$G$1,0))</f>
        <v>Exc</v>
      </c>
      <c r="K476" t="str">
        <f>INDEX(products!$A$1:$G$49,MATCH(orders!$D476,products!$A$1:$A$49,0),MATCH(orders!K$1,products!$A$1:$G$1,0))</f>
        <v>M</v>
      </c>
      <c r="L476" s="4">
        <f>INDEX(products!$A$1:$G$49,MATCH(orders!$D476,products!$A$1:$A$49,0),MATCH(orders!L$1,products!$A$1:$G$1,0))</f>
        <v>2.5</v>
      </c>
      <c r="M476" s="5">
        <f>INDEX(products!$A$1:$G$49,MATCH(orders!$D476,products!$A$1:$A$49,0),MATCH(orders!M$1,products!$A$1:$G$1,0))</f>
        <v>31.624999999999996</v>
      </c>
      <c r="N476" s="5">
        <f t="shared" si="21"/>
        <v>31.624999999999996</v>
      </c>
      <c r="O476" t="str">
        <f t="shared" si="22"/>
        <v>Excelsa</v>
      </c>
      <c r="P476" t="str">
        <f t="shared" si="23"/>
        <v>Medium</v>
      </c>
      <c r="Q476" t="str">
        <f>_xlfn.XLOOKUP(Orders_Table[[#This Row],[Customer ID]],customers!$A$1:$A$1001,customers!$I$1:$I$1001,,0)</f>
        <v>Yes</v>
      </c>
    </row>
    <row r="477" spans="1:17"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s="2" t="str">
        <f>_xlfn.XLOOKUP(Orders_Table[[#This Row],[Customer ID]],customers!$A$1:$A$1001,customers!$F$1:$F$1001,,0)</f>
        <v>Kissimmee</v>
      </c>
      <c r="J477" t="str">
        <f>INDEX(products!$A$1:$G$49,MATCH(orders!$D477,products!$A$1:$A$49,0),MATCH(orders!J$1,products!$A$1:$G$1,0))</f>
        <v>Lib</v>
      </c>
      <c r="K477" t="str">
        <f>INDEX(products!$A$1:$G$49,MATCH(orders!$D477,products!$A$1:$A$49,0),MATCH(orders!K$1,products!$A$1:$G$1,0))</f>
        <v>M</v>
      </c>
      <c r="L477" s="4">
        <f>INDEX(products!$A$1:$G$49,MATCH(orders!$D477,products!$A$1:$A$49,0),MATCH(orders!L$1,products!$A$1:$G$1,0))</f>
        <v>0.2</v>
      </c>
      <c r="M477" s="5">
        <f>INDEX(products!$A$1:$G$49,MATCH(orders!$D477,products!$A$1:$A$49,0),MATCH(orders!M$1,products!$A$1:$G$1,0))</f>
        <v>4.3650000000000002</v>
      </c>
      <c r="N477" s="5">
        <f t="shared" si="21"/>
        <v>8.73</v>
      </c>
      <c r="O477" t="str">
        <f t="shared" si="22"/>
        <v>Liberica</v>
      </c>
      <c r="P477" t="str">
        <f t="shared" si="23"/>
        <v>Medium</v>
      </c>
      <c r="Q477" t="str">
        <f>_xlfn.XLOOKUP(Orders_Table[[#This Row],[Customer ID]],customers!$A$1:$A$1001,customers!$I$1:$I$1001,,0)</f>
        <v>No</v>
      </c>
    </row>
    <row r="478" spans="1:17"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s="2" t="str">
        <f>_xlfn.XLOOKUP(Orders_Table[[#This Row],[Customer ID]],customers!$A$1:$A$1001,customers!$F$1:$F$1001,,0)</f>
        <v>Rochester</v>
      </c>
      <c r="J478" t="str">
        <f>INDEX(products!$A$1:$G$49,MATCH(orders!$D478,products!$A$1:$A$49,0),MATCH(orders!J$1,products!$A$1:$G$1,0))</f>
        <v>Exc</v>
      </c>
      <c r="K478" t="str">
        <f>INDEX(products!$A$1:$G$49,MATCH(orders!$D478,products!$A$1:$A$49,0),MATCH(orders!K$1,products!$A$1:$G$1,0))</f>
        <v>L</v>
      </c>
      <c r="L478" s="4">
        <f>INDEX(products!$A$1:$G$49,MATCH(orders!$D478,products!$A$1:$A$49,0),MATCH(orders!L$1,products!$A$1:$G$1,0))</f>
        <v>0.2</v>
      </c>
      <c r="M478" s="5">
        <f>INDEX(products!$A$1:$G$49,MATCH(orders!$D478,products!$A$1:$A$49,0),MATCH(orders!M$1,products!$A$1:$G$1,0))</f>
        <v>4.4550000000000001</v>
      </c>
      <c r="N478" s="5">
        <f t="shared" si="21"/>
        <v>26.73</v>
      </c>
      <c r="O478" t="str">
        <f t="shared" si="22"/>
        <v>Excelsa</v>
      </c>
      <c r="P478" t="str">
        <f t="shared" si="23"/>
        <v>Light</v>
      </c>
      <c r="Q478" t="str">
        <f>_xlfn.XLOOKUP(Orders_Table[[#This Row],[Customer ID]],customers!$A$1:$A$1001,customers!$I$1:$I$1001,,0)</f>
        <v>Yes</v>
      </c>
    </row>
    <row r="479" spans="1:17"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s="2" t="str">
        <f>_xlfn.XLOOKUP(Orders_Table[[#This Row],[Customer ID]],customers!$A$1:$A$1001,customers!$F$1:$F$1001,,0)</f>
        <v>Tyler</v>
      </c>
      <c r="J479" t="str">
        <f>INDEX(products!$A$1:$G$49,MATCH(orders!$D479,products!$A$1:$A$49,0),MATCH(orders!J$1,products!$A$1:$G$1,0))</f>
        <v>Lib</v>
      </c>
      <c r="K479" t="str">
        <f>INDEX(products!$A$1:$G$49,MATCH(orders!$D479,products!$A$1:$A$49,0),MATCH(orders!K$1,products!$A$1:$G$1,0))</f>
        <v>M</v>
      </c>
      <c r="L479" s="4">
        <f>INDEX(products!$A$1:$G$49,MATCH(orders!$D479,products!$A$1:$A$49,0),MATCH(orders!L$1,products!$A$1:$G$1,0))</f>
        <v>0.2</v>
      </c>
      <c r="M479" s="5">
        <f>INDEX(products!$A$1:$G$49,MATCH(orders!$D479,products!$A$1:$A$49,0),MATCH(orders!M$1,products!$A$1:$G$1,0))</f>
        <v>4.3650000000000002</v>
      </c>
      <c r="N479" s="5">
        <f t="shared" si="21"/>
        <v>26.19</v>
      </c>
      <c r="O479" t="str">
        <f t="shared" si="22"/>
        <v>Liberica</v>
      </c>
      <c r="P479" t="str">
        <f t="shared" si="23"/>
        <v>Medium</v>
      </c>
      <c r="Q479" t="str">
        <f>_xlfn.XLOOKUP(Orders_Table[[#This Row],[Customer ID]],customers!$A$1:$A$1001,customers!$I$1:$I$1001,,0)</f>
        <v>No</v>
      </c>
    </row>
    <row r="480" spans="1:17"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s="2" t="str">
        <f>_xlfn.XLOOKUP(Orders_Table[[#This Row],[Customer ID]],customers!$A$1:$A$1001,customers!$F$1:$F$1001,,0)</f>
        <v>Flushing</v>
      </c>
      <c r="J480" t="str">
        <f>INDEX(products!$A$1:$G$49,MATCH(orders!$D480,products!$A$1:$A$49,0),MATCH(orders!J$1,products!$A$1:$G$1,0))</f>
        <v>Rob</v>
      </c>
      <c r="K480" t="str">
        <f>INDEX(products!$A$1:$G$49,MATCH(orders!$D480,products!$A$1:$A$49,0),MATCH(orders!K$1,products!$A$1:$G$1,0))</f>
        <v>D</v>
      </c>
      <c r="L480" s="4">
        <f>INDEX(products!$A$1:$G$49,MATCH(orders!$D480,products!$A$1:$A$49,0),MATCH(orders!L$1,products!$A$1:$G$1,0))</f>
        <v>1</v>
      </c>
      <c r="M480" s="5">
        <f>INDEX(products!$A$1:$G$49,MATCH(orders!$D480,products!$A$1:$A$49,0),MATCH(orders!M$1,products!$A$1:$G$1,0))</f>
        <v>8.9499999999999993</v>
      </c>
      <c r="N480" s="5">
        <f t="shared" si="21"/>
        <v>53.699999999999996</v>
      </c>
      <c r="O480" t="str">
        <f t="shared" si="22"/>
        <v>Robusta</v>
      </c>
      <c r="P480" t="str">
        <f t="shared" si="23"/>
        <v>Dark</v>
      </c>
      <c r="Q480" t="str">
        <f>_xlfn.XLOOKUP(Orders_Table[[#This Row],[Customer ID]],customers!$A$1:$A$1001,customers!$I$1:$I$1001,,0)</f>
        <v>Yes</v>
      </c>
    </row>
    <row r="481" spans="1:17"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s="2" t="str">
        <f>_xlfn.XLOOKUP(Orders_Table[[#This Row],[Customer ID]],customers!$A$1:$A$1001,customers!$F$1:$F$1001,,0)</f>
        <v>Flushing</v>
      </c>
      <c r="J481" t="str">
        <f>INDEX(products!$A$1:$G$49,MATCH(orders!$D481,products!$A$1:$A$49,0),MATCH(orders!J$1,products!$A$1:$G$1,0))</f>
        <v>Exc</v>
      </c>
      <c r="K481" t="str">
        <f>INDEX(products!$A$1:$G$49,MATCH(orders!$D481,products!$A$1:$A$49,0),MATCH(orders!K$1,products!$A$1:$G$1,0))</f>
        <v>M</v>
      </c>
      <c r="L481" s="4">
        <f>INDEX(products!$A$1:$G$49,MATCH(orders!$D481,products!$A$1:$A$49,0),MATCH(orders!L$1,products!$A$1:$G$1,0))</f>
        <v>2.5</v>
      </c>
      <c r="M481" s="5">
        <f>INDEX(products!$A$1:$G$49,MATCH(orders!$D481,products!$A$1:$A$49,0),MATCH(orders!M$1,products!$A$1:$G$1,0))</f>
        <v>31.624999999999996</v>
      </c>
      <c r="N481" s="5">
        <f t="shared" si="21"/>
        <v>126.49999999999999</v>
      </c>
      <c r="O481" t="str">
        <f t="shared" si="22"/>
        <v>Excelsa</v>
      </c>
      <c r="P481" t="str">
        <f t="shared" si="23"/>
        <v>Medium</v>
      </c>
      <c r="Q481" t="str">
        <f>_xlfn.XLOOKUP(Orders_Table[[#This Row],[Customer ID]],customers!$A$1:$A$1001,customers!$I$1:$I$1001,,0)</f>
        <v>Yes</v>
      </c>
    </row>
    <row r="482" spans="1:17"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s="2" t="str">
        <f>_xlfn.XLOOKUP(Orders_Table[[#This Row],[Customer ID]],customers!$A$1:$A$1001,customers!$F$1:$F$1001,,0)</f>
        <v>Flushing</v>
      </c>
      <c r="J482" t="str">
        <f>INDEX(products!$A$1:$G$49,MATCH(orders!$D482,products!$A$1:$A$49,0),MATCH(orders!J$1,products!$A$1:$G$1,0))</f>
        <v>Exc</v>
      </c>
      <c r="K482" t="str">
        <f>INDEX(products!$A$1:$G$49,MATCH(orders!$D482,products!$A$1:$A$49,0),MATCH(orders!K$1,products!$A$1:$G$1,0))</f>
        <v>M</v>
      </c>
      <c r="L482" s="4">
        <f>INDEX(products!$A$1:$G$49,MATCH(orders!$D482,products!$A$1:$A$49,0),MATCH(orders!L$1,products!$A$1:$G$1,0))</f>
        <v>0.2</v>
      </c>
      <c r="M482" s="5">
        <f>INDEX(products!$A$1:$G$49,MATCH(orders!$D482,products!$A$1:$A$49,0),MATCH(orders!M$1,products!$A$1:$G$1,0))</f>
        <v>4.125</v>
      </c>
      <c r="N482" s="5">
        <f t="shared" si="21"/>
        <v>4.125</v>
      </c>
      <c r="O482" t="str">
        <f t="shared" si="22"/>
        <v>Excelsa</v>
      </c>
      <c r="P482" t="str">
        <f t="shared" si="23"/>
        <v>Medium</v>
      </c>
      <c r="Q482" t="str">
        <f>_xlfn.XLOOKUP(Orders_Table[[#This Row],[Customer ID]],customers!$A$1:$A$1001,customers!$I$1:$I$1001,,0)</f>
        <v>Yes</v>
      </c>
    </row>
    <row r="483" spans="1:17"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s="2" t="str">
        <f>_xlfn.XLOOKUP(Orders_Table[[#This Row],[Customer ID]],customers!$A$1:$A$1001,customers!$F$1:$F$1001,,0)</f>
        <v>Seaton</v>
      </c>
      <c r="J483" t="str">
        <f>INDEX(products!$A$1:$G$49,MATCH(orders!$D483,products!$A$1:$A$49,0),MATCH(orders!J$1,products!$A$1:$G$1,0))</f>
        <v>Rob</v>
      </c>
      <c r="K483" t="str">
        <f>INDEX(products!$A$1:$G$49,MATCH(orders!$D483,products!$A$1:$A$49,0),MATCH(orders!K$1,products!$A$1:$G$1,0))</f>
        <v>L</v>
      </c>
      <c r="L483" s="4">
        <f>INDEX(products!$A$1:$G$49,MATCH(orders!$D483,products!$A$1:$A$49,0),MATCH(orders!L$1,products!$A$1:$G$1,0))</f>
        <v>1</v>
      </c>
      <c r="M483" s="5">
        <f>INDEX(products!$A$1:$G$49,MATCH(orders!$D483,products!$A$1:$A$49,0),MATCH(orders!M$1,products!$A$1:$G$1,0))</f>
        <v>11.95</v>
      </c>
      <c r="N483" s="5">
        <f t="shared" si="21"/>
        <v>23.9</v>
      </c>
      <c r="O483" t="str">
        <f t="shared" si="22"/>
        <v>Robusta</v>
      </c>
      <c r="P483" t="str">
        <f t="shared" si="23"/>
        <v>Light</v>
      </c>
      <c r="Q483" t="str">
        <f>_xlfn.XLOOKUP(Orders_Table[[#This Row],[Customer ID]],customers!$A$1:$A$1001,customers!$I$1:$I$1001,,0)</f>
        <v>No</v>
      </c>
    </row>
    <row r="484" spans="1:17"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s="2" t="str">
        <f>_xlfn.XLOOKUP(Orders_Table[[#This Row],[Customer ID]],customers!$A$1:$A$1001,customers!$F$1:$F$1001,,0)</f>
        <v>Alexandria</v>
      </c>
      <c r="J484" t="str">
        <f>INDEX(products!$A$1:$G$49,MATCH(orders!$D484,products!$A$1:$A$49,0),MATCH(orders!J$1,products!$A$1:$G$1,0))</f>
        <v>Exc</v>
      </c>
      <c r="K484" t="str">
        <f>INDEX(products!$A$1:$G$49,MATCH(orders!$D484,products!$A$1:$A$49,0),MATCH(orders!K$1,products!$A$1:$G$1,0))</f>
        <v>D</v>
      </c>
      <c r="L484" s="4">
        <f>INDEX(products!$A$1:$G$49,MATCH(orders!$D484,products!$A$1:$A$49,0),MATCH(orders!L$1,products!$A$1:$G$1,0))</f>
        <v>2.5</v>
      </c>
      <c r="M484" s="5">
        <f>INDEX(products!$A$1:$G$49,MATCH(orders!$D484,products!$A$1:$A$49,0),MATCH(orders!M$1,products!$A$1:$G$1,0))</f>
        <v>27.945</v>
      </c>
      <c r="N484" s="5">
        <f t="shared" si="21"/>
        <v>139.72499999999999</v>
      </c>
      <c r="O484" t="str">
        <f t="shared" si="22"/>
        <v>Excelsa</v>
      </c>
      <c r="P484" t="str">
        <f t="shared" si="23"/>
        <v>Dark</v>
      </c>
      <c r="Q484" t="str">
        <f>_xlfn.XLOOKUP(Orders_Table[[#This Row],[Customer ID]],customers!$A$1:$A$1001,customers!$I$1:$I$1001,,0)</f>
        <v>Yes</v>
      </c>
    </row>
    <row r="485" spans="1:17"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s="2" t="str">
        <f>_xlfn.XLOOKUP(Orders_Table[[#This Row],[Customer ID]],customers!$A$1:$A$1001,customers!$F$1:$F$1001,,0)</f>
        <v>Salt Lake City</v>
      </c>
      <c r="J485" t="str">
        <f>INDEX(products!$A$1:$G$49,MATCH(orders!$D485,products!$A$1:$A$49,0),MATCH(orders!J$1,products!$A$1:$G$1,0))</f>
        <v>Lib</v>
      </c>
      <c r="K485" t="str">
        <f>INDEX(products!$A$1:$G$49,MATCH(orders!$D485,products!$A$1:$A$49,0),MATCH(orders!K$1,products!$A$1:$G$1,0))</f>
        <v>D</v>
      </c>
      <c r="L485" s="4">
        <f>INDEX(products!$A$1:$G$49,MATCH(orders!$D485,products!$A$1:$A$49,0),MATCH(orders!L$1,products!$A$1:$G$1,0))</f>
        <v>2.5</v>
      </c>
      <c r="M485" s="5">
        <f>INDEX(products!$A$1:$G$49,MATCH(orders!$D485,products!$A$1:$A$49,0),MATCH(orders!M$1,products!$A$1:$G$1,0))</f>
        <v>29.784999999999997</v>
      </c>
      <c r="N485" s="5">
        <f t="shared" si="21"/>
        <v>59.569999999999993</v>
      </c>
      <c r="O485" t="str">
        <f t="shared" si="22"/>
        <v>Liberica</v>
      </c>
      <c r="P485" t="str">
        <f t="shared" si="23"/>
        <v>Dark</v>
      </c>
      <c r="Q485" t="str">
        <f>_xlfn.XLOOKUP(Orders_Table[[#This Row],[Customer ID]],customers!$A$1:$A$1001,customers!$I$1:$I$1001,,0)</f>
        <v>Yes</v>
      </c>
    </row>
    <row r="486" spans="1:17"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s="2" t="str">
        <f>_xlfn.XLOOKUP(Orders_Table[[#This Row],[Customer ID]],customers!$A$1:$A$1001,customers!$F$1:$F$1001,,0)</f>
        <v>San Jose</v>
      </c>
      <c r="J486" t="str">
        <f>INDEX(products!$A$1:$G$49,MATCH(orders!$D486,products!$A$1:$A$49,0),MATCH(orders!J$1,products!$A$1:$G$1,0))</f>
        <v>Lib</v>
      </c>
      <c r="K486" t="str">
        <f>INDEX(products!$A$1:$G$49,MATCH(orders!$D486,products!$A$1:$A$49,0),MATCH(orders!K$1,products!$A$1:$G$1,0))</f>
        <v>L</v>
      </c>
      <c r="L486" s="4">
        <f>INDEX(products!$A$1:$G$49,MATCH(orders!$D486,products!$A$1:$A$49,0),MATCH(orders!L$1,products!$A$1:$G$1,0))</f>
        <v>0.5</v>
      </c>
      <c r="M486" s="5">
        <f>INDEX(products!$A$1:$G$49,MATCH(orders!$D486,products!$A$1:$A$49,0),MATCH(orders!M$1,products!$A$1:$G$1,0))</f>
        <v>9.51</v>
      </c>
      <c r="N486" s="5">
        <f t="shared" si="21"/>
        <v>57.06</v>
      </c>
      <c r="O486" t="str">
        <f t="shared" si="22"/>
        <v>Liberica</v>
      </c>
      <c r="P486" t="str">
        <f t="shared" si="23"/>
        <v>Light</v>
      </c>
      <c r="Q486" t="str">
        <f>_xlfn.XLOOKUP(Orders_Table[[#This Row],[Customer ID]],customers!$A$1:$A$1001,customers!$I$1:$I$1001,,0)</f>
        <v>No</v>
      </c>
    </row>
    <row r="487" spans="1:17"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s="2" t="str">
        <f>_xlfn.XLOOKUP(Orders_Table[[#This Row],[Customer ID]],customers!$A$1:$A$1001,customers!$F$1:$F$1001,,0)</f>
        <v>Tr谩 Mh贸r</v>
      </c>
      <c r="J487" t="str">
        <f>INDEX(products!$A$1:$G$49,MATCH(orders!$D487,products!$A$1:$A$49,0),MATCH(orders!J$1,products!$A$1:$G$1,0))</f>
        <v>Rob</v>
      </c>
      <c r="K487" t="str">
        <f>INDEX(products!$A$1:$G$49,MATCH(orders!$D487,products!$A$1:$A$49,0),MATCH(orders!K$1,products!$A$1:$G$1,0))</f>
        <v>L</v>
      </c>
      <c r="L487" s="4">
        <f>INDEX(products!$A$1:$G$49,MATCH(orders!$D487,products!$A$1:$A$49,0),MATCH(orders!L$1,products!$A$1:$G$1,0))</f>
        <v>0.2</v>
      </c>
      <c r="M487" s="5">
        <f>INDEX(products!$A$1:$G$49,MATCH(orders!$D487,products!$A$1:$A$49,0),MATCH(orders!M$1,products!$A$1:$G$1,0))</f>
        <v>3.5849999999999995</v>
      </c>
      <c r="N487" s="5">
        <f t="shared" si="21"/>
        <v>21.509999999999998</v>
      </c>
      <c r="O487" t="str">
        <f t="shared" si="22"/>
        <v>Robusta</v>
      </c>
      <c r="P487" t="str">
        <f t="shared" si="23"/>
        <v>Light</v>
      </c>
      <c r="Q487" t="str">
        <f>_xlfn.XLOOKUP(Orders_Table[[#This Row],[Customer ID]],customers!$A$1:$A$1001,customers!$I$1:$I$1001,,0)</f>
        <v>Yes</v>
      </c>
    </row>
    <row r="488" spans="1:17"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s="2" t="str">
        <f>_xlfn.XLOOKUP(Orders_Table[[#This Row],[Customer ID]],customers!$A$1:$A$1001,customers!$F$1:$F$1001,,0)</f>
        <v>Coolock</v>
      </c>
      <c r="J488" t="str">
        <f>INDEX(products!$A$1:$G$49,MATCH(orders!$D488,products!$A$1:$A$49,0),MATCH(orders!J$1,products!$A$1:$G$1,0))</f>
        <v>Lib</v>
      </c>
      <c r="K488" t="str">
        <f>INDEX(products!$A$1:$G$49,MATCH(orders!$D488,products!$A$1:$A$49,0),MATCH(orders!K$1,products!$A$1:$G$1,0))</f>
        <v>M</v>
      </c>
      <c r="L488" s="4">
        <f>INDEX(products!$A$1:$G$49,MATCH(orders!$D488,products!$A$1:$A$49,0),MATCH(orders!L$1,products!$A$1:$G$1,0))</f>
        <v>0.5</v>
      </c>
      <c r="M488" s="5">
        <f>INDEX(products!$A$1:$G$49,MATCH(orders!$D488,products!$A$1:$A$49,0),MATCH(orders!M$1,products!$A$1:$G$1,0))</f>
        <v>8.73</v>
      </c>
      <c r="N488" s="5">
        <f t="shared" si="21"/>
        <v>52.38</v>
      </c>
      <c r="O488" t="str">
        <f t="shared" si="22"/>
        <v>Liberica</v>
      </c>
      <c r="P488" t="str">
        <f t="shared" si="23"/>
        <v>Medium</v>
      </c>
      <c r="Q488" t="str">
        <f>_xlfn.XLOOKUP(Orders_Table[[#This Row],[Customer ID]],customers!$A$1:$A$1001,customers!$I$1:$I$1001,,0)</f>
        <v>Yes</v>
      </c>
    </row>
    <row r="489" spans="1:17"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s="2" t="str">
        <f>_xlfn.XLOOKUP(Orders_Table[[#This Row],[Customer ID]],customers!$A$1:$A$1001,customers!$F$1:$F$1001,,0)</f>
        <v>Coolock</v>
      </c>
      <c r="J489" t="str">
        <f>INDEX(products!$A$1:$G$49,MATCH(orders!$D489,products!$A$1:$A$49,0),MATCH(orders!J$1,products!$A$1:$G$1,0))</f>
        <v>Exc</v>
      </c>
      <c r="K489" t="str">
        <f>INDEX(products!$A$1:$G$49,MATCH(orders!$D489,products!$A$1:$A$49,0),MATCH(orders!K$1,products!$A$1:$G$1,0))</f>
        <v>D</v>
      </c>
      <c r="L489" s="4">
        <f>INDEX(products!$A$1:$G$49,MATCH(orders!$D489,products!$A$1:$A$49,0),MATCH(orders!L$1,products!$A$1:$G$1,0))</f>
        <v>1</v>
      </c>
      <c r="M489" s="5">
        <f>INDEX(products!$A$1:$G$49,MATCH(orders!$D489,products!$A$1:$A$49,0),MATCH(orders!M$1,products!$A$1:$G$1,0))</f>
        <v>12.15</v>
      </c>
      <c r="N489" s="5">
        <f t="shared" si="21"/>
        <v>72.900000000000006</v>
      </c>
      <c r="O489" t="str">
        <f t="shared" si="22"/>
        <v>Excelsa</v>
      </c>
      <c r="P489" t="str">
        <f t="shared" si="23"/>
        <v>Dark</v>
      </c>
      <c r="Q489" t="str">
        <f>_xlfn.XLOOKUP(Orders_Table[[#This Row],[Customer ID]],customers!$A$1:$A$1001,customers!$I$1:$I$1001,,0)</f>
        <v>No</v>
      </c>
    </row>
    <row r="490" spans="1:17"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s="2" t="str">
        <f>_xlfn.XLOOKUP(Orders_Table[[#This Row],[Customer ID]],customers!$A$1:$A$1001,customers!$F$1:$F$1001,,0)</f>
        <v>Kinnegad</v>
      </c>
      <c r="J490" t="str">
        <f>INDEX(products!$A$1:$G$49,MATCH(orders!$D490,products!$A$1:$A$49,0),MATCH(orders!J$1,products!$A$1:$G$1,0))</f>
        <v>Rob</v>
      </c>
      <c r="K490" t="str">
        <f>INDEX(products!$A$1:$G$49,MATCH(orders!$D490,products!$A$1:$A$49,0),MATCH(orders!K$1,products!$A$1:$G$1,0))</f>
        <v>M</v>
      </c>
      <c r="L490" s="4">
        <f>INDEX(products!$A$1:$G$49,MATCH(orders!$D490,products!$A$1:$A$49,0),MATCH(orders!L$1,products!$A$1:$G$1,0))</f>
        <v>0.2</v>
      </c>
      <c r="M490" s="5">
        <f>INDEX(products!$A$1:$G$49,MATCH(orders!$D490,products!$A$1:$A$49,0),MATCH(orders!M$1,products!$A$1:$G$1,0))</f>
        <v>2.9849999999999999</v>
      </c>
      <c r="N490" s="5">
        <f t="shared" si="21"/>
        <v>14.924999999999999</v>
      </c>
      <c r="O490" t="str">
        <f t="shared" si="22"/>
        <v>Robusta</v>
      </c>
      <c r="P490" t="str">
        <f t="shared" si="23"/>
        <v>Medium</v>
      </c>
      <c r="Q490" t="str">
        <f>_xlfn.XLOOKUP(Orders_Table[[#This Row],[Customer ID]],customers!$A$1:$A$1001,customers!$I$1:$I$1001,,0)</f>
        <v>Yes</v>
      </c>
    </row>
    <row r="491" spans="1:17"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s="2" t="str">
        <f>_xlfn.XLOOKUP(Orders_Table[[#This Row],[Customer ID]],customers!$A$1:$A$1001,customers!$F$1:$F$1001,,0)</f>
        <v>El Paso</v>
      </c>
      <c r="J491" t="str">
        <f>INDEX(products!$A$1:$G$49,MATCH(orders!$D491,products!$A$1:$A$49,0),MATCH(orders!J$1,products!$A$1:$G$1,0))</f>
        <v>Lib</v>
      </c>
      <c r="K491" t="str">
        <f>INDEX(products!$A$1:$G$49,MATCH(orders!$D491,products!$A$1:$A$49,0),MATCH(orders!K$1,products!$A$1:$G$1,0))</f>
        <v>L</v>
      </c>
      <c r="L491" s="4">
        <f>INDEX(products!$A$1:$G$49,MATCH(orders!$D491,products!$A$1:$A$49,0),MATCH(orders!L$1,products!$A$1:$G$1,0))</f>
        <v>1</v>
      </c>
      <c r="M491" s="5">
        <f>INDEX(products!$A$1:$G$49,MATCH(orders!$D491,products!$A$1:$A$49,0),MATCH(orders!M$1,products!$A$1:$G$1,0))</f>
        <v>15.85</v>
      </c>
      <c r="N491" s="5">
        <f t="shared" si="21"/>
        <v>95.1</v>
      </c>
      <c r="O491" t="str">
        <f t="shared" si="22"/>
        <v>Liberica</v>
      </c>
      <c r="P491" t="str">
        <f t="shared" si="23"/>
        <v>Light</v>
      </c>
      <c r="Q491" t="str">
        <f>_xlfn.XLOOKUP(Orders_Table[[#This Row],[Customer ID]],customers!$A$1:$A$1001,customers!$I$1:$I$1001,,0)</f>
        <v>No</v>
      </c>
    </row>
    <row r="492" spans="1:17"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s="2" t="str">
        <f>_xlfn.XLOOKUP(Orders_Table[[#This Row],[Customer ID]],customers!$A$1:$A$1001,customers!$F$1:$F$1001,,0)</f>
        <v>Fort Lauderdale</v>
      </c>
      <c r="J492" t="str">
        <f>INDEX(products!$A$1:$G$49,MATCH(orders!$D492,products!$A$1:$A$49,0),MATCH(orders!J$1,products!$A$1:$G$1,0))</f>
        <v>Lib</v>
      </c>
      <c r="K492" t="str">
        <f>INDEX(products!$A$1:$G$49,MATCH(orders!$D492,products!$A$1:$A$49,0),MATCH(orders!K$1,products!$A$1:$G$1,0))</f>
        <v>D</v>
      </c>
      <c r="L492" s="4">
        <f>INDEX(products!$A$1:$G$49,MATCH(orders!$D492,products!$A$1:$A$49,0),MATCH(orders!L$1,products!$A$1:$G$1,0))</f>
        <v>0.5</v>
      </c>
      <c r="M492" s="5">
        <f>INDEX(products!$A$1:$G$49,MATCH(orders!$D492,products!$A$1:$A$49,0),MATCH(orders!M$1,products!$A$1:$G$1,0))</f>
        <v>7.77</v>
      </c>
      <c r="N492" s="5">
        <f t="shared" si="21"/>
        <v>15.54</v>
      </c>
      <c r="O492" t="str">
        <f t="shared" si="22"/>
        <v>Liberica</v>
      </c>
      <c r="P492" t="str">
        <f t="shared" si="23"/>
        <v>Dark</v>
      </c>
      <c r="Q492" t="str">
        <f>_xlfn.XLOOKUP(Orders_Table[[#This Row],[Customer ID]],customers!$A$1:$A$1001,customers!$I$1:$I$1001,,0)</f>
        <v>No</v>
      </c>
    </row>
    <row r="493" spans="1:17"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s="2" t="str">
        <f>_xlfn.XLOOKUP(Orders_Table[[#This Row],[Customer ID]],customers!$A$1:$A$1001,customers!$F$1:$F$1001,,0)</f>
        <v>Indianapolis</v>
      </c>
      <c r="J493" t="str">
        <f>INDEX(products!$A$1:$G$49,MATCH(orders!$D493,products!$A$1:$A$49,0),MATCH(orders!J$1,products!$A$1:$G$1,0))</f>
        <v>Lib</v>
      </c>
      <c r="K493" t="str">
        <f>INDEX(products!$A$1:$G$49,MATCH(orders!$D493,products!$A$1:$A$49,0),MATCH(orders!K$1,products!$A$1:$G$1,0))</f>
        <v>D</v>
      </c>
      <c r="L493" s="4">
        <f>INDEX(products!$A$1:$G$49,MATCH(orders!$D493,products!$A$1:$A$49,0),MATCH(orders!L$1,products!$A$1:$G$1,0))</f>
        <v>0.2</v>
      </c>
      <c r="M493" s="5">
        <f>INDEX(products!$A$1:$G$49,MATCH(orders!$D493,products!$A$1:$A$49,0),MATCH(orders!M$1,products!$A$1:$G$1,0))</f>
        <v>3.8849999999999998</v>
      </c>
      <c r="N493" s="5">
        <f t="shared" si="21"/>
        <v>23.31</v>
      </c>
      <c r="O493" t="str">
        <f t="shared" si="22"/>
        <v>Liberica</v>
      </c>
      <c r="P493" t="str">
        <f t="shared" si="23"/>
        <v>Dark</v>
      </c>
      <c r="Q493" t="str">
        <f>_xlfn.XLOOKUP(Orders_Table[[#This Row],[Customer ID]],customers!$A$1:$A$1001,customers!$I$1:$I$1001,,0)</f>
        <v>No</v>
      </c>
    </row>
    <row r="494" spans="1:17"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s="2" t="str">
        <f>_xlfn.XLOOKUP(Orders_Table[[#This Row],[Customer ID]],customers!$A$1:$A$1001,customers!$F$1:$F$1001,,0)</f>
        <v>Milwaukee</v>
      </c>
      <c r="J494" t="str">
        <f>INDEX(products!$A$1:$G$49,MATCH(orders!$D494,products!$A$1:$A$49,0),MATCH(orders!J$1,products!$A$1:$G$1,0))</f>
        <v>Exc</v>
      </c>
      <c r="K494" t="str">
        <f>INDEX(products!$A$1:$G$49,MATCH(orders!$D494,products!$A$1:$A$49,0),MATCH(orders!K$1,products!$A$1:$G$1,0))</f>
        <v>M</v>
      </c>
      <c r="L494" s="4">
        <f>INDEX(products!$A$1:$G$49,MATCH(orders!$D494,products!$A$1:$A$49,0),MATCH(orders!L$1,products!$A$1:$G$1,0))</f>
        <v>0.2</v>
      </c>
      <c r="M494" s="5">
        <f>INDEX(products!$A$1:$G$49,MATCH(orders!$D494,products!$A$1:$A$49,0),MATCH(orders!M$1,products!$A$1:$G$1,0))</f>
        <v>4.125</v>
      </c>
      <c r="N494" s="5">
        <f t="shared" si="21"/>
        <v>4.125</v>
      </c>
      <c r="O494" t="str">
        <f t="shared" si="22"/>
        <v>Excelsa</v>
      </c>
      <c r="P494" t="str">
        <f t="shared" si="23"/>
        <v>Medium</v>
      </c>
      <c r="Q494" t="str">
        <f>_xlfn.XLOOKUP(Orders_Table[[#This Row],[Customer ID]],customers!$A$1:$A$1001,customers!$I$1:$I$1001,,0)</f>
        <v>Yes</v>
      </c>
    </row>
    <row r="495" spans="1:17"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s="2" t="str">
        <f>_xlfn.XLOOKUP(Orders_Table[[#This Row],[Customer ID]],customers!$A$1:$A$1001,customers!$F$1:$F$1001,,0)</f>
        <v>Eaton</v>
      </c>
      <c r="J495" t="str">
        <f>INDEX(products!$A$1:$G$49,MATCH(orders!$D495,products!$A$1:$A$49,0),MATCH(orders!J$1,products!$A$1:$G$1,0))</f>
        <v>Rob</v>
      </c>
      <c r="K495" t="str">
        <f>INDEX(products!$A$1:$G$49,MATCH(orders!$D495,products!$A$1:$A$49,0),MATCH(orders!K$1,products!$A$1:$G$1,0))</f>
        <v>M</v>
      </c>
      <c r="L495" s="4">
        <f>INDEX(products!$A$1:$G$49,MATCH(orders!$D495,products!$A$1:$A$49,0),MATCH(orders!L$1,products!$A$1:$G$1,0))</f>
        <v>0.5</v>
      </c>
      <c r="M495" s="5">
        <f>INDEX(products!$A$1:$G$49,MATCH(orders!$D495,products!$A$1:$A$49,0),MATCH(orders!M$1,products!$A$1:$G$1,0))</f>
        <v>5.97</v>
      </c>
      <c r="N495" s="5">
        <f t="shared" si="21"/>
        <v>35.82</v>
      </c>
      <c r="O495" t="str">
        <f t="shared" si="22"/>
        <v>Robusta</v>
      </c>
      <c r="P495" t="str">
        <f t="shared" si="23"/>
        <v>Medium</v>
      </c>
      <c r="Q495" t="str">
        <f>_xlfn.XLOOKUP(Orders_Table[[#This Row],[Customer ID]],customers!$A$1:$A$1001,customers!$I$1:$I$1001,,0)</f>
        <v>No</v>
      </c>
    </row>
    <row r="496" spans="1:17"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s="2" t="str">
        <f>_xlfn.XLOOKUP(Orders_Table[[#This Row],[Customer ID]],customers!$A$1:$A$1001,customers!$F$1:$F$1001,,0)</f>
        <v>Baton Rouge</v>
      </c>
      <c r="J496" t="str">
        <f>INDEX(products!$A$1:$G$49,MATCH(orders!$D496,products!$A$1:$A$49,0),MATCH(orders!J$1,products!$A$1:$G$1,0))</f>
        <v>Lib</v>
      </c>
      <c r="K496" t="str">
        <f>INDEX(products!$A$1:$G$49,MATCH(orders!$D496,products!$A$1:$A$49,0),MATCH(orders!K$1,products!$A$1:$G$1,0))</f>
        <v>L</v>
      </c>
      <c r="L496" s="4">
        <f>INDEX(products!$A$1:$G$49,MATCH(orders!$D496,products!$A$1:$A$49,0),MATCH(orders!L$1,products!$A$1:$G$1,0))</f>
        <v>1</v>
      </c>
      <c r="M496" s="5">
        <f>INDEX(products!$A$1:$G$49,MATCH(orders!$D496,products!$A$1:$A$49,0),MATCH(orders!M$1,products!$A$1:$G$1,0))</f>
        <v>15.85</v>
      </c>
      <c r="N496" s="5">
        <f t="shared" si="21"/>
        <v>31.7</v>
      </c>
      <c r="O496" t="str">
        <f t="shared" si="22"/>
        <v>Liberica</v>
      </c>
      <c r="P496" t="str">
        <f t="shared" si="23"/>
        <v>Light</v>
      </c>
      <c r="Q496" t="str">
        <f>_xlfn.XLOOKUP(Orders_Table[[#This Row],[Customer ID]],customers!$A$1:$A$1001,customers!$I$1:$I$1001,,0)</f>
        <v>No</v>
      </c>
    </row>
    <row r="497" spans="1:17"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s="2" t="str">
        <f>_xlfn.XLOOKUP(Orders_Table[[#This Row],[Customer ID]],customers!$A$1:$A$1001,customers!$F$1:$F$1001,,0)</f>
        <v>Danbury</v>
      </c>
      <c r="J497" t="str">
        <f>INDEX(products!$A$1:$G$49,MATCH(orders!$D497,products!$A$1:$A$49,0),MATCH(orders!J$1,products!$A$1:$G$1,0))</f>
        <v>Lib</v>
      </c>
      <c r="K497" t="str">
        <f>INDEX(products!$A$1:$G$49,MATCH(orders!$D497,products!$A$1:$A$49,0),MATCH(orders!K$1,products!$A$1:$G$1,0))</f>
        <v>L</v>
      </c>
      <c r="L497" s="4">
        <f>INDEX(products!$A$1:$G$49,MATCH(orders!$D497,products!$A$1:$A$49,0),MATCH(orders!L$1,products!$A$1:$G$1,0))</f>
        <v>1</v>
      </c>
      <c r="M497" s="5">
        <f>INDEX(products!$A$1:$G$49,MATCH(orders!$D497,products!$A$1:$A$49,0),MATCH(orders!M$1,products!$A$1:$G$1,0))</f>
        <v>15.85</v>
      </c>
      <c r="N497" s="5">
        <f t="shared" si="21"/>
        <v>79.25</v>
      </c>
      <c r="O497" t="str">
        <f t="shared" si="22"/>
        <v>Liberica</v>
      </c>
      <c r="P497" t="str">
        <f t="shared" si="23"/>
        <v>Light</v>
      </c>
      <c r="Q497" t="str">
        <f>_xlfn.XLOOKUP(Orders_Table[[#This Row],[Customer ID]],customers!$A$1:$A$1001,customers!$I$1:$I$1001,,0)</f>
        <v>Yes</v>
      </c>
    </row>
    <row r="498" spans="1:17"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s="2" t="str">
        <f>_xlfn.XLOOKUP(Orders_Table[[#This Row],[Customer ID]],customers!$A$1:$A$1001,customers!$F$1:$F$1001,,0)</f>
        <v>Pensacola</v>
      </c>
      <c r="J498" t="str">
        <f>INDEX(products!$A$1:$G$49,MATCH(orders!$D498,products!$A$1:$A$49,0),MATCH(orders!J$1,products!$A$1:$G$1,0))</f>
        <v>Exc</v>
      </c>
      <c r="K498" t="str">
        <f>INDEX(products!$A$1:$G$49,MATCH(orders!$D498,products!$A$1:$A$49,0),MATCH(orders!K$1,products!$A$1:$G$1,0))</f>
        <v>D</v>
      </c>
      <c r="L498" s="4">
        <f>INDEX(products!$A$1:$G$49,MATCH(orders!$D498,products!$A$1:$A$49,0),MATCH(orders!L$1,products!$A$1:$G$1,0))</f>
        <v>0.2</v>
      </c>
      <c r="M498" s="5">
        <f>INDEX(products!$A$1:$G$49,MATCH(orders!$D498,products!$A$1:$A$49,0),MATCH(orders!M$1,products!$A$1:$G$1,0))</f>
        <v>3.645</v>
      </c>
      <c r="N498" s="5">
        <f t="shared" si="21"/>
        <v>10.935</v>
      </c>
      <c r="O498" t="str">
        <f t="shared" si="22"/>
        <v>Excelsa</v>
      </c>
      <c r="P498" t="str">
        <f t="shared" si="23"/>
        <v>Dark</v>
      </c>
      <c r="Q498" t="str">
        <f>_xlfn.XLOOKUP(Orders_Table[[#This Row],[Customer ID]],customers!$A$1:$A$1001,customers!$I$1:$I$1001,,0)</f>
        <v>No</v>
      </c>
    </row>
    <row r="499" spans="1:17"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s="2" t="str">
        <f>_xlfn.XLOOKUP(Orders_Table[[#This Row],[Customer ID]],customers!$A$1:$A$1001,customers!$F$1:$F$1001,,0)</f>
        <v>Milltown</v>
      </c>
      <c r="J499" t="str">
        <f>INDEX(products!$A$1:$G$49,MATCH(orders!$D499,products!$A$1:$A$49,0),MATCH(orders!J$1,products!$A$1:$G$1,0))</f>
        <v>Ara</v>
      </c>
      <c r="K499" t="str">
        <f>INDEX(products!$A$1:$G$49,MATCH(orders!$D499,products!$A$1:$A$49,0),MATCH(orders!K$1,products!$A$1:$G$1,0))</f>
        <v>D</v>
      </c>
      <c r="L499" s="4">
        <f>INDEX(products!$A$1:$G$49,MATCH(orders!$D499,products!$A$1:$A$49,0),MATCH(orders!L$1,products!$A$1:$G$1,0))</f>
        <v>1</v>
      </c>
      <c r="M499" s="5">
        <f>INDEX(products!$A$1:$G$49,MATCH(orders!$D499,products!$A$1:$A$49,0),MATCH(orders!M$1,products!$A$1:$G$1,0))</f>
        <v>9.9499999999999993</v>
      </c>
      <c r="N499" s="5">
        <f t="shared" si="21"/>
        <v>39.799999999999997</v>
      </c>
      <c r="O499" t="str">
        <f t="shared" si="22"/>
        <v>Arabica</v>
      </c>
      <c r="P499" t="str">
        <f t="shared" si="23"/>
        <v>Dark</v>
      </c>
      <c r="Q499" t="str">
        <f>_xlfn.XLOOKUP(Orders_Table[[#This Row],[Customer ID]],customers!$A$1:$A$1001,customers!$I$1:$I$1001,,0)</f>
        <v>No</v>
      </c>
    </row>
    <row r="500" spans="1:17"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s="2" t="str">
        <f>_xlfn.XLOOKUP(Orders_Table[[#This Row],[Customer ID]],customers!$A$1:$A$1001,customers!$F$1:$F$1001,,0)</f>
        <v>Virginia</v>
      </c>
      <c r="J500" t="str">
        <f>INDEX(products!$A$1:$G$49,MATCH(orders!$D500,products!$A$1:$A$49,0),MATCH(orders!J$1,products!$A$1:$G$1,0))</f>
        <v>Rob</v>
      </c>
      <c r="K500" t="str">
        <f>INDEX(products!$A$1:$G$49,MATCH(orders!$D500,products!$A$1:$A$49,0),MATCH(orders!K$1,products!$A$1:$G$1,0))</f>
        <v>M</v>
      </c>
      <c r="L500" s="4">
        <f>INDEX(products!$A$1:$G$49,MATCH(orders!$D500,products!$A$1:$A$49,0),MATCH(orders!L$1,products!$A$1:$G$1,0))</f>
        <v>1</v>
      </c>
      <c r="M500" s="5">
        <f>INDEX(products!$A$1:$G$49,MATCH(orders!$D500,products!$A$1:$A$49,0),MATCH(orders!M$1,products!$A$1:$G$1,0))</f>
        <v>9.9499999999999993</v>
      </c>
      <c r="N500" s="5">
        <f t="shared" si="21"/>
        <v>49.75</v>
      </c>
      <c r="O500" t="str">
        <f t="shared" si="22"/>
        <v>Robusta</v>
      </c>
      <c r="P500" t="str">
        <f t="shared" si="23"/>
        <v>Medium</v>
      </c>
      <c r="Q500" t="str">
        <f>_xlfn.XLOOKUP(Orders_Table[[#This Row],[Customer ID]],customers!$A$1:$A$1001,customers!$I$1:$I$1001,,0)</f>
        <v>Yes</v>
      </c>
    </row>
    <row r="501" spans="1:17"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s="2" t="str">
        <f>_xlfn.XLOOKUP(Orders_Table[[#This Row],[Customer ID]],customers!$A$1:$A$1001,customers!$F$1:$F$1001,,0)</f>
        <v>Balally</v>
      </c>
      <c r="J501" t="str">
        <f>INDEX(products!$A$1:$G$49,MATCH(orders!$D501,products!$A$1:$A$49,0),MATCH(orders!J$1,products!$A$1:$G$1,0))</f>
        <v>Rob</v>
      </c>
      <c r="K501" t="str">
        <f>INDEX(products!$A$1:$G$49,MATCH(orders!$D501,products!$A$1:$A$49,0),MATCH(orders!K$1,products!$A$1:$G$1,0))</f>
        <v>D</v>
      </c>
      <c r="L501" s="4">
        <f>INDEX(products!$A$1:$G$49,MATCH(orders!$D501,products!$A$1:$A$49,0),MATCH(orders!L$1,products!$A$1:$G$1,0))</f>
        <v>0.2</v>
      </c>
      <c r="M501" s="5">
        <f>INDEX(products!$A$1:$G$49,MATCH(orders!$D501,products!$A$1:$A$49,0),MATCH(orders!M$1,products!$A$1:$G$1,0))</f>
        <v>2.6849999999999996</v>
      </c>
      <c r="N501" s="5">
        <f t="shared" si="21"/>
        <v>8.0549999999999997</v>
      </c>
      <c r="O501" t="str">
        <f t="shared" si="22"/>
        <v>Robusta</v>
      </c>
      <c r="P501" t="str">
        <f t="shared" si="23"/>
        <v>Dark</v>
      </c>
      <c r="Q501" t="str">
        <f>_xlfn.XLOOKUP(Orders_Table[[#This Row],[Customer ID]],customers!$A$1:$A$1001,customers!$I$1:$I$1001,,0)</f>
        <v>Yes</v>
      </c>
    </row>
    <row r="502" spans="1:17"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s="2" t="str">
        <f>_xlfn.XLOOKUP(Orders_Table[[#This Row],[Customer ID]],customers!$A$1:$A$1001,customers!$F$1:$F$1001,,0)</f>
        <v>Grand Rapids</v>
      </c>
      <c r="J502" t="str">
        <f>INDEX(products!$A$1:$G$49,MATCH(orders!$D502,products!$A$1:$A$49,0),MATCH(orders!J$1,products!$A$1:$G$1,0))</f>
        <v>Rob</v>
      </c>
      <c r="K502" t="str">
        <f>INDEX(products!$A$1:$G$49,MATCH(orders!$D502,products!$A$1:$A$49,0),MATCH(orders!K$1,products!$A$1:$G$1,0))</f>
        <v>L</v>
      </c>
      <c r="L502" s="4">
        <f>INDEX(products!$A$1:$G$49,MATCH(orders!$D502,products!$A$1:$A$49,0),MATCH(orders!L$1,products!$A$1:$G$1,0))</f>
        <v>1</v>
      </c>
      <c r="M502" s="5">
        <f>INDEX(products!$A$1:$G$49,MATCH(orders!$D502,products!$A$1:$A$49,0),MATCH(orders!M$1,products!$A$1:$G$1,0))</f>
        <v>11.95</v>
      </c>
      <c r="N502" s="5">
        <f t="shared" si="21"/>
        <v>47.8</v>
      </c>
      <c r="O502" t="str">
        <f t="shared" si="22"/>
        <v>Robusta</v>
      </c>
      <c r="P502" t="str">
        <f t="shared" si="23"/>
        <v>Light</v>
      </c>
      <c r="Q502" t="str">
        <f>_xlfn.XLOOKUP(Orders_Table[[#This Row],[Customer ID]],customers!$A$1:$A$1001,customers!$I$1:$I$1001,,0)</f>
        <v>No</v>
      </c>
    </row>
    <row r="503" spans="1:17"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s="2" t="str">
        <f>_xlfn.XLOOKUP(Orders_Table[[#This Row],[Customer ID]],customers!$A$1:$A$1001,customers!$F$1:$F$1001,,0)</f>
        <v>Belfast</v>
      </c>
      <c r="J503" t="str">
        <f>INDEX(products!$A$1:$G$49,MATCH(orders!$D503,products!$A$1:$A$49,0),MATCH(orders!J$1,products!$A$1:$G$1,0))</f>
        <v>Rob</v>
      </c>
      <c r="K503" t="str">
        <f>INDEX(products!$A$1:$G$49,MATCH(orders!$D503,products!$A$1:$A$49,0),MATCH(orders!K$1,products!$A$1:$G$1,0))</f>
        <v>M</v>
      </c>
      <c r="L503" s="4">
        <f>INDEX(products!$A$1:$G$49,MATCH(orders!$D503,products!$A$1:$A$49,0),MATCH(orders!L$1,products!$A$1:$G$1,0))</f>
        <v>0.2</v>
      </c>
      <c r="M503" s="5">
        <f>INDEX(products!$A$1:$G$49,MATCH(orders!$D503,products!$A$1:$A$49,0),MATCH(orders!M$1,products!$A$1:$G$1,0))</f>
        <v>2.9849999999999999</v>
      </c>
      <c r="N503" s="5">
        <f t="shared" si="21"/>
        <v>11.94</v>
      </c>
      <c r="O503" t="str">
        <f t="shared" si="22"/>
        <v>Robusta</v>
      </c>
      <c r="P503" t="str">
        <f t="shared" si="23"/>
        <v>Medium</v>
      </c>
      <c r="Q503" t="str">
        <f>_xlfn.XLOOKUP(Orders_Table[[#This Row],[Customer ID]],customers!$A$1:$A$1001,customers!$I$1:$I$1001,,0)</f>
        <v>No</v>
      </c>
    </row>
    <row r="504" spans="1:17"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s="2" t="str">
        <f>_xlfn.XLOOKUP(Orders_Table[[#This Row],[Customer ID]],customers!$A$1:$A$1001,customers!$F$1:$F$1001,,0)</f>
        <v>Belfast</v>
      </c>
      <c r="J504" t="str">
        <f>INDEX(products!$A$1:$G$49,MATCH(orders!$D504,products!$A$1:$A$49,0),MATCH(orders!J$1,products!$A$1:$G$1,0))</f>
        <v>Exc</v>
      </c>
      <c r="K504" t="str">
        <f>INDEX(products!$A$1:$G$49,MATCH(orders!$D504,products!$A$1:$A$49,0),MATCH(orders!K$1,products!$A$1:$G$1,0))</f>
        <v>M</v>
      </c>
      <c r="L504" s="4">
        <f>INDEX(products!$A$1:$G$49,MATCH(orders!$D504,products!$A$1:$A$49,0),MATCH(orders!L$1,products!$A$1:$G$1,0))</f>
        <v>0.2</v>
      </c>
      <c r="M504" s="5">
        <f>INDEX(products!$A$1:$G$49,MATCH(orders!$D504,products!$A$1:$A$49,0),MATCH(orders!M$1,products!$A$1:$G$1,0))</f>
        <v>4.125</v>
      </c>
      <c r="N504" s="5">
        <f t="shared" si="21"/>
        <v>16.5</v>
      </c>
      <c r="O504" t="str">
        <f t="shared" si="22"/>
        <v>Excelsa</v>
      </c>
      <c r="P504" t="str">
        <f t="shared" si="23"/>
        <v>Medium</v>
      </c>
      <c r="Q504" t="str">
        <f>_xlfn.XLOOKUP(Orders_Table[[#This Row],[Customer ID]],customers!$A$1:$A$1001,customers!$I$1:$I$1001,,0)</f>
        <v>No</v>
      </c>
    </row>
    <row r="505" spans="1:17"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s="2" t="str">
        <f>_xlfn.XLOOKUP(Orders_Table[[#This Row],[Customer ID]],customers!$A$1:$A$1001,customers!$F$1:$F$1001,,0)</f>
        <v>Belfast</v>
      </c>
      <c r="J505" t="str">
        <f>INDEX(products!$A$1:$G$49,MATCH(orders!$D505,products!$A$1:$A$49,0),MATCH(orders!J$1,products!$A$1:$G$1,0))</f>
        <v>Lib</v>
      </c>
      <c r="K505" t="str">
        <f>INDEX(products!$A$1:$G$49,MATCH(orders!$D505,products!$A$1:$A$49,0),MATCH(orders!K$1,products!$A$1:$G$1,0))</f>
        <v>D</v>
      </c>
      <c r="L505" s="4">
        <f>INDEX(products!$A$1:$G$49,MATCH(orders!$D505,products!$A$1:$A$49,0),MATCH(orders!L$1,products!$A$1:$G$1,0))</f>
        <v>1</v>
      </c>
      <c r="M505" s="5">
        <f>INDEX(products!$A$1:$G$49,MATCH(orders!$D505,products!$A$1:$A$49,0),MATCH(orders!M$1,products!$A$1:$G$1,0))</f>
        <v>12.95</v>
      </c>
      <c r="N505" s="5">
        <f t="shared" si="21"/>
        <v>51.8</v>
      </c>
      <c r="O505" t="str">
        <f t="shared" si="22"/>
        <v>Liberica</v>
      </c>
      <c r="P505" t="str">
        <f t="shared" si="23"/>
        <v>Dark</v>
      </c>
      <c r="Q505" t="str">
        <f>_xlfn.XLOOKUP(Orders_Table[[#This Row],[Customer ID]],customers!$A$1:$A$1001,customers!$I$1:$I$1001,,0)</f>
        <v>No</v>
      </c>
    </row>
    <row r="506" spans="1:17"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s="2" t="str">
        <f>_xlfn.XLOOKUP(Orders_Table[[#This Row],[Customer ID]],customers!$A$1:$A$1001,customers!$F$1:$F$1001,,0)</f>
        <v>Belfast</v>
      </c>
      <c r="J506" t="str">
        <f>INDEX(products!$A$1:$G$49,MATCH(orders!$D506,products!$A$1:$A$49,0),MATCH(orders!J$1,products!$A$1:$G$1,0))</f>
        <v>Lib</v>
      </c>
      <c r="K506" t="str">
        <f>INDEX(products!$A$1:$G$49,MATCH(orders!$D506,products!$A$1:$A$49,0),MATCH(orders!K$1,products!$A$1:$G$1,0))</f>
        <v>L</v>
      </c>
      <c r="L506" s="4">
        <f>INDEX(products!$A$1:$G$49,MATCH(orders!$D506,products!$A$1:$A$49,0),MATCH(orders!L$1,products!$A$1:$G$1,0))</f>
        <v>0.2</v>
      </c>
      <c r="M506" s="5">
        <f>INDEX(products!$A$1:$G$49,MATCH(orders!$D506,products!$A$1:$A$49,0),MATCH(orders!M$1,products!$A$1:$G$1,0))</f>
        <v>4.7549999999999999</v>
      </c>
      <c r="N506" s="5">
        <f t="shared" si="21"/>
        <v>14.265000000000001</v>
      </c>
      <c r="O506" t="str">
        <f t="shared" si="22"/>
        <v>Liberica</v>
      </c>
      <c r="P506" t="str">
        <f t="shared" si="23"/>
        <v>Light</v>
      </c>
      <c r="Q506" t="str">
        <f>_xlfn.XLOOKUP(Orders_Table[[#This Row],[Customer ID]],customers!$A$1:$A$1001,customers!$I$1:$I$1001,,0)</f>
        <v>No</v>
      </c>
    </row>
    <row r="507" spans="1:17"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s="2" t="str">
        <f>_xlfn.XLOOKUP(Orders_Table[[#This Row],[Customer ID]],customers!$A$1:$A$1001,customers!$F$1:$F$1001,,0)</f>
        <v>High Point</v>
      </c>
      <c r="J507" t="str">
        <f>INDEX(products!$A$1:$G$49,MATCH(orders!$D507,products!$A$1:$A$49,0),MATCH(orders!J$1,products!$A$1:$G$1,0))</f>
        <v>Lib</v>
      </c>
      <c r="K507" t="str">
        <f>INDEX(products!$A$1:$G$49,MATCH(orders!$D507,products!$A$1:$A$49,0),MATCH(orders!K$1,products!$A$1:$G$1,0))</f>
        <v>M</v>
      </c>
      <c r="L507" s="4">
        <f>INDEX(products!$A$1:$G$49,MATCH(orders!$D507,products!$A$1:$A$49,0),MATCH(orders!L$1,products!$A$1:$G$1,0))</f>
        <v>0.2</v>
      </c>
      <c r="M507" s="5">
        <f>INDEX(products!$A$1:$G$49,MATCH(orders!$D507,products!$A$1:$A$49,0),MATCH(orders!M$1,products!$A$1:$G$1,0))</f>
        <v>4.3650000000000002</v>
      </c>
      <c r="N507" s="5">
        <f t="shared" si="21"/>
        <v>26.19</v>
      </c>
      <c r="O507" t="str">
        <f t="shared" si="22"/>
        <v>Liberica</v>
      </c>
      <c r="P507" t="str">
        <f t="shared" si="23"/>
        <v>Medium</v>
      </c>
      <c r="Q507" t="str">
        <f>_xlfn.XLOOKUP(Orders_Table[[#This Row],[Customer ID]],customers!$A$1:$A$1001,customers!$I$1:$I$1001,,0)</f>
        <v>No</v>
      </c>
    </row>
    <row r="508" spans="1:17"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s="2" t="str">
        <f>_xlfn.XLOOKUP(Orders_Table[[#This Row],[Customer ID]],customers!$A$1:$A$1001,customers!$F$1:$F$1001,,0)</f>
        <v>El Paso</v>
      </c>
      <c r="J508" t="str">
        <f>INDEX(products!$A$1:$G$49,MATCH(orders!$D508,products!$A$1:$A$49,0),MATCH(orders!J$1,products!$A$1:$G$1,0))</f>
        <v>Ara</v>
      </c>
      <c r="K508" t="str">
        <f>INDEX(products!$A$1:$G$49,MATCH(orders!$D508,products!$A$1:$A$49,0),MATCH(orders!K$1,products!$A$1:$G$1,0))</f>
        <v>L</v>
      </c>
      <c r="L508" s="4">
        <f>INDEX(products!$A$1:$G$49,MATCH(orders!$D508,products!$A$1:$A$49,0),MATCH(orders!L$1,products!$A$1:$G$1,0))</f>
        <v>1</v>
      </c>
      <c r="M508" s="5">
        <f>INDEX(products!$A$1:$G$49,MATCH(orders!$D508,products!$A$1:$A$49,0),MATCH(orders!M$1,products!$A$1:$G$1,0))</f>
        <v>12.95</v>
      </c>
      <c r="N508" s="5">
        <f t="shared" si="21"/>
        <v>25.9</v>
      </c>
      <c r="O508" t="str">
        <f t="shared" si="22"/>
        <v>Arabica</v>
      </c>
      <c r="P508" t="str">
        <f t="shared" si="23"/>
        <v>Light</v>
      </c>
      <c r="Q508" t="str">
        <f>_xlfn.XLOOKUP(Orders_Table[[#This Row],[Customer ID]],customers!$A$1:$A$1001,customers!$I$1:$I$1001,,0)</f>
        <v>Yes</v>
      </c>
    </row>
    <row r="509" spans="1:17"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s="2" t="str">
        <f>_xlfn.XLOOKUP(Orders_Table[[#This Row],[Customer ID]],customers!$A$1:$A$1001,customers!$F$1:$F$1001,,0)</f>
        <v>Cleveland</v>
      </c>
      <c r="J509" t="str">
        <f>INDEX(products!$A$1:$G$49,MATCH(orders!$D509,products!$A$1:$A$49,0),MATCH(orders!J$1,products!$A$1:$G$1,0))</f>
        <v>Ara</v>
      </c>
      <c r="K509" t="str">
        <f>INDEX(products!$A$1:$G$49,MATCH(orders!$D509,products!$A$1:$A$49,0),MATCH(orders!K$1,products!$A$1:$G$1,0))</f>
        <v>L</v>
      </c>
      <c r="L509" s="4">
        <f>INDEX(products!$A$1:$G$49,MATCH(orders!$D509,products!$A$1:$A$49,0),MATCH(orders!L$1,products!$A$1:$G$1,0))</f>
        <v>2.5</v>
      </c>
      <c r="M509" s="5">
        <f>INDEX(products!$A$1:$G$49,MATCH(orders!$D509,products!$A$1:$A$49,0),MATCH(orders!M$1,products!$A$1:$G$1,0))</f>
        <v>29.784999999999997</v>
      </c>
      <c r="N509" s="5">
        <f t="shared" si="21"/>
        <v>89.35499999999999</v>
      </c>
      <c r="O509" t="str">
        <f t="shared" si="22"/>
        <v>Arabica</v>
      </c>
      <c r="P509" t="str">
        <f t="shared" si="23"/>
        <v>Light</v>
      </c>
      <c r="Q509" t="str">
        <f>_xlfn.XLOOKUP(Orders_Table[[#This Row],[Customer ID]],customers!$A$1:$A$1001,customers!$I$1:$I$1001,,0)</f>
        <v>Yes</v>
      </c>
    </row>
    <row r="510" spans="1:17"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s="2" t="str">
        <f>_xlfn.XLOOKUP(Orders_Table[[#This Row],[Customer ID]],customers!$A$1:$A$1001,customers!$F$1:$F$1001,,0)</f>
        <v>Ballymahon</v>
      </c>
      <c r="J510" t="str">
        <f>INDEX(products!$A$1:$G$49,MATCH(orders!$D510,products!$A$1:$A$49,0),MATCH(orders!J$1,products!$A$1:$G$1,0))</f>
        <v>Lib</v>
      </c>
      <c r="K510" t="str">
        <f>INDEX(products!$A$1:$G$49,MATCH(orders!$D510,products!$A$1:$A$49,0),MATCH(orders!K$1,products!$A$1:$G$1,0))</f>
        <v>D</v>
      </c>
      <c r="L510" s="4">
        <f>INDEX(products!$A$1:$G$49,MATCH(orders!$D510,products!$A$1:$A$49,0),MATCH(orders!L$1,products!$A$1:$G$1,0))</f>
        <v>0.5</v>
      </c>
      <c r="M510" s="5">
        <f>INDEX(products!$A$1:$G$49,MATCH(orders!$D510,products!$A$1:$A$49,0),MATCH(orders!M$1,products!$A$1:$G$1,0))</f>
        <v>7.77</v>
      </c>
      <c r="N510" s="5">
        <f t="shared" si="21"/>
        <v>46.62</v>
      </c>
      <c r="O510" t="str">
        <f t="shared" si="22"/>
        <v>Liberica</v>
      </c>
      <c r="P510" t="str">
        <f t="shared" si="23"/>
        <v>Dark</v>
      </c>
      <c r="Q510" t="str">
        <f>_xlfn.XLOOKUP(Orders_Table[[#This Row],[Customer ID]],customers!$A$1:$A$1001,customers!$I$1:$I$1001,,0)</f>
        <v>No</v>
      </c>
    </row>
    <row r="511" spans="1:17"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s="2" t="str">
        <f>_xlfn.XLOOKUP(Orders_Table[[#This Row],[Customer ID]],customers!$A$1:$A$1001,customers!$F$1:$F$1001,,0)</f>
        <v>Virginia</v>
      </c>
      <c r="J511" t="str">
        <f>INDEX(products!$A$1:$G$49,MATCH(orders!$D511,products!$A$1:$A$49,0),MATCH(orders!J$1,products!$A$1:$G$1,0))</f>
        <v>Ara</v>
      </c>
      <c r="K511" t="str">
        <f>INDEX(products!$A$1:$G$49,MATCH(orders!$D511,products!$A$1:$A$49,0),MATCH(orders!K$1,products!$A$1:$G$1,0))</f>
        <v>D</v>
      </c>
      <c r="L511" s="4">
        <f>INDEX(products!$A$1:$G$49,MATCH(orders!$D511,products!$A$1:$A$49,0),MATCH(orders!L$1,products!$A$1:$G$1,0))</f>
        <v>1</v>
      </c>
      <c r="M511" s="5">
        <f>INDEX(products!$A$1:$G$49,MATCH(orders!$D511,products!$A$1:$A$49,0),MATCH(orders!M$1,products!$A$1:$G$1,0))</f>
        <v>9.9499999999999993</v>
      </c>
      <c r="N511" s="5">
        <f t="shared" si="21"/>
        <v>29.849999999999998</v>
      </c>
      <c r="O511" t="str">
        <f t="shared" si="22"/>
        <v>Arabica</v>
      </c>
      <c r="P511" t="str">
        <f t="shared" si="23"/>
        <v>Dark</v>
      </c>
      <c r="Q511" t="str">
        <f>_xlfn.XLOOKUP(Orders_Table[[#This Row],[Customer ID]],customers!$A$1:$A$1001,customers!$I$1:$I$1001,,0)</f>
        <v>Yes</v>
      </c>
    </row>
    <row r="512" spans="1:17"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s="2" t="str">
        <f>_xlfn.XLOOKUP(Orders_Table[[#This Row],[Customer ID]],customers!$A$1:$A$1001,customers!$F$1:$F$1001,,0)</f>
        <v>Whitegate</v>
      </c>
      <c r="J512" t="str">
        <f>INDEX(products!$A$1:$G$49,MATCH(orders!$D512,products!$A$1:$A$49,0),MATCH(orders!J$1,products!$A$1:$G$1,0))</f>
        <v>Rob</v>
      </c>
      <c r="K512" t="str">
        <f>INDEX(products!$A$1:$G$49,MATCH(orders!$D512,products!$A$1:$A$49,0),MATCH(orders!K$1,products!$A$1:$G$1,0))</f>
        <v>L</v>
      </c>
      <c r="L512" s="4">
        <f>INDEX(products!$A$1:$G$49,MATCH(orders!$D512,products!$A$1:$A$49,0),MATCH(orders!L$1,products!$A$1:$G$1,0))</f>
        <v>0.2</v>
      </c>
      <c r="M512" s="5">
        <f>INDEX(products!$A$1:$G$49,MATCH(orders!$D512,products!$A$1:$A$49,0),MATCH(orders!M$1,products!$A$1:$G$1,0))</f>
        <v>3.5849999999999995</v>
      </c>
      <c r="N512" s="5">
        <f t="shared" si="21"/>
        <v>10.754999999999999</v>
      </c>
      <c r="O512" t="str">
        <f t="shared" si="22"/>
        <v>Robusta</v>
      </c>
      <c r="P512" t="str">
        <f t="shared" si="23"/>
        <v>Light</v>
      </c>
      <c r="Q512" t="str">
        <f>_xlfn.XLOOKUP(Orders_Table[[#This Row],[Customer ID]],customers!$A$1:$A$1001,customers!$I$1:$I$1001,,0)</f>
        <v>Yes</v>
      </c>
    </row>
    <row r="513" spans="1:17"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s="2" t="str">
        <f>_xlfn.XLOOKUP(Orders_Table[[#This Row],[Customer ID]],customers!$A$1:$A$1001,customers!$F$1:$F$1001,,0)</f>
        <v>Birmingham</v>
      </c>
      <c r="J513" t="str">
        <f>INDEX(products!$A$1:$G$49,MATCH(orders!$D513,products!$A$1:$A$49,0),MATCH(orders!J$1,products!$A$1:$G$1,0))</f>
        <v>Ara</v>
      </c>
      <c r="K513" t="str">
        <f>INDEX(products!$A$1:$G$49,MATCH(orders!$D513,products!$A$1:$A$49,0),MATCH(orders!K$1,products!$A$1:$G$1,0))</f>
        <v>M</v>
      </c>
      <c r="L513" s="4">
        <f>INDEX(products!$A$1:$G$49,MATCH(orders!$D513,products!$A$1:$A$49,0),MATCH(orders!L$1,products!$A$1:$G$1,0))</f>
        <v>0.2</v>
      </c>
      <c r="M513" s="5">
        <f>INDEX(products!$A$1:$G$49,MATCH(orders!$D513,products!$A$1:$A$49,0),MATCH(orders!M$1,products!$A$1:$G$1,0))</f>
        <v>3.375</v>
      </c>
      <c r="N513" s="5">
        <f t="shared" si="21"/>
        <v>13.5</v>
      </c>
      <c r="O513" t="str">
        <f t="shared" si="22"/>
        <v>Arabica</v>
      </c>
      <c r="P513" t="str">
        <f t="shared" si="23"/>
        <v>Medium</v>
      </c>
      <c r="Q513" t="str">
        <f>_xlfn.XLOOKUP(Orders_Table[[#This Row],[Customer ID]],customers!$A$1:$A$1001,customers!$I$1:$I$1001,,0)</f>
        <v>Yes</v>
      </c>
    </row>
    <row r="514" spans="1:17"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s="2" t="str">
        <f>_xlfn.XLOOKUP(Orders_Table[[#This Row],[Customer ID]],customers!$A$1:$A$1001,customers!$F$1:$F$1001,,0)</f>
        <v>Saint Cloud</v>
      </c>
      <c r="J514" t="str">
        <f>INDEX(products!$A$1:$G$49,MATCH(orders!$D514,products!$A$1:$A$49,0),MATCH(orders!J$1,products!$A$1:$G$1,0))</f>
        <v>Lib</v>
      </c>
      <c r="K514" t="str">
        <f>INDEX(products!$A$1:$G$49,MATCH(orders!$D514,products!$A$1:$A$49,0),MATCH(orders!K$1,products!$A$1:$G$1,0))</f>
        <v>L</v>
      </c>
      <c r="L514" s="4">
        <f>INDEX(products!$A$1:$G$49,MATCH(orders!$D514,products!$A$1:$A$49,0),MATCH(orders!L$1,products!$A$1:$G$1,0))</f>
        <v>1</v>
      </c>
      <c r="M514" s="5">
        <f>INDEX(products!$A$1:$G$49,MATCH(orders!$D514,products!$A$1:$A$49,0),MATCH(orders!M$1,products!$A$1:$G$1,0))</f>
        <v>15.85</v>
      </c>
      <c r="N514" s="5">
        <f t="shared" si="21"/>
        <v>47.55</v>
      </c>
      <c r="O514" t="str">
        <f t="shared" si="22"/>
        <v>Liberica</v>
      </c>
      <c r="P514" t="str">
        <f t="shared" si="23"/>
        <v>Light</v>
      </c>
      <c r="Q514" t="str">
        <f>_xlfn.XLOOKUP(Orders_Table[[#This Row],[Customer ID]],customers!$A$1:$A$1001,customers!$I$1:$I$1001,,0)</f>
        <v>No</v>
      </c>
    </row>
    <row r="515" spans="1:17"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s="2" t="str">
        <f>_xlfn.XLOOKUP(Orders_Table[[#This Row],[Customer ID]],customers!$A$1:$A$1001,customers!$F$1:$F$1001,,0)</f>
        <v>Philadelphia</v>
      </c>
      <c r="J515" t="str">
        <f>INDEX(products!$A$1:$G$49,MATCH(orders!$D515,products!$A$1:$A$49,0),MATCH(orders!J$1,products!$A$1:$G$1,0))</f>
        <v>Lib</v>
      </c>
      <c r="K515" t="str">
        <f>INDEX(products!$A$1:$G$49,MATCH(orders!$D515,products!$A$1:$A$49,0),MATCH(orders!K$1,products!$A$1:$G$1,0))</f>
        <v>L</v>
      </c>
      <c r="L515" s="4">
        <f>INDEX(products!$A$1:$G$49,MATCH(orders!$D515,products!$A$1:$A$49,0),MATCH(orders!L$1,products!$A$1:$G$1,0))</f>
        <v>1</v>
      </c>
      <c r="M515" s="5">
        <f>INDEX(products!$A$1:$G$49,MATCH(orders!$D515,products!$A$1:$A$49,0),MATCH(orders!M$1,products!$A$1:$G$1,0))</f>
        <v>15.85</v>
      </c>
      <c r="N515" s="5">
        <f t="shared" ref="N515:N578" si="24">M515*E515</f>
        <v>79.25</v>
      </c>
      <c r="O515" t="str">
        <f t="shared" ref="O515:O578" si="25">IF(J515="Rob","Robusta", IF(J515="Exc", "Excelsa", IF(J515="Ara","Arabica", IF(J515="Lib","Liberica",""))))</f>
        <v>Liberica</v>
      </c>
      <c r="P515" t="str">
        <f t="shared" ref="P515:P578" si="26">IF(K515="M", "Medium", IF(K515="L","Light", IF(K515="D","Dark","")))</f>
        <v>Light</v>
      </c>
      <c r="Q515" t="str">
        <f>_xlfn.XLOOKUP(Orders_Table[[#This Row],[Customer ID]],customers!$A$1:$A$1001,customers!$I$1:$I$1001,,0)</f>
        <v>No</v>
      </c>
    </row>
    <row r="516" spans="1:17"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s="2" t="str">
        <f>_xlfn.XLOOKUP(Orders_Table[[#This Row],[Customer ID]],customers!$A$1:$A$1001,customers!$F$1:$F$1001,,0)</f>
        <v>Detroit</v>
      </c>
      <c r="J516" t="str">
        <f>INDEX(products!$A$1:$G$49,MATCH(orders!$D516,products!$A$1:$A$49,0),MATCH(orders!J$1,products!$A$1:$G$1,0))</f>
        <v>Lib</v>
      </c>
      <c r="K516" t="str">
        <f>INDEX(products!$A$1:$G$49,MATCH(orders!$D516,products!$A$1:$A$49,0),MATCH(orders!K$1,products!$A$1:$G$1,0))</f>
        <v>M</v>
      </c>
      <c r="L516" s="4">
        <f>INDEX(products!$A$1:$G$49,MATCH(orders!$D516,products!$A$1:$A$49,0),MATCH(orders!L$1,products!$A$1:$G$1,0))</f>
        <v>0.2</v>
      </c>
      <c r="M516" s="5">
        <f>INDEX(products!$A$1:$G$49,MATCH(orders!$D516,products!$A$1:$A$49,0),MATCH(orders!M$1,products!$A$1:$G$1,0))</f>
        <v>4.3650000000000002</v>
      </c>
      <c r="N516" s="5">
        <f t="shared" si="24"/>
        <v>26.19</v>
      </c>
      <c r="O516" t="str">
        <f t="shared" si="25"/>
        <v>Liberica</v>
      </c>
      <c r="P516" t="str">
        <f t="shared" si="26"/>
        <v>Medium</v>
      </c>
      <c r="Q516" t="str">
        <f>_xlfn.XLOOKUP(Orders_Table[[#This Row],[Customer ID]],customers!$A$1:$A$1001,customers!$I$1:$I$1001,,0)</f>
        <v>Yes</v>
      </c>
    </row>
    <row r="517" spans="1:17"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s="2" t="str">
        <f>_xlfn.XLOOKUP(Orders_Table[[#This Row],[Customer ID]],customers!$A$1:$A$1001,customers!$F$1:$F$1001,,0)</f>
        <v>Saint Louis</v>
      </c>
      <c r="J517" t="str">
        <f>INDEX(products!$A$1:$G$49,MATCH(orders!$D517,products!$A$1:$A$49,0),MATCH(orders!J$1,products!$A$1:$G$1,0))</f>
        <v>Rob</v>
      </c>
      <c r="K517" t="str">
        <f>INDEX(products!$A$1:$G$49,MATCH(orders!$D517,products!$A$1:$A$49,0),MATCH(orders!K$1,products!$A$1:$G$1,0))</f>
        <v>L</v>
      </c>
      <c r="L517" s="4">
        <f>INDEX(products!$A$1:$G$49,MATCH(orders!$D517,products!$A$1:$A$49,0),MATCH(orders!L$1,products!$A$1:$G$1,0))</f>
        <v>0.5</v>
      </c>
      <c r="M517" s="5">
        <f>INDEX(products!$A$1:$G$49,MATCH(orders!$D517,products!$A$1:$A$49,0),MATCH(orders!M$1,products!$A$1:$G$1,0))</f>
        <v>7.169999999999999</v>
      </c>
      <c r="N517" s="5">
        <f t="shared" si="24"/>
        <v>21.509999999999998</v>
      </c>
      <c r="O517" t="str">
        <f t="shared" si="25"/>
        <v>Robusta</v>
      </c>
      <c r="P517" t="str">
        <f t="shared" si="26"/>
        <v>Light</v>
      </c>
      <c r="Q517" t="str">
        <f>_xlfn.XLOOKUP(Orders_Table[[#This Row],[Customer ID]],customers!$A$1:$A$1001,customers!$I$1:$I$1001,,0)</f>
        <v>No</v>
      </c>
    </row>
    <row r="518" spans="1:17"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s="2" t="str">
        <f>_xlfn.XLOOKUP(Orders_Table[[#This Row],[Customer ID]],customers!$A$1:$A$1001,customers!$F$1:$F$1001,,0)</f>
        <v>Schenectady</v>
      </c>
      <c r="J518" t="str">
        <f>INDEX(products!$A$1:$G$49,MATCH(orders!$D518,products!$A$1:$A$49,0),MATCH(orders!J$1,products!$A$1:$G$1,0))</f>
        <v>Rob</v>
      </c>
      <c r="K518" t="str">
        <f>INDEX(products!$A$1:$G$49,MATCH(orders!$D518,products!$A$1:$A$49,0),MATCH(orders!K$1,products!$A$1:$G$1,0))</f>
        <v>D</v>
      </c>
      <c r="L518" s="4">
        <f>INDEX(products!$A$1:$G$49,MATCH(orders!$D518,products!$A$1:$A$49,0),MATCH(orders!L$1,products!$A$1:$G$1,0))</f>
        <v>2.5</v>
      </c>
      <c r="M518" s="5">
        <f>INDEX(products!$A$1:$G$49,MATCH(orders!$D518,products!$A$1:$A$49,0),MATCH(orders!M$1,products!$A$1:$G$1,0))</f>
        <v>20.584999999999997</v>
      </c>
      <c r="N518" s="5">
        <f t="shared" si="24"/>
        <v>102.92499999999998</v>
      </c>
      <c r="O518" t="str">
        <f t="shared" si="25"/>
        <v>Robusta</v>
      </c>
      <c r="P518" t="str">
        <f t="shared" si="26"/>
        <v>Dark</v>
      </c>
      <c r="Q518" t="str">
        <f>_xlfn.XLOOKUP(Orders_Table[[#This Row],[Customer ID]],customers!$A$1:$A$1001,customers!$I$1:$I$1001,,0)</f>
        <v>Yes</v>
      </c>
    </row>
    <row r="519" spans="1:17"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s="2" t="str">
        <f>_xlfn.XLOOKUP(Orders_Table[[#This Row],[Customer ID]],customers!$A$1:$A$1001,customers!$F$1:$F$1001,,0)</f>
        <v>Lakeland</v>
      </c>
      <c r="J519" t="str">
        <f>INDEX(products!$A$1:$G$49,MATCH(orders!$D519,products!$A$1:$A$49,0),MATCH(orders!J$1,products!$A$1:$G$1,0))</f>
        <v>Lib</v>
      </c>
      <c r="K519" t="str">
        <f>INDEX(products!$A$1:$G$49,MATCH(orders!$D519,products!$A$1:$A$49,0),MATCH(orders!K$1,products!$A$1:$G$1,0))</f>
        <v>D</v>
      </c>
      <c r="L519" s="4">
        <f>INDEX(products!$A$1:$G$49,MATCH(orders!$D519,products!$A$1:$A$49,0),MATCH(orders!L$1,products!$A$1:$G$1,0))</f>
        <v>0.2</v>
      </c>
      <c r="M519" s="5">
        <f>INDEX(products!$A$1:$G$49,MATCH(orders!$D519,products!$A$1:$A$49,0),MATCH(orders!M$1,products!$A$1:$G$1,0))</f>
        <v>3.8849999999999998</v>
      </c>
      <c r="N519" s="5">
        <f t="shared" si="24"/>
        <v>7.77</v>
      </c>
      <c r="O519" t="str">
        <f t="shared" si="25"/>
        <v>Liberica</v>
      </c>
      <c r="P519" t="str">
        <f t="shared" si="26"/>
        <v>Dark</v>
      </c>
      <c r="Q519" t="str">
        <f>_xlfn.XLOOKUP(Orders_Table[[#This Row],[Customer ID]],customers!$A$1:$A$1001,customers!$I$1:$I$1001,,0)</f>
        <v>No</v>
      </c>
    </row>
    <row r="520" spans="1:17"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s="2" t="str">
        <f>_xlfn.XLOOKUP(Orders_Table[[#This Row],[Customer ID]],customers!$A$1:$A$1001,customers!$F$1:$F$1001,,0)</f>
        <v>Melbourne</v>
      </c>
      <c r="J520" t="str">
        <f>INDEX(products!$A$1:$G$49,MATCH(orders!$D520,products!$A$1:$A$49,0),MATCH(orders!J$1,products!$A$1:$G$1,0))</f>
        <v>Exc</v>
      </c>
      <c r="K520" t="str">
        <f>INDEX(products!$A$1:$G$49,MATCH(orders!$D520,products!$A$1:$A$49,0),MATCH(orders!K$1,products!$A$1:$G$1,0))</f>
        <v>D</v>
      </c>
      <c r="L520" s="4">
        <f>INDEX(products!$A$1:$G$49,MATCH(orders!$D520,products!$A$1:$A$49,0),MATCH(orders!L$1,products!$A$1:$G$1,0))</f>
        <v>2.5</v>
      </c>
      <c r="M520" s="5">
        <f>INDEX(products!$A$1:$G$49,MATCH(orders!$D520,products!$A$1:$A$49,0),MATCH(orders!M$1,products!$A$1:$G$1,0))</f>
        <v>27.945</v>
      </c>
      <c r="N520" s="5">
        <f t="shared" si="24"/>
        <v>139.72499999999999</v>
      </c>
      <c r="O520" t="str">
        <f t="shared" si="25"/>
        <v>Excelsa</v>
      </c>
      <c r="P520" t="str">
        <f t="shared" si="26"/>
        <v>Dark</v>
      </c>
      <c r="Q520" t="str">
        <f>_xlfn.XLOOKUP(Orders_Table[[#This Row],[Customer ID]],customers!$A$1:$A$1001,customers!$I$1:$I$1001,,0)</f>
        <v>No</v>
      </c>
    </row>
    <row r="521" spans="1:17"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s="2" t="str">
        <f>_xlfn.XLOOKUP(Orders_Table[[#This Row],[Customer ID]],customers!$A$1:$A$1001,customers!$F$1:$F$1001,,0)</f>
        <v>Virginia</v>
      </c>
      <c r="J521" t="str">
        <f>INDEX(products!$A$1:$G$49,MATCH(orders!$D521,products!$A$1:$A$49,0),MATCH(orders!J$1,products!$A$1:$G$1,0))</f>
        <v>Ara</v>
      </c>
      <c r="K521" t="str">
        <f>INDEX(products!$A$1:$G$49,MATCH(orders!$D521,products!$A$1:$A$49,0),MATCH(orders!K$1,products!$A$1:$G$1,0))</f>
        <v>D</v>
      </c>
      <c r="L521" s="4">
        <f>INDEX(products!$A$1:$G$49,MATCH(orders!$D521,products!$A$1:$A$49,0),MATCH(orders!L$1,products!$A$1:$G$1,0))</f>
        <v>0.5</v>
      </c>
      <c r="M521" s="5">
        <f>INDEX(products!$A$1:$G$49,MATCH(orders!$D521,products!$A$1:$A$49,0),MATCH(orders!M$1,products!$A$1:$G$1,0))</f>
        <v>5.97</v>
      </c>
      <c r="N521" s="5">
        <f t="shared" si="24"/>
        <v>11.94</v>
      </c>
      <c r="O521" t="str">
        <f t="shared" si="25"/>
        <v>Arabica</v>
      </c>
      <c r="P521" t="str">
        <f t="shared" si="26"/>
        <v>Dark</v>
      </c>
      <c r="Q521" t="str">
        <f>_xlfn.XLOOKUP(Orders_Table[[#This Row],[Customer ID]],customers!$A$1:$A$1001,customers!$I$1:$I$1001,,0)</f>
        <v>Yes</v>
      </c>
    </row>
    <row r="522" spans="1:17"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s="2" t="str">
        <f>_xlfn.XLOOKUP(Orders_Table[[#This Row],[Customer ID]],customers!$A$1:$A$1001,customers!$F$1:$F$1001,,0)</f>
        <v>New Orleans</v>
      </c>
      <c r="J522" t="str">
        <f>INDEX(products!$A$1:$G$49,MATCH(orders!$D522,products!$A$1:$A$49,0),MATCH(orders!J$1,products!$A$1:$G$1,0))</f>
        <v>Lib</v>
      </c>
      <c r="K522" t="str">
        <f>INDEX(products!$A$1:$G$49,MATCH(orders!$D522,products!$A$1:$A$49,0),MATCH(orders!K$1,products!$A$1:$G$1,0))</f>
        <v>D</v>
      </c>
      <c r="L522" s="4">
        <f>INDEX(products!$A$1:$G$49,MATCH(orders!$D522,products!$A$1:$A$49,0),MATCH(orders!L$1,products!$A$1:$G$1,0))</f>
        <v>0.2</v>
      </c>
      <c r="M522" s="5">
        <f>INDEX(products!$A$1:$G$49,MATCH(orders!$D522,products!$A$1:$A$49,0),MATCH(orders!M$1,products!$A$1:$G$1,0))</f>
        <v>3.8849999999999998</v>
      </c>
      <c r="N522" s="5">
        <f t="shared" si="24"/>
        <v>3.8849999999999998</v>
      </c>
      <c r="O522" t="str">
        <f t="shared" si="25"/>
        <v>Liberica</v>
      </c>
      <c r="P522" t="str">
        <f t="shared" si="26"/>
        <v>Dark</v>
      </c>
      <c r="Q522" t="str">
        <f>_xlfn.XLOOKUP(Orders_Table[[#This Row],[Customer ID]],customers!$A$1:$A$1001,customers!$I$1:$I$1001,,0)</f>
        <v>No</v>
      </c>
    </row>
    <row r="523" spans="1:17"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s="2" t="str">
        <f>_xlfn.XLOOKUP(Orders_Table[[#This Row],[Customer ID]],customers!$A$1:$A$1001,customers!$F$1:$F$1001,,0)</f>
        <v>New Orleans</v>
      </c>
      <c r="J523" t="str">
        <f>INDEX(products!$A$1:$G$49,MATCH(orders!$D523,products!$A$1:$A$49,0),MATCH(orders!J$1,products!$A$1:$G$1,0))</f>
        <v>Rob</v>
      </c>
      <c r="K523" t="str">
        <f>INDEX(products!$A$1:$G$49,MATCH(orders!$D523,products!$A$1:$A$49,0),MATCH(orders!K$1,products!$A$1:$G$1,0))</f>
        <v>M</v>
      </c>
      <c r="L523" s="4">
        <f>INDEX(products!$A$1:$G$49,MATCH(orders!$D523,products!$A$1:$A$49,0),MATCH(orders!L$1,products!$A$1:$G$1,0))</f>
        <v>1</v>
      </c>
      <c r="M523" s="5">
        <f>INDEX(products!$A$1:$G$49,MATCH(orders!$D523,products!$A$1:$A$49,0),MATCH(orders!M$1,products!$A$1:$G$1,0))</f>
        <v>9.9499999999999993</v>
      </c>
      <c r="N523" s="5">
        <f t="shared" si="24"/>
        <v>39.799999999999997</v>
      </c>
      <c r="O523" t="str">
        <f t="shared" si="25"/>
        <v>Robusta</v>
      </c>
      <c r="P523" t="str">
        <f t="shared" si="26"/>
        <v>Medium</v>
      </c>
      <c r="Q523" t="str">
        <f>_xlfn.XLOOKUP(Orders_Table[[#This Row],[Customer ID]],customers!$A$1:$A$1001,customers!$I$1:$I$1001,,0)</f>
        <v>No</v>
      </c>
    </row>
    <row r="524" spans="1:17"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s="2" t="str">
        <f>_xlfn.XLOOKUP(Orders_Table[[#This Row],[Customer ID]],customers!$A$1:$A$1001,customers!$F$1:$F$1001,,0)</f>
        <v>Topeka</v>
      </c>
      <c r="J524" t="str">
        <f>INDEX(products!$A$1:$G$49,MATCH(orders!$D524,products!$A$1:$A$49,0),MATCH(orders!J$1,products!$A$1:$G$1,0))</f>
        <v>Rob</v>
      </c>
      <c r="K524" t="str">
        <f>INDEX(products!$A$1:$G$49,MATCH(orders!$D524,products!$A$1:$A$49,0),MATCH(orders!K$1,products!$A$1:$G$1,0))</f>
        <v>M</v>
      </c>
      <c r="L524" s="4">
        <f>INDEX(products!$A$1:$G$49,MATCH(orders!$D524,products!$A$1:$A$49,0),MATCH(orders!L$1,products!$A$1:$G$1,0))</f>
        <v>0.5</v>
      </c>
      <c r="M524" s="5">
        <f>INDEX(products!$A$1:$G$49,MATCH(orders!$D524,products!$A$1:$A$49,0),MATCH(orders!M$1,products!$A$1:$G$1,0))</f>
        <v>5.97</v>
      </c>
      <c r="N524" s="5">
        <f t="shared" si="24"/>
        <v>29.849999999999998</v>
      </c>
      <c r="O524" t="str">
        <f t="shared" si="25"/>
        <v>Robusta</v>
      </c>
      <c r="P524" t="str">
        <f t="shared" si="26"/>
        <v>Medium</v>
      </c>
      <c r="Q524" t="str">
        <f>_xlfn.XLOOKUP(Orders_Table[[#This Row],[Customer ID]],customers!$A$1:$A$1001,customers!$I$1:$I$1001,,0)</f>
        <v>No</v>
      </c>
    </row>
    <row r="525" spans="1:17"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s="2" t="str">
        <f>_xlfn.XLOOKUP(Orders_Table[[#This Row],[Customer ID]],customers!$A$1:$A$1001,customers!$F$1:$F$1001,,0)</f>
        <v>Lucan</v>
      </c>
      <c r="J525" t="str">
        <f>INDEX(products!$A$1:$G$49,MATCH(orders!$D525,products!$A$1:$A$49,0),MATCH(orders!J$1,products!$A$1:$G$1,0))</f>
        <v>Lib</v>
      </c>
      <c r="K525" t="str">
        <f>INDEX(products!$A$1:$G$49,MATCH(orders!$D525,products!$A$1:$A$49,0),MATCH(orders!K$1,products!$A$1:$G$1,0))</f>
        <v>D</v>
      </c>
      <c r="L525" s="4">
        <f>INDEX(products!$A$1:$G$49,MATCH(orders!$D525,products!$A$1:$A$49,0),MATCH(orders!L$1,products!$A$1:$G$1,0))</f>
        <v>2.5</v>
      </c>
      <c r="M525" s="5">
        <f>INDEX(products!$A$1:$G$49,MATCH(orders!$D525,products!$A$1:$A$49,0),MATCH(orders!M$1,products!$A$1:$G$1,0))</f>
        <v>29.784999999999997</v>
      </c>
      <c r="N525" s="5">
        <f t="shared" si="24"/>
        <v>29.784999999999997</v>
      </c>
      <c r="O525" t="str">
        <f t="shared" si="25"/>
        <v>Liberica</v>
      </c>
      <c r="P525" t="str">
        <f t="shared" si="26"/>
        <v>Dark</v>
      </c>
      <c r="Q525" t="str">
        <f>_xlfn.XLOOKUP(Orders_Table[[#This Row],[Customer ID]],customers!$A$1:$A$1001,customers!$I$1:$I$1001,,0)</f>
        <v>No</v>
      </c>
    </row>
    <row r="526" spans="1:17"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s="2" t="str">
        <f>_xlfn.XLOOKUP(Orders_Table[[#This Row],[Customer ID]],customers!$A$1:$A$1001,customers!$F$1:$F$1001,,0)</f>
        <v>Springfield</v>
      </c>
      <c r="J526" t="str">
        <f>INDEX(products!$A$1:$G$49,MATCH(orders!$D526,products!$A$1:$A$49,0),MATCH(orders!J$1,products!$A$1:$G$1,0))</f>
        <v>Lib</v>
      </c>
      <c r="K526" t="str">
        <f>INDEX(products!$A$1:$G$49,MATCH(orders!$D526,products!$A$1:$A$49,0),MATCH(orders!K$1,products!$A$1:$G$1,0))</f>
        <v>L</v>
      </c>
      <c r="L526" s="4">
        <f>INDEX(products!$A$1:$G$49,MATCH(orders!$D526,products!$A$1:$A$49,0),MATCH(orders!L$1,products!$A$1:$G$1,0))</f>
        <v>2.5</v>
      </c>
      <c r="M526" s="5">
        <f>INDEX(products!$A$1:$G$49,MATCH(orders!$D526,products!$A$1:$A$49,0),MATCH(orders!M$1,products!$A$1:$G$1,0))</f>
        <v>36.454999999999998</v>
      </c>
      <c r="N526" s="5">
        <f t="shared" si="24"/>
        <v>72.91</v>
      </c>
      <c r="O526" t="str">
        <f t="shared" si="25"/>
        <v>Liberica</v>
      </c>
      <c r="P526" t="str">
        <f t="shared" si="26"/>
        <v>Light</v>
      </c>
      <c r="Q526" t="str">
        <f>_xlfn.XLOOKUP(Orders_Table[[#This Row],[Customer ID]],customers!$A$1:$A$1001,customers!$I$1:$I$1001,,0)</f>
        <v>No</v>
      </c>
    </row>
    <row r="527" spans="1:17"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s="2" t="str">
        <f>_xlfn.XLOOKUP(Orders_Table[[#This Row],[Customer ID]],customers!$A$1:$A$1001,customers!$F$1:$F$1001,,0)</f>
        <v>Camden</v>
      </c>
      <c r="J527" t="str">
        <f>INDEX(products!$A$1:$G$49,MATCH(orders!$D527,products!$A$1:$A$49,0),MATCH(orders!J$1,products!$A$1:$G$1,0))</f>
        <v>Rob</v>
      </c>
      <c r="K527" t="str">
        <f>INDEX(products!$A$1:$G$49,MATCH(orders!$D527,products!$A$1:$A$49,0),MATCH(orders!K$1,products!$A$1:$G$1,0))</f>
        <v>D</v>
      </c>
      <c r="L527" s="4">
        <f>INDEX(products!$A$1:$G$49,MATCH(orders!$D527,products!$A$1:$A$49,0),MATCH(orders!L$1,products!$A$1:$G$1,0))</f>
        <v>0.2</v>
      </c>
      <c r="M527" s="5">
        <f>INDEX(products!$A$1:$G$49,MATCH(orders!$D527,products!$A$1:$A$49,0),MATCH(orders!M$1,products!$A$1:$G$1,0))</f>
        <v>2.6849999999999996</v>
      </c>
      <c r="N527" s="5">
        <f t="shared" si="24"/>
        <v>13.424999999999997</v>
      </c>
      <c r="O527" t="str">
        <f t="shared" si="25"/>
        <v>Robusta</v>
      </c>
      <c r="P527" t="str">
        <f t="shared" si="26"/>
        <v>Dark</v>
      </c>
      <c r="Q527" t="str">
        <f>_xlfn.XLOOKUP(Orders_Table[[#This Row],[Customer ID]],customers!$A$1:$A$1001,customers!$I$1:$I$1001,,0)</f>
        <v>Yes</v>
      </c>
    </row>
    <row r="528" spans="1:17"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s="2" t="str">
        <f>_xlfn.XLOOKUP(Orders_Table[[#This Row],[Customer ID]],customers!$A$1:$A$1001,customers!$F$1:$F$1001,,0)</f>
        <v>Seattle</v>
      </c>
      <c r="J528" t="str">
        <f>INDEX(products!$A$1:$G$49,MATCH(orders!$D528,products!$A$1:$A$49,0),MATCH(orders!J$1,products!$A$1:$G$1,0))</f>
        <v>Exc</v>
      </c>
      <c r="K528" t="str">
        <f>INDEX(products!$A$1:$G$49,MATCH(orders!$D528,products!$A$1:$A$49,0),MATCH(orders!K$1,products!$A$1:$G$1,0))</f>
        <v>M</v>
      </c>
      <c r="L528" s="4">
        <f>INDEX(products!$A$1:$G$49,MATCH(orders!$D528,products!$A$1:$A$49,0),MATCH(orders!L$1,products!$A$1:$G$1,0))</f>
        <v>2.5</v>
      </c>
      <c r="M528" s="5">
        <f>INDEX(products!$A$1:$G$49,MATCH(orders!$D528,products!$A$1:$A$49,0),MATCH(orders!M$1,products!$A$1:$G$1,0))</f>
        <v>31.624999999999996</v>
      </c>
      <c r="N528" s="5">
        <f t="shared" si="24"/>
        <v>126.49999999999999</v>
      </c>
      <c r="O528" t="str">
        <f t="shared" si="25"/>
        <v>Excelsa</v>
      </c>
      <c r="P528" t="str">
        <f t="shared" si="26"/>
        <v>Medium</v>
      </c>
      <c r="Q528" t="str">
        <f>_xlfn.XLOOKUP(Orders_Table[[#This Row],[Customer ID]],customers!$A$1:$A$1001,customers!$I$1:$I$1001,,0)</f>
        <v>Yes</v>
      </c>
    </row>
    <row r="529" spans="1:17"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s="2" t="str">
        <f>_xlfn.XLOOKUP(Orders_Table[[#This Row],[Customer ID]],customers!$A$1:$A$1001,customers!$F$1:$F$1001,,0)</f>
        <v>Wootton</v>
      </c>
      <c r="J529" t="str">
        <f>INDEX(products!$A$1:$G$49,MATCH(orders!$D529,products!$A$1:$A$49,0),MATCH(orders!J$1,products!$A$1:$G$1,0))</f>
        <v>Exc</v>
      </c>
      <c r="K529" t="str">
        <f>INDEX(products!$A$1:$G$49,MATCH(orders!$D529,products!$A$1:$A$49,0),MATCH(orders!K$1,products!$A$1:$G$1,0))</f>
        <v>M</v>
      </c>
      <c r="L529" s="4">
        <f>INDEX(products!$A$1:$G$49,MATCH(orders!$D529,products!$A$1:$A$49,0),MATCH(orders!L$1,products!$A$1:$G$1,0))</f>
        <v>0.5</v>
      </c>
      <c r="M529" s="5">
        <f>INDEX(products!$A$1:$G$49,MATCH(orders!$D529,products!$A$1:$A$49,0),MATCH(orders!M$1,products!$A$1:$G$1,0))</f>
        <v>8.25</v>
      </c>
      <c r="N529" s="5">
        <f t="shared" si="24"/>
        <v>41.25</v>
      </c>
      <c r="O529" t="str">
        <f t="shared" si="25"/>
        <v>Excelsa</v>
      </c>
      <c r="P529" t="str">
        <f t="shared" si="26"/>
        <v>Medium</v>
      </c>
      <c r="Q529" t="str">
        <f>_xlfn.XLOOKUP(Orders_Table[[#This Row],[Customer ID]],customers!$A$1:$A$1001,customers!$I$1:$I$1001,,0)</f>
        <v>No</v>
      </c>
    </row>
    <row r="530" spans="1:17"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s="2" t="str">
        <f>_xlfn.XLOOKUP(Orders_Table[[#This Row],[Customer ID]],customers!$A$1:$A$1001,customers!$F$1:$F$1001,,0)</f>
        <v>Waco</v>
      </c>
      <c r="J530" t="str">
        <f>INDEX(products!$A$1:$G$49,MATCH(orders!$D530,products!$A$1:$A$49,0),MATCH(orders!J$1,products!$A$1:$G$1,0))</f>
        <v>Exc</v>
      </c>
      <c r="K530" t="str">
        <f>INDEX(products!$A$1:$G$49,MATCH(orders!$D530,products!$A$1:$A$49,0),MATCH(orders!K$1,products!$A$1:$G$1,0))</f>
        <v>L</v>
      </c>
      <c r="L530" s="4">
        <f>INDEX(products!$A$1:$G$49,MATCH(orders!$D530,products!$A$1:$A$49,0),MATCH(orders!L$1,products!$A$1:$G$1,0))</f>
        <v>0.5</v>
      </c>
      <c r="M530" s="5">
        <f>INDEX(products!$A$1:$G$49,MATCH(orders!$D530,products!$A$1:$A$49,0),MATCH(orders!M$1,products!$A$1:$G$1,0))</f>
        <v>8.91</v>
      </c>
      <c r="N530" s="5">
        <f t="shared" si="24"/>
        <v>53.46</v>
      </c>
      <c r="O530" t="str">
        <f t="shared" si="25"/>
        <v>Excelsa</v>
      </c>
      <c r="P530" t="str">
        <f t="shared" si="26"/>
        <v>Light</v>
      </c>
      <c r="Q530" t="str">
        <f>_xlfn.XLOOKUP(Orders_Table[[#This Row],[Customer ID]],customers!$A$1:$A$1001,customers!$I$1:$I$1001,,0)</f>
        <v>No</v>
      </c>
    </row>
    <row r="531" spans="1:17"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s="2" t="str">
        <f>_xlfn.XLOOKUP(Orders_Table[[#This Row],[Customer ID]],customers!$A$1:$A$1001,customers!$F$1:$F$1001,,0)</f>
        <v>Richmond</v>
      </c>
      <c r="J531" t="str">
        <f>INDEX(products!$A$1:$G$49,MATCH(orders!$D531,products!$A$1:$A$49,0),MATCH(orders!J$1,products!$A$1:$G$1,0))</f>
        <v>Rob</v>
      </c>
      <c r="K531" t="str">
        <f>INDEX(products!$A$1:$G$49,MATCH(orders!$D531,products!$A$1:$A$49,0),MATCH(orders!K$1,products!$A$1:$G$1,0))</f>
        <v>M</v>
      </c>
      <c r="L531" s="4">
        <f>INDEX(products!$A$1:$G$49,MATCH(orders!$D531,products!$A$1:$A$49,0),MATCH(orders!L$1,products!$A$1:$G$1,0))</f>
        <v>1</v>
      </c>
      <c r="M531" s="5">
        <f>INDEX(products!$A$1:$G$49,MATCH(orders!$D531,products!$A$1:$A$49,0),MATCH(orders!M$1,products!$A$1:$G$1,0))</f>
        <v>9.9499999999999993</v>
      </c>
      <c r="N531" s="5">
        <f t="shared" si="24"/>
        <v>59.699999999999996</v>
      </c>
      <c r="O531" t="str">
        <f t="shared" si="25"/>
        <v>Robusta</v>
      </c>
      <c r="P531" t="str">
        <f t="shared" si="26"/>
        <v>Medium</v>
      </c>
      <c r="Q531" t="str">
        <f>_xlfn.XLOOKUP(Orders_Table[[#This Row],[Customer ID]],customers!$A$1:$A$1001,customers!$I$1:$I$1001,,0)</f>
        <v>No</v>
      </c>
    </row>
    <row r="532" spans="1:17"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s="2" t="str">
        <f>_xlfn.XLOOKUP(Orders_Table[[#This Row],[Customer ID]],customers!$A$1:$A$1001,customers!$F$1:$F$1001,,0)</f>
        <v>Toledo</v>
      </c>
      <c r="J532" t="str">
        <f>INDEX(products!$A$1:$G$49,MATCH(orders!$D532,products!$A$1:$A$49,0),MATCH(orders!J$1,products!$A$1:$G$1,0))</f>
        <v>Rob</v>
      </c>
      <c r="K532" t="str">
        <f>INDEX(products!$A$1:$G$49,MATCH(orders!$D532,products!$A$1:$A$49,0),MATCH(orders!K$1,products!$A$1:$G$1,0))</f>
        <v>M</v>
      </c>
      <c r="L532" s="4">
        <f>INDEX(products!$A$1:$G$49,MATCH(orders!$D532,products!$A$1:$A$49,0),MATCH(orders!L$1,products!$A$1:$G$1,0))</f>
        <v>1</v>
      </c>
      <c r="M532" s="5">
        <f>INDEX(products!$A$1:$G$49,MATCH(orders!$D532,products!$A$1:$A$49,0),MATCH(orders!M$1,products!$A$1:$G$1,0))</f>
        <v>9.9499999999999993</v>
      </c>
      <c r="N532" s="5">
        <f t="shared" si="24"/>
        <v>59.699999999999996</v>
      </c>
      <c r="O532" t="str">
        <f t="shared" si="25"/>
        <v>Robusta</v>
      </c>
      <c r="P532" t="str">
        <f t="shared" si="26"/>
        <v>Medium</v>
      </c>
      <c r="Q532" t="str">
        <f>_xlfn.XLOOKUP(Orders_Table[[#This Row],[Customer ID]],customers!$A$1:$A$1001,customers!$I$1:$I$1001,,0)</f>
        <v>No</v>
      </c>
    </row>
    <row r="533" spans="1:17"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s="2" t="str">
        <f>_xlfn.XLOOKUP(Orders_Table[[#This Row],[Customer ID]],customers!$A$1:$A$1001,customers!$F$1:$F$1001,,0)</f>
        <v>Huntington</v>
      </c>
      <c r="J533" t="str">
        <f>INDEX(products!$A$1:$G$49,MATCH(orders!$D533,products!$A$1:$A$49,0),MATCH(orders!J$1,products!$A$1:$G$1,0))</f>
        <v>Rob</v>
      </c>
      <c r="K533" t="str">
        <f>INDEX(products!$A$1:$G$49,MATCH(orders!$D533,products!$A$1:$A$49,0),MATCH(orders!K$1,products!$A$1:$G$1,0))</f>
        <v>D</v>
      </c>
      <c r="L533" s="4">
        <f>INDEX(products!$A$1:$G$49,MATCH(orders!$D533,products!$A$1:$A$49,0),MATCH(orders!L$1,products!$A$1:$G$1,0))</f>
        <v>1</v>
      </c>
      <c r="M533" s="5">
        <f>INDEX(products!$A$1:$G$49,MATCH(orders!$D533,products!$A$1:$A$49,0),MATCH(orders!M$1,products!$A$1:$G$1,0))</f>
        <v>8.9499999999999993</v>
      </c>
      <c r="N533" s="5">
        <f t="shared" si="24"/>
        <v>44.75</v>
      </c>
      <c r="O533" t="str">
        <f t="shared" si="25"/>
        <v>Robusta</v>
      </c>
      <c r="P533" t="str">
        <f t="shared" si="26"/>
        <v>Dark</v>
      </c>
      <c r="Q533" t="str">
        <f>_xlfn.XLOOKUP(Orders_Table[[#This Row],[Customer ID]],customers!$A$1:$A$1001,customers!$I$1:$I$1001,,0)</f>
        <v>No</v>
      </c>
    </row>
    <row r="534" spans="1:17"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s="2" t="str">
        <f>_xlfn.XLOOKUP(Orders_Table[[#This Row],[Customer ID]],customers!$A$1:$A$1001,customers!$F$1:$F$1001,,0)</f>
        <v>Winter Haven</v>
      </c>
      <c r="J534" t="str">
        <f>INDEX(products!$A$1:$G$49,MATCH(orders!$D534,products!$A$1:$A$49,0),MATCH(orders!J$1,products!$A$1:$G$1,0))</f>
        <v>Exc</v>
      </c>
      <c r="K534" t="str">
        <f>INDEX(products!$A$1:$G$49,MATCH(orders!$D534,products!$A$1:$A$49,0),MATCH(orders!K$1,products!$A$1:$G$1,0))</f>
        <v>M</v>
      </c>
      <c r="L534" s="4">
        <f>INDEX(products!$A$1:$G$49,MATCH(orders!$D534,products!$A$1:$A$49,0),MATCH(orders!L$1,products!$A$1:$G$1,0))</f>
        <v>0.5</v>
      </c>
      <c r="M534" s="5">
        <f>INDEX(products!$A$1:$G$49,MATCH(orders!$D534,products!$A$1:$A$49,0),MATCH(orders!M$1,products!$A$1:$G$1,0))</f>
        <v>8.25</v>
      </c>
      <c r="N534" s="5">
        <f t="shared" si="24"/>
        <v>16.5</v>
      </c>
      <c r="O534" t="str">
        <f t="shared" si="25"/>
        <v>Excelsa</v>
      </c>
      <c r="P534" t="str">
        <f t="shared" si="26"/>
        <v>Medium</v>
      </c>
      <c r="Q534" t="str">
        <f>_xlfn.XLOOKUP(Orders_Table[[#This Row],[Customer ID]],customers!$A$1:$A$1001,customers!$I$1:$I$1001,,0)</f>
        <v>Yes</v>
      </c>
    </row>
    <row r="535" spans="1:17"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s="2" t="str">
        <f>_xlfn.XLOOKUP(Orders_Table[[#This Row],[Customer ID]],customers!$A$1:$A$1001,customers!$F$1:$F$1001,,0)</f>
        <v>Dallas</v>
      </c>
      <c r="J535" t="str">
        <f>INDEX(products!$A$1:$G$49,MATCH(orders!$D535,products!$A$1:$A$49,0),MATCH(orders!J$1,products!$A$1:$G$1,0))</f>
        <v>Rob</v>
      </c>
      <c r="K535" t="str">
        <f>INDEX(products!$A$1:$G$49,MATCH(orders!$D535,products!$A$1:$A$49,0),MATCH(orders!K$1,products!$A$1:$G$1,0))</f>
        <v>D</v>
      </c>
      <c r="L535" s="4">
        <f>INDEX(products!$A$1:$G$49,MATCH(orders!$D535,products!$A$1:$A$49,0),MATCH(orders!L$1,products!$A$1:$G$1,0))</f>
        <v>0.5</v>
      </c>
      <c r="M535" s="5">
        <f>INDEX(products!$A$1:$G$49,MATCH(orders!$D535,products!$A$1:$A$49,0),MATCH(orders!M$1,products!$A$1:$G$1,0))</f>
        <v>5.3699999999999992</v>
      </c>
      <c r="N535" s="5">
        <f t="shared" si="24"/>
        <v>21.479999999999997</v>
      </c>
      <c r="O535" t="str">
        <f t="shared" si="25"/>
        <v>Robusta</v>
      </c>
      <c r="P535" t="str">
        <f t="shared" si="26"/>
        <v>Dark</v>
      </c>
      <c r="Q535" t="str">
        <f>_xlfn.XLOOKUP(Orders_Table[[#This Row],[Customer ID]],customers!$A$1:$A$1001,customers!$I$1:$I$1001,,0)</f>
        <v>No</v>
      </c>
    </row>
    <row r="536" spans="1:17"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s="2" t="str">
        <f>_xlfn.XLOOKUP(Orders_Table[[#This Row],[Customer ID]],customers!$A$1:$A$1001,customers!$F$1:$F$1001,,0)</f>
        <v>Adare</v>
      </c>
      <c r="J536" t="str">
        <f>INDEX(products!$A$1:$G$49,MATCH(orders!$D536,products!$A$1:$A$49,0),MATCH(orders!J$1,products!$A$1:$G$1,0))</f>
        <v>Rob</v>
      </c>
      <c r="K536" t="str">
        <f>INDEX(products!$A$1:$G$49,MATCH(orders!$D536,products!$A$1:$A$49,0),MATCH(orders!K$1,products!$A$1:$G$1,0))</f>
        <v>M</v>
      </c>
      <c r="L536" s="4">
        <f>INDEX(products!$A$1:$G$49,MATCH(orders!$D536,products!$A$1:$A$49,0),MATCH(orders!L$1,products!$A$1:$G$1,0))</f>
        <v>2.5</v>
      </c>
      <c r="M536" s="5">
        <f>INDEX(products!$A$1:$G$49,MATCH(orders!$D536,products!$A$1:$A$49,0),MATCH(orders!M$1,products!$A$1:$G$1,0))</f>
        <v>22.884999999999998</v>
      </c>
      <c r="N536" s="5">
        <f t="shared" si="24"/>
        <v>45.769999999999996</v>
      </c>
      <c r="O536" t="str">
        <f t="shared" si="25"/>
        <v>Robusta</v>
      </c>
      <c r="P536" t="str">
        <f t="shared" si="26"/>
        <v>Medium</v>
      </c>
      <c r="Q536" t="str">
        <f>_xlfn.XLOOKUP(Orders_Table[[#This Row],[Customer ID]],customers!$A$1:$A$1001,customers!$I$1:$I$1001,,0)</f>
        <v>Yes</v>
      </c>
    </row>
    <row r="537" spans="1:17"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s="2" t="str">
        <f>_xlfn.XLOOKUP(Orders_Table[[#This Row],[Customer ID]],customers!$A$1:$A$1001,customers!$F$1:$F$1001,,0)</f>
        <v>Ballivor</v>
      </c>
      <c r="J537" t="str">
        <f>INDEX(products!$A$1:$G$49,MATCH(orders!$D537,products!$A$1:$A$49,0),MATCH(orders!J$1,products!$A$1:$G$1,0))</f>
        <v>Lib</v>
      </c>
      <c r="K537" t="str">
        <f>INDEX(products!$A$1:$G$49,MATCH(orders!$D537,products!$A$1:$A$49,0),MATCH(orders!K$1,products!$A$1:$G$1,0))</f>
        <v>L</v>
      </c>
      <c r="L537" s="4">
        <f>INDEX(products!$A$1:$G$49,MATCH(orders!$D537,products!$A$1:$A$49,0),MATCH(orders!L$1,products!$A$1:$G$1,0))</f>
        <v>0.2</v>
      </c>
      <c r="M537" s="5">
        <f>INDEX(products!$A$1:$G$49,MATCH(orders!$D537,products!$A$1:$A$49,0),MATCH(orders!M$1,products!$A$1:$G$1,0))</f>
        <v>4.7549999999999999</v>
      </c>
      <c r="N537" s="5">
        <f t="shared" si="24"/>
        <v>9.51</v>
      </c>
      <c r="O537" t="str">
        <f t="shared" si="25"/>
        <v>Liberica</v>
      </c>
      <c r="P537" t="str">
        <f t="shared" si="26"/>
        <v>Light</v>
      </c>
      <c r="Q537" t="str">
        <f>_xlfn.XLOOKUP(Orders_Table[[#This Row],[Customer ID]],customers!$A$1:$A$1001,customers!$I$1:$I$1001,,0)</f>
        <v>No</v>
      </c>
    </row>
    <row r="538" spans="1:17"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s="2" t="str">
        <f>_xlfn.XLOOKUP(Orders_Table[[#This Row],[Customer ID]],customers!$A$1:$A$1001,customers!$F$1:$F$1001,,0)</f>
        <v>Virginia</v>
      </c>
      <c r="J538" t="str">
        <f>INDEX(products!$A$1:$G$49,MATCH(orders!$D538,products!$A$1:$A$49,0),MATCH(orders!J$1,products!$A$1:$G$1,0))</f>
        <v>Rob</v>
      </c>
      <c r="K538" t="str">
        <f>INDEX(products!$A$1:$G$49,MATCH(orders!$D538,products!$A$1:$A$49,0),MATCH(orders!K$1,products!$A$1:$G$1,0))</f>
        <v>D</v>
      </c>
      <c r="L538" s="4">
        <f>INDEX(products!$A$1:$G$49,MATCH(orders!$D538,products!$A$1:$A$49,0),MATCH(orders!L$1,products!$A$1:$G$1,0))</f>
        <v>0.2</v>
      </c>
      <c r="M538" s="5">
        <f>INDEX(products!$A$1:$G$49,MATCH(orders!$D538,products!$A$1:$A$49,0),MATCH(orders!M$1,products!$A$1:$G$1,0))</f>
        <v>2.6849999999999996</v>
      </c>
      <c r="N538" s="5">
        <f t="shared" si="24"/>
        <v>8.0549999999999997</v>
      </c>
      <c r="O538" t="str">
        <f t="shared" si="25"/>
        <v>Robusta</v>
      </c>
      <c r="P538" t="str">
        <f t="shared" si="26"/>
        <v>Dark</v>
      </c>
      <c r="Q538" t="str">
        <f>_xlfn.XLOOKUP(Orders_Table[[#This Row],[Customer ID]],customers!$A$1:$A$1001,customers!$I$1:$I$1001,,0)</f>
        <v>Yes</v>
      </c>
    </row>
    <row r="539" spans="1:17"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s="2" t="str">
        <f>_xlfn.XLOOKUP(Orders_Table[[#This Row],[Customer ID]],customers!$A$1:$A$1001,customers!$F$1:$F$1001,,0)</f>
        <v>Evansville</v>
      </c>
      <c r="J539" t="str">
        <f>INDEX(products!$A$1:$G$49,MATCH(orders!$D539,products!$A$1:$A$49,0),MATCH(orders!J$1,products!$A$1:$G$1,0))</f>
        <v>Exc</v>
      </c>
      <c r="K539" t="str">
        <f>INDEX(products!$A$1:$G$49,MATCH(orders!$D539,products!$A$1:$A$49,0),MATCH(orders!K$1,products!$A$1:$G$1,0))</f>
        <v>D</v>
      </c>
      <c r="L539" s="4">
        <f>INDEX(products!$A$1:$G$49,MATCH(orders!$D539,products!$A$1:$A$49,0),MATCH(orders!L$1,products!$A$1:$G$1,0))</f>
        <v>2.5</v>
      </c>
      <c r="M539" s="5">
        <f>INDEX(products!$A$1:$G$49,MATCH(orders!$D539,products!$A$1:$A$49,0),MATCH(orders!M$1,products!$A$1:$G$1,0))</f>
        <v>27.945</v>
      </c>
      <c r="N539" s="5">
        <f t="shared" si="24"/>
        <v>111.78</v>
      </c>
      <c r="O539" t="str">
        <f t="shared" si="25"/>
        <v>Excelsa</v>
      </c>
      <c r="P539" t="str">
        <f t="shared" si="26"/>
        <v>Dark</v>
      </c>
      <c r="Q539" t="str">
        <f>_xlfn.XLOOKUP(Orders_Table[[#This Row],[Customer ID]],customers!$A$1:$A$1001,customers!$I$1:$I$1001,,0)</f>
        <v>Yes</v>
      </c>
    </row>
    <row r="540" spans="1:17"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s="2" t="str">
        <f>_xlfn.XLOOKUP(Orders_Table[[#This Row],[Customer ID]],customers!$A$1:$A$1001,customers!$F$1:$F$1001,,0)</f>
        <v>Naperville</v>
      </c>
      <c r="J540" t="str">
        <f>INDEX(products!$A$1:$G$49,MATCH(orders!$D540,products!$A$1:$A$49,0),MATCH(orders!J$1,products!$A$1:$G$1,0))</f>
        <v>Rob</v>
      </c>
      <c r="K540" t="str">
        <f>INDEX(products!$A$1:$G$49,MATCH(orders!$D540,products!$A$1:$A$49,0),MATCH(orders!K$1,products!$A$1:$G$1,0))</f>
        <v>D</v>
      </c>
      <c r="L540" s="4">
        <f>INDEX(products!$A$1:$G$49,MATCH(orders!$D540,products!$A$1:$A$49,0),MATCH(orders!L$1,products!$A$1:$G$1,0))</f>
        <v>0.2</v>
      </c>
      <c r="M540" s="5">
        <f>INDEX(products!$A$1:$G$49,MATCH(orders!$D540,products!$A$1:$A$49,0),MATCH(orders!M$1,products!$A$1:$G$1,0))</f>
        <v>2.6849999999999996</v>
      </c>
      <c r="N540" s="5">
        <f t="shared" si="24"/>
        <v>10.739999999999998</v>
      </c>
      <c r="O540" t="str">
        <f t="shared" si="25"/>
        <v>Robusta</v>
      </c>
      <c r="P540" t="str">
        <f t="shared" si="26"/>
        <v>Dark</v>
      </c>
      <c r="Q540" t="str">
        <f>_xlfn.XLOOKUP(Orders_Table[[#This Row],[Customer ID]],customers!$A$1:$A$1001,customers!$I$1:$I$1001,,0)</f>
        <v>Yes</v>
      </c>
    </row>
    <row r="541" spans="1:17"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s="2" t="str">
        <f>_xlfn.XLOOKUP(Orders_Table[[#This Row],[Customer ID]],customers!$A$1:$A$1001,customers!$F$1:$F$1001,,0)</f>
        <v>Charleston</v>
      </c>
      <c r="J541" t="str">
        <f>INDEX(products!$A$1:$G$49,MATCH(orders!$D541,products!$A$1:$A$49,0),MATCH(orders!J$1,products!$A$1:$G$1,0))</f>
        <v>Rob</v>
      </c>
      <c r="K541" t="str">
        <f>INDEX(products!$A$1:$G$49,MATCH(orders!$D541,products!$A$1:$A$49,0),MATCH(orders!K$1,products!$A$1:$G$1,0))</f>
        <v>D</v>
      </c>
      <c r="L541" s="4">
        <f>INDEX(products!$A$1:$G$49,MATCH(orders!$D541,products!$A$1:$A$49,0),MATCH(orders!L$1,products!$A$1:$G$1,0))</f>
        <v>0.5</v>
      </c>
      <c r="M541" s="5">
        <f>INDEX(products!$A$1:$G$49,MATCH(orders!$D541,products!$A$1:$A$49,0),MATCH(orders!M$1,products!$A$1:$G$1,0))</f>
        <v>5.3699999999999992</v>
      </c>
      <c r="N541" s="5">
        <f t="shared" si="24"/>
        <v>26.849999999999994</v>
      </c>
      <c r="O541" t="str">
        <f t="shared" si="25"/>
        <v>Robusta</v>
      </c>
      <c r="P541" t="str">
        <f t="shared" si="26"/>
        <v>Dark</v>
      </c>
      <c r="Q541" t="str">
        <f>_xlfn.XLOOKUP(Orders_Table[[#This Row],[Customer ID]],customers!$A$1:$A$1001,customers!$I$1:$I$1001,,0)</f>
        <v>No</v>
      </c>
    </row>
    <row r="542" spans="1:17"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s="2" t="str">
        <f>_xlfn.XLOOKUP(Orders_Table[[#This Row],[Customer ID]],customers!$A$1:$A$1001,customers!$F$1:$F$1001,,0)</f>
        <v>Lansing</v>
      </c>
      <c r="J542" t="str">
        <f>INDEX(products!$A$1:$G$49,MATCH(orders!$D542,products!$A$1:$A$49,0),MATCH(orders!J$1,products!$A$1:$G$1,0))</f>
        <v>Lib</v>
      </c>
      <c r="K542" t="str">
        <f>INDEX(products!$A$1:$G$49,MATCH(orders!$D542,products!$A$1:$A$49,0),MATCH(orders!K$1,products!$A$1:$G$1,0))</f>
        <v>L</v>
      </c>
      <c r="L542" s="4">
        <f>INDEX(products!$A$1:$G$49,MATCH(orders!$D542,products!$A$1:$A$49,0),MATCH(orders!L$1,products!$A$1:$G$1,0))</f>
        <v>1</v>
      </c>
      <c r="M542" s="5">
        <f>INDEX(products!$A$1:$G$49,MATCH(orders!$D542,products!$A$1:$A$49,0),MATCH(orders!M$1,products!$A$1:$G$1,0))</f>
        <v>15.85</v>
      </c>
      <c r="N542" s="5">
        <f t="shared" si="24"/>
        <v>63.4</v>
      </c>
      <c r="O542" t="str">
        <f t="shared" si="25"/>
        <v>Liberica</v>
      </c>
      <c r="P542" t="str">
        <f t="shared" si="26"/>
        <v>Light</v>
      </c>
      <c r="Q542" t="str">
        <f>_xlfn.XLOOKUP(Orders_Table[[#This Row],[Customer ID]],customers!$A$1:$A$1001,customers!$I$1:$I$1001,,0)</f>
        <v>Yes</v>
      </c>
    </row>
    <row r="543" spans="1:17"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s="2" t="str">
        <f>_xlfn.XLOOKUP(Orders_Table[[#This Row],[Customer ID]],customers!$A$1:$A$1001,customers!$F$1:$F$1001,,0)</f>
        <v>Boyle</v>
      </c>
      <c r="J543" t="str">
        <f>INDEX(products!$A$1:$G$49,MATCH(orders!$D543,products!$A$1:$A$49,0),MATCH(orders!J$1,products!$A$1:$G$1,0))</f>
        <v>Ara</v>
      </c>
      <c r="K543" t="str">
        <f>INDEX(products!$A$1:$G$49,MATCH(orders!$D543,products!$A$1:$A$49,0),MATCH(orders!K$1,products!$A$1:$G$1,0))</f>
        <v>D</v>
      </c>
      <c r="L543" s="4">
        <f>INDEX(products!$A$1:$G$49,MATCH(orders!$D543,products!$A$1:$A$49,0),MATCH(orders!L$1,products!$A$1:$G$1,0))</f>
        <v>2.5</v>
      </c>
      <c r="M543" s="5">
        <f>INDEX(products!$A$1:$G$49,MATCH(orders!$D543,products!$A$1:$A$49,0),MATCH(orders!M$1,products!$A$1:$G$1,0))</f>
        <v>22.884999999999998</v>
      </c>
      <c r="N543" s="5">
        <f t="shared" si="24"/>
        <v>22.884999999999998</v>
      </c>
      <c r="O543" t="str">
        <f t="shared" si="25"/>
        <v>Arabica</v>
      </c>
      <c r="P543" t="str">
        <f t="shared" si="26"/>
        <v>Dark</v>
      </c>
      <c r="Q543" t="str">
        <f>_xlfn.XLOOKUP(Orders_Table[[#This Row],[Customer ID]],customers!$A$1:$A$1001,customers!$I$1:$I$1001,,0)</f>
        <v>Yes</v>
      </c>
    </row>
    <row r="544" spans="1:17"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s="2" t="str">
        <f>_xlfn.XLOOKUP(Orders_Table[[#This Row],[Customer ID]],customers!$A$1:$A$1001,customers!$F$1:$F$1001,,0)</f>
        <v>Shreveport</v>
      </c>
      <c r="J544" t="str">
        <f>INDEX(products!$A$1:$G$49,MATCH(orders!$D544,products!$A$1:$A$49,0),MATCH(orders!J$1,products!$A$1:$G$1,0))</f>
        <v>Ara</v>
      </c>
      <c r="K544" t="str">
        <f>INDEX(products!$A$1:$G$49,MATCH(orders!$D544,products!$A$1:$A$49,0),MATCH(orders!K$1,products!$A$1:$G$1,0))</f>
        <v>M</v>
      </c>
      <c r="L544" s="4">
        <f>INDEX(products!$A$1:$G$49,MATCH(orders!$D544,products!$A$1:$A$49,0),MATCH(orders!L$1,products!$A$1:$G$1,0))</f>
        <v>2.5</v>
      </c>
      <c r="M544" s="5">
        <f>INDEX(products!$A$1:$G$49,MATCH(orders!$D544,products!$A$1:$A$49,0),MATCH(orders!M$1,products!$A$1:$G$1,0))</f>
        <v>25.874999999999996</v>
      </c>
      <c r="N544" s="5">
        <f t="shared" si="24"/>
        <v>103.49999999999999</v>
      </c>
      <c r="O544" t="str">
        <f t="shared" si="25"/>
        <v>Arabica</v>
      </c>
      <c r="P544" t="str">
        <f t="shared" si="26"/>
        <v>Medium</v>
      </c>
      <c r="Q544" t="str">
        <f>_xlfn.XLOOKUP(Orders_Table[[#This Row],[Customer ID]],customers!$A$1:$A$1001,customers!$I$1:$I$1001,,0)</f>
        <v>No</v>
      </c>
    </row>
    <row r="545" spans="1:17"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s="2" t="str">
        <f>_xlfn.XLOOKUP(Orders_Table[[#This Row],[Customer ID]],customers!$A$1:$A$1001,customers!$F$1:$F$1001,,0)</f>
        <v>San Jose</v>
      </c>
      <c r="J545" t="str">
        <f>INDEX(products!$A$1:$G$49,MATCH(orders!$D545,products!$A$1:$A$49,0),MATCH(orders!J$1,products!$A$1:$G$1,0))</f>
        <v>Rob</v>
      </c>
      <c r="K545" t="str">
        <f>INDEX(products!$A$1:$G$49,MATCH(orders!$D545,products!$A$1:$A$49,0),MATCH(orders!K$1,products!$A$1:$G$1,0))</f>
        <v>L</v>
      </c>
      <c r="L545" s="4">
        <f>INDEX(products!$A$1:$G$49,MATCH(orders!$D545,products!$A$1:$A$49,0),MATCH(orders!L$1,products!$A$1:$G$1,0))</f>
        <v>2.5</v>
      </c>
      <c r="M545" s="5">
        <f>INDEX(products!$A$1:$G$49,MATCH(orders!$D545,products!$A$1:$A$49,0),MATCH(orders!M$1,products!$A$1:$G$1,0))</f>
        <v>27.484999999999996</v>
      </c>
      <c r="N545" s="5">
        <f t="shared" si="24"/>
        <v>54.969999999999992</v>
      </c>
      <c r="O545" t="str">
        <f t="shared" si="25"/>
        <v>Robusta</v>
      </c>
      <c r="P545" t="str">
        <f t="shared" si="26"/>
        <v>Light</v>
      </c>
      <c r="Q545" t="str">
        <f>_xlfn.XLOOKUP(Orders_Table[[#This Row],[Customer ID]],customers!$A$1:$A$1001,customers!$I$1:$I$1001,,0)</f>
        <v>No</v>
      </c>
    </row>
    <row r="546" spans="1:17"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s="2" t="str">
        <f>_xlfn.XLOOKUP(Orders_Table[[#This Row],[Customer ID]],customers!$A$1:$A$1001,customers!$F$1:$F$1001,,0)</f>
        <v>Philadelphia</v>
      </c>
      <c r="J546" t="str">
        <f>INDEX(products!$A$1:$G$49,MATCH(orders!$D546,products!$A$1:$A$49,0),MATCH(orders!J$1,products!$A$1:$G$1,0))</f>
        <v>Ara</v>
      </c>
      <c r="K546" t="str">
        <f>INDEX(products!$A$1:$G$49,MATCH(orders!$D546,products!$A$1:$A$49,0),MATCH(orders!K$1,products!$A$1:$G$1,0))</f>
        <v>L</v>
      </c>
      <c r="L546" s="4">
        <f>INDEX(products!$A$1:$G$49,MATCH(orders!$D546,products!$A$1:$A$49,0),MATCH(orders!L$1,products!$A$1:$G$1,0))</f>
        <v>0.5</v>
      </c>
      <c r="M546" s="5">
        <f>INDEX(products!$A$1:$G$49,MATCH(orders!$D546,products!$A$1:$A$49,0),MATCH(orders!M$1,products!$A$1:$G$1,0))</f>
        <v>7.77</v>
      </c>
      <c r="N546" s="5">
        <f t="shared" si="24"/>
        <v>15.54</v>
      </c>
      <c r="O546" t="str">
        <f t="shared" si="25"/>
        <v>Arabica</v>
      </c>
      <c r="P546" t="str">
        <f t="shared" si="26"/>
        <v>Light</v>
      </c>
      <c r="Q546" t="str">
        <f>_xlfn.XLOOKUP(Orders_Table[[#This Row],[Customer ID]],customers!$A$1:$A$1001,customers!$I$1:$I$1001,,0)</f>
        <v>No</v>
      </c>
    </row>
    <row r="547" spans="1:17"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s="2" t="str">
        <f>_xlfn.XLOOKUP(Orders_Table[[#This Row],[Customer ID]],customers!$A$1:$A$1001,customers!$F$1:$F$1001,,0)</f>
        <v>Sheffield</v>
      </c>
      <c r="J547" t="str">
        <f>INDEX(products!$A$1:$G$49,MATCH(orders!$D547,products!$A$1:$A$49,0),MATCH(orders!J$1,products!$A$1:$G$1,0))</f>
        <v>Lib</v>
      </c>
      <c r="K547" t="str">
        <f>INDEX(products!$A$1:$G$49,MATCH(orders!$D547,products!$A$1:$A$49,0),MATCH(orders!K$1,products!$A$1:$G$1,0))</f>
        <v>D</v>
      </c>
      <c r="L547" s="4">
        <f>INDEX(products!$A$1:$G$49,MATCH(orders!$D547,products!$A$1:$A$49,0),MATCH(orders!L$1,products!$A$1:$G$1,0))</f>
        <v>0.2</v>
      </c>
      <c r="M547" s="5">
        <f>INDEX(products!$A$1:$G$49,MATCH(orders!$D547,products!$A$1:$A$49,0),MATCH(orders!M$1,products!$A$1:$G$1,0))</f>
        <v>3.8849999999999998</v>
      </c>
      <c r="N547" s="5">
        <f t="shared" si="24"/>
        <v>15.54</v>
      </c>
      <c r="O547" t="str">
        <f t="shared" si="25"/>
        <v>Liberica</v>
      </c>
      <c r="P547" t="str">
        <f t="shared" si="26"/>
        <v>Dark</v>
      </c>
      <c r="Q547" t="str">
        <f>_xlfn.XLOOKUP(Orders_Table[[#This Row],[Customer ID]],customers!$A$1:$A$1001,customers!$I$1:$I$1001,,0)</f>
        <v>No</v>
      </c>
    </row>
    <row r="548" spans="1:17"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s="2" t="str">
        <f>_xlfn.XLOOKUP(Orders_Table[[#This Row],[Customer ID]],customers!$A$1:$A$1001,customers!$F$1:$F$1001,,0)</f>
        <v>Manorhamilton</v>
      </c>
      <c r="J548" t="str">
        <f>INDEX(products!$A$1:$G$49,MATCH(orders!$D548,products!$A$1:$A$49,0),MATCH(orders!J$1,products!$A$1:$G$1,0))</f>
        <v>Exc</v>
      </c>
      <c r="K548" t="str">
        <f>INDEX(products!$A$1:$G$49,MATCH(orders!$D548,products!$A$1:$A$49,0),MATCH(orders!K$1,products!$A$1:$G$1,0))</f>
        <v>D</v>
      </c>
      <c r="L548" s="4">
        <f>INDEX(products!$A$1:$G$49,MATCH(orders!$D548,products!$A$1:$A$49,0),MATCH(orders!L$1,products!$A$1:$G$1,0))</f>
        <v>2.5</v>
      </c>
      <c r="M548" s="5">
        <f>INDEX(products!$A$1:$G$49,MATCH(orders!$D548,products!$A$1:$A$49,0),MATCH(orders!M$1,products!$A$1:$G$1,0))</f>
        <v>27.945</v>
      </c>
      <c r="N548" s="5">
        <f t="shared" si="24"/>
        <v>83.835000000000008</v>
      </c>
      <c r="O548" t="str">
        <f t="shared" si="25"/>
        <v>Excelsa</v>
      </c>
      <c r="P548" t="str">
        <f t="shared" si="26"/>
        <v>Dark</v>
      </c>
      <c r="Q548" t="str">
        <f>_xlfn.XLOOKUP(Orders_Table[[#This Row],[Customer ID]],customers!$A$1:$A$1001,customers!$I$1:$I$1001,,0)</f>
        <v>No</v>
      </c>
    </row>
    <row r="549" spans="1:17"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s="2" t="str">
        <f>_xlfn.XLOOKUP(Orders_Table[[#This Row],[Customer ID]],customers!$A$1:$A$1001,customers!$F$1:$F$1001,,0)</f>
        <v>New York City</v>
      </c>
      <c r="J549" t="str">
        <f>INDEX(products!$A$1:$G$49,MATCH(orders!$D549,products!$A$1:$A$49,0),MATCH(orders!J$1,products!$A$1:$G$1,0))</f>
        <v>Rob</v>
      </c>
      <c r="K549" t="str">
        <f>INDEX(products!$A$1:$G$49,MATCH(orders!$D549,products!$A$1:$A$49,0),MATCH(orders!K$1,products!$A$1:$G$1,0))</f>
        <v>L</v>
      </c>
      <c r="L549" s="4">
        <f>INDEX(products!$A$1:$G$49,MATCH(orders!$D549,products!$A$1:$A$49,0),MATCH(orders!L$1,products!$A$1:$G$1,0))</f>
        <v>0.2</v>
      </c>
      <c r="M549" s="5">
        <f>INDEX(products!$A$1:$G$49,MATCH(orders!$D549,products!$A$1:$A$49,0),MATCH(orders!M$1,products!$A$1:$G$1,0))</f>
        <v>3.5849999999999995</v>
      </c>
      <c r="N549" s="5">
        <f t="shared" si="24"/>
        <v>10.754999999999999</v>
      </c>
      <c r="O549" t="str">
        <f t="shared" si="25"/>
        <v>Robusta</v>
      </c>
      <c r="P549" t="str">
        <f t="shared" si="26"/>
        <v>Light</v>
      </c>
      <c r="Q549" t="str">
        <f>_xlfn.XLOOKUP(Orders_Table[[#This Row],[Customer ID]],customers!$A$1:$A$1001,customers!$I$1:$I$1001,,0)</f>
        <v>Yes</v>
      </c>
    </row>
    <row r="550" spans="1:17"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s="2" t="str">
        <f>_xlfn.XLOOKUP(Orders_Table[[#This Row],[Customer ID]],customers!$A$1:$A$1001,customers!$F$1:$F$1001,,0)</f>
        <v>Oklahoma City</v>
      </c>
      <c r="J550" t="str">
        <f>INDEX(products!$A$1:$G$49,MATCH(orders!$D550,products!$A$1:$A$49,0),MATCH(orders!J$1,products!$A$1:$G$1,0))</f>
        <v>Exc</v>
      </c>
      <c r="K550" t="str">
        <f>INDEX(products!$A$1:$G$49,MATCH(orders!$D550,products!$A$1:$A$49,0),MATCH(orders!K$1,products!$A$1:$G$1,0))</f>
        <v>L</v>
      </c>
      <c r="L550" s="4">
        <f>INDEX(products!$A$1:$G$49,MATCH(orders!$D550,products!$A$1:$A$49,0),MATCH(orders!L$1,products!$A$1:$G$1,0))</f>
        <v>0.2</v>
      </c>
      <c r="M550" s="5">
        <f>INDEX(products!$A$1:$G$49,MATCH(orders!$D550,products!$A$1:$A$49,0),MATCH(orders!M$1,products!$A$1:$G$1,0))</f>
        <v>4.4550000000000001</v>
      </c>
      <c r="N550" s="5">
        <f t="shared" si="24"/>
        <v>13.365</v>
      </c>
      <c r="O550" t="str">
        <f t="shared" si="25"/>
        <v>Excelsa</v>
      </c>
      <c r="P550" t="str">
        <f t="shared" si="26"/>
        <v>Light</v>
      </c>
      <c r="Q550" t="str">
        <f>_xlfn.XLOOKUP(Orders_Table[[#This Row],[Customer ID]],customers!$A$1:$A$1001,customers!$I$1:$I$1001,,0)</f>
        <v>Yes</v>
      </c>
    </row>
    <row r="551" spans="1:17"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s="2" t="str">
        <f>_xlfn.XLOOKUP(Orders_Table[[#This Row],[Customer ID]],customers!$A$1:$A$1001,customers!$F$1:$F$1001,,0)</f>
        <v>New York City</v>
      </c>
      <c r="J551" t="str">
        <f>INDEX(products!$A$1:$G$49,MATCH(orders!$D551,products!$A$1:$A$49,0),MATCH(orders!J$1,products!$A$1:$G$1,0))</f>
        <v>Exc</v>
      </c>
      <c r="K551" t="str">
        <f>INDEX(products!$A$1:$G$49,MATCH(orders!$D551,products!$A$1:$A$49,0),MATCH(orders!K$1,products!$A$1:$G$1,0))</f>
        <v>L</v>
      </c>
      <c r="L551" s="4">
        <f>INDEX(products!$A$1:$G$49,MATCH(orders!$D551,products!$A$1:$A$49,0),MATCH(orders!L$1,products!$A$1:$G$1,0))</f>
        <v>0.2</v>
      </c>
      <c r="M551" s="5">
        <f>INDEX(products!$A$1:$G$49,MATCH(orders!$D551,products!$A$1:$A$49,0),MATCH(orders!M$1,products!$A$1:$G$1,0))</f>
        <v>4.4550000000000001</v>
      </c>
      <c r="N551" s="5">
        <f t="shared" si="24"/>
        <v>17.82</v>
      </c>
      <c r="O551" t="str">
        <f t="shared" si="25"/>
        <v>Excelsa</v>
      </c>
      <c r="P551" t="str">
        <f t="shared" si="26"/>
        <v>Light</v>
      </c>
      <c r="Q551" t="str">
        <f>_xlfn.XLOOKUP(Orders_Table[[#This Row],[Customer ID]],customers!$A$1:$A$1001,customers!$I$1:$I$1001,,0)</f>
        <v>Yes</v>
      </c>
    </row>
    <row r="552" spans="1:17"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s="2" t="str">
        <f>_xlfn.XLOOKUP(Orders_Table[[#This Row],[Customer ID]],customers!$A$1:$A$1001,customers!$F$1:$F$1001,,0)</f>
        <v>Newark</v>
      </c>
      <c r="J552" t="str">
        <f>INDEX(products!$A$1:$G$49,MATCH(orders!$D552,products!$A$1:$A$49,0),MATCH(orders!J$1,products!$A$1:$G$1,0))</f>
        <v>Lib</v>
      </c>
      <c r="K552" t="str">
        <f>INDEX(products!$A$1:$G$49,MATCH(orders!$D552,products!$A$1:$A$49,0),MATCH(orders!K$1,products!$A$1:$G$1,0))</f>
        <v>D</v>
      </c>
      <c r="L552" s="4">
        <f>INDEX(products!$A$1:$G$49,MATCH(orders!$D552,products!$A$1:$A$49,0),MATCH(orders!L$1,products!$A$1:$G$1,0))</f>
        <v>0.2</v>
      </c>
      <c r="M552" s="5">
        <f>INDEX(products!$A$1:$G$49,MATCH(orders!$D552,products!$A$1:$A$49,0),MATCH(orders!M$1,products!$A$1:$G$1,0))</f>
        <v>3.8849999999999998</v>
      </c>
      <c r="N552" s="5">
        <f t="shared" si="24"/>
        <v>23.31</v>
      </c>
      <c r="O552" t="str">
        <f t="shared" si="25"/>
        <v>Liberica</v>
      </c>
      <c r="P552" t="str">
        <f t="shared" si="26"/>
        <v>Dark</v>
      </c>
      <c r="Q552" t="str">
        <f>_xlfn.XLOOKUP(Orders_Table[[#This Row],[Customer ID]],customers!$A$1:$A$1001,customers!$I$1:$I$1001,,0)</f>
        <v>Yes</v>
      </c>
    </row>
    <row r="553" spans="1:17"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s="2" t="str">
        <f>_xlfn.XLOOKUP(Orders_Table[[#This Row],[Customer ID]],customers!$A$1:$A$1001,customers!$F$1:$F$1001,,0)</f>
        <v>New Haven</v>
      </c>
      <c r="J553" t="str">
        <f>INDEX(products!$A$1:$G$49,MATCH(orders!$D553,products!$A$1:$A$49,0),MATCH(orders!J$1,products!$A$1:$G$1,0))</f>
        <v>Exc</v>
      </c>
      <c r="K553" t="str">
        <f>INDEX(products!$A$1:$G$49,MATCH(orders!$D553,products!$A$1:$A$49,0),MATCH(orders!K$1,products!$A$1:$G$1,0))</f>
        <v>D</v>
      </c>
      <c r="L553" s="4">
        <f>INDEX(products!$A$1:$G$49,MATCH(orders!$D553,products!$A$1:$A$49,0),MATCH(orders!L$1,products!$A$1:$G$1,0))</f>
        <v>0.2</v>
      </c>
      <c r="M553" s="5">
        <f>INDEX(products!$A$1:$G$49,MATCH(orders!$D553,products!$A$1:$A$49,0),MATCH(orders!M$1,products!$A$1:$G$1,0))</f>
        <v>3.645</v>
      </c>
      <c r="N553" s="5">
        <f t="shared" si="24"/>
        <v>7.29</v>
      </c>
      <c r="O553" t="str">
        <f t="shared" si="25"/>
        <v>Excelsa</v>
      </c>
      <c r="P553" t="str">
        <f t="shared" si="26"/>
        <v>Dark</v>
      </c>
      <c r="Q553" t="str">
        <f>_xlfn.XLOOKUP(Orders_Table[[#This Row],[Customer ID]],customers!$A$1:$A$1001,customers!$I$1:$I$1001,,0)</f>
        <v>No</v>
      </c>
    </row>
    <row r="554" spans="1:17"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s="2" t="str">
        <f>_xlfn.XLOOKUP(Orders_Table[[#This Row],[Customer ID]],customers!$A$1:$A$1001,customers!$F$1:$F$1001,,0)</f>
        <v>Belfast</v>
      </c>
      <c r="J554" t="str">
        <f>INDEX(products!$A$1:$G$49,MATCH(orders!$D554,products!$A$1:$A$49,0),MATCH(orders!J$1,products!$A$1:$G$1,0))</f>
        <v>Exc</v>
      </c>
      <c r="K554" t="str">
        <f>INDEX(products!$A$1:$G$49,MATCH(orders!$D554,products!$A$1:$A$49,0),MATCH(orders!K$1,products!$A$1:$G$1,0))</f>
        <v>L</v>
      </c>
      <c r="L554" s="4">
        <f>INDEX(products!$A$1:$G$49,MATCH(orders!$D554,products!$A$1:$A$49,0),MATCH(orders!L$1,products!$A$1:$G$1,0))</f>
        <v>0.2</v>
      </c>
      <c r="M554" s="5">
        <f>INDEX(products!$A$1:$G$49,MATCH(orders!$D554,products!$A$1:$A$49,0),MATCH(orders!M$1,products!$A$1:$G$1,0))</f>
        <v>4.4550000000000001</v>
      </c>
      <c r="N554" s="5">
        <f t="shared" si="24"/>
        <v>17.82</v>
      </c>
      <c r="O554" t="str">
        <f t="shared" si="25"/>
        <v>Excelsa</v>
      </c>
      <c r="P554" t="str">
        <f t="shared" si="26"/>
        <v>Light</v>
      </c>
      <c r="Q554" t="str">
        <f>_xlfn.XLOOKUP(Orders_Table[[#This Row],[Customer ID]],customers!$A$1:$A$1001,customers!$I$1:$I$1001,,0)</f>
        <v>Yes</v>
      </c>
    </row>
    <row r="555" spans="1:17"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s="2" t="str">
        <f>_xlfn.XLOOKUP(Orders_Table[[#This Row],[Customer ID]],customers!$A$1:$A$1001,customers!$F$1:$F$1001,,0)</f>
        <v>Toledo</v>
      </c>
      <c r="J555" t="str">
        <f>INDEX(products!$A$1:$G$49,MATCH(orders!$D555,products!$A$1:$A$49,0),MATCH(orders!J$1,products!$A$1:$G$1,0))</f>
        <v>Exc</v>
      </c>
      <c r="K555" t="str">
        <f>INDEX(products!$A$1:$G$49,MATCH(orders!$D555,products!$A$1:$A$49,0),MATCH(orders!K$1,products!$A$1:$G$1,0))</f>
        <v>M</v>
      </c>
      <c r="L555" s="4">
        <f>INDEX(products!$A$1:$G$49,MATCH(orders!$D555,products!$A$1:$A$49,0),MATCH(orders!L$1,products!$A$1:$G$1,0))</f>
        <v>1</v>
      </c>
      <c r="M555" s="5">
        <f>INDEX(products!$A$1:$G$49,MATCH(orders!$D555,products!$A$1:$A$49,0),MATCH(orders!M$1,products!$A$1:$G$1,0))</f>
        <v>13.75</v>
      </c>
      <c r="N555" s="5">
        <f t="shared" si="24"/>
        <v>68.75</v>
      </c>
      <c r="O555" t="str">
        <f t="shared" si="25"/>
        <v>Excelsa</v>
      </c>
      <c r="P555" t="str">
        <f t="shared" si="26"/>
        <v>Medium</v>
      </c>
      <c r="Q555" t="str">
        <f>_xlfn.XLOOKUP(Orders_Table[[#This Row],[Customer ID]],customers!$A$1:$A$1001,customers!$I$1:$I$1001,,0)</f>
        <v>No</v>
      </c>
    </row>
    <row r="556" spans="1:17"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s="2" t="str">
        <f>_xlfn.XLOOKUP(Orders_Table[[#This Row],[Customer ID]],customers!$A$1:$A$1001,customers!$F$1:$F$1001,,0)</f>
        <v>Newton</v>
      </c>
      <c r="J556" t="str">
        <f>INDEX(products!$A$1:$G$49,MATCH(orders!$D556,products!$A$1:$A$49,0),MATCH(orders!J$1,products!$A$1:$G$1,0))</f>
        <v>Rob</v>
      </c>
      <c r="K556" t="str">
        <f>INDEX(products!$A$1:$G$49,MATCH(orders!$D556,products!$A$1:$A$49,0),MATCH(orders!K$1,products!$A$1:$G$1,0))</f>
        <v>L</v>
      </c>
      <c r="L556" s="4">
        <f>INDEX(products!$A$1:$G$49,MATCH(orders!$D556,products!$A$1:$A$49,0),MATCH(orders!L$1,products!$A$1:$G$1,0))</f>
        <v>2.5</v>
      </c>
      <c r="M556" s="5">
        <f>INDEX(products!$A$1:$G$49,MATCH(orders!$D556,products!$A$1:$A$49,0),MATCH(orders!M$1,products!$A$1:$G$1,0))</f>
        <v>27.484999999999996</v>
      </c>
      <c r="N556" s="5">
        <f t="shared" si="24"/>
        <v>54.969999999999992</v>
      </c>
      <c r="O556" t="str">
        <f t="shared" si="25"/>
        <v>Robusta</v>
      </c>
      <c r="P556" t="str">
        <f t="shared" si="26"/>
        <v>Light</v>
      </c>
      <c r="Q556" t="str">
        <f>_xlfn.XLOOKUP(Orders_Table[[#This Row],[Customer ID]],customers!$A$1:$A$1001,customers!$I$1:$I$1001,,0)</f>
        <v>Yes</v>
      </c>
    </row>
    <row r="557" spans="1:17"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s="2" t="str">
        <f>_xlfn.XLOOKUP(Orders_Table[[#This Row],[Customer ID]],customers!$A$1:$A$1001,customers!$F$1:$F$1001,,0)</f>
        <v>Bantry</v>
      </c>
      <c r="J557" t="str">
        <f>INDEX(products!$A$1:$G$49,MATCH(orders!$D557,products!$A$1:$A$49,0),MATCH(orders!J$1,products!$A$1:$G$1,0))</f>
        <v>Exc</v>
      </c>
      <c r="K557" t="str">
        <f>INDEX(products!$A$1:$G$49,MATCH(orders!$D557,products!$A$1:$A$49,0),MATCH(orders!K$1,products!$A$1:$G$1,0))</f>
        <v>M</v>
      </c>
      <c r="L557" s="4">
        <f>INDEX(products!$A$1:$G$49,MATCH(orders!$D557,products!$A$1:$A$49,0),MATCH(orders!L$1,products!$A$1:$G$1,0))</f>
        <v>1</v>
      </c>
      <c r="M557" s="5">
        <f>INDEX(products!$A$1:$G$49,MATCH(orders!$D557,products!$A$1:$A$49,0),MATCH(orders!M$1,products!$A$1:$G$1,0))</f>
        <v>13.75</v>
      </c>
      <c r="N557" s="5">
        <f t="shared" si="24"/>
        <v>82.5</v>
      </c>
      <c r="O557" t="str">
        <f t="shared" si="25"/>
        <v>Excelsa</v>
      </c>
      <c r="P557" t="str">
        <f t="shared" si="26"/>
        <v>Medium</v>
      </c>
      <c r="Q557" t="str">
        <f>_xlfn.XLOOKUP(Orders_Table[[#This Row],[Customer ID]],customers!$A$1:$A$1001,customers!$I$1:$I$1001,,0)</f>
        <v>No</v>
      </c>
    </row>
    <row r="558" spans="1:17"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s="2" t="str">
        <f>_xlfn.XLOOKUP(Orders_Table[[#This Row],[Customer ID]],customers!$A$1:$A$1001,customers!$F$1:$F$1001,,0)</f>
        <v>Shreveport</v>
      </c>
      <c r="J558" t="str">
        <f>INDEX(products!$A$1:$G$49,MATCH(orders!$D558,products!$A$1:$A$49,0),MATCH(orders!J$1,products!$A$1:$G$1,0))</f>
        <v>Lib</v>
      </c>
      <c r="K558" t="str">
        <f>INDEX(products!$A$1:$G$49,MATCH(orders!$D558,products!$A$1:$A$49,0),MATCH(orders!K$1,products!$A$1:$G$1,0))</f>
        <v>M</v>
      </c>
      <c r="L558" s="4">
        <f>INDEX(products!$A$1:$G$49,MATCH(orders!$D558,products!$A$1:$A$49,0),MATCH(orders!L$1,products!$A$1:$G$1,0))</f>
        <v>0.2</v>
      </c>
      <c r="M558" s="5">
        <f>INDEX(products!$A$1:$G$49,MATCH(orders!$D558,products!$A$1:$A$49,0),MATCH(orders!M$1,products!$A$1:$G$1,0))</f>
        <v>4.3650000000000002</v>
      </c>
      <c r="N558" s="5">
        <f t="shared" si="24"/>
        <v>8.73</v>
      </c>
      <c r="O558" t="str">
        <f t="shared" si="25"/>
        <v>Liberica</v>
      </c>
      <c r="P558" t="str">
        <f t="shared" si="26"/>
        <v>Medium</v>
      </c>
      <c r="Q558" t="str">
        <f>_xlfn.XLOOKUP(Orders_Table[[#This Row],[Customer ID]],customers!$A$1:$A$1001,customers!$I$1:$I$1001,,0)</f>
        <v>Yes</v>
      </c>
    </row>
    <row r="559" spans="1:17"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s="2" t="str">
        <f>_xlfn.XLOOKUP(Orders_Table[[#This Row],[Customer ID]],customers!$A$1:$A$1001,customers!$F$1:$F$1001,,0)</f>
        <v>Virginia</v>
      </c>
      <c r="J559" t="str">
        <f>INDEX(products!$A$1:$G$49,MATCH(orders!$D559,products!$A$1:$A$49,0),MATCH(orders!J$1,products!$A$1:$G$1,0))</f>
        <v>Exc</v>
      </c>
      <c r="K559" t="str">
        <f>INDEX(products!$A$1:$G$49,MATCH(orders!$D559,products!$A$1:$A$49,0),MATCH(orders!K$1,products!$A$1:$G$1,0))</f>
        <v>L</v>
      </c>
      <c r="L559" s="4">
        <f>INDEX(products!$A$1:$G$49,MATCH(orders!$D559,products!$A$1:$A$49,0),MATCH(orders!L$1,products!$A$1:$G$1,0))</f>
        <v>1</v>
      </c>
      <c r="M559" s="5">
        <f>INDEX(products!$A$1:$G$49,MATCH(orders!$D559,products!$A$1:$A$49,0),MATCH(orders!M$1,products!$A$1:$G$1,0))</f>
        <v>14.85</v>
      </c>
      <c r="N559" s="5">
        <f t="shared" si="24"/>
        <v>59.4</v>
      </c>
      <c r="O559" t="str">
        <f t="shared" si="25"/>
        <v>Excelsa</v>
      </c>
      <c r="P559" t="str">
        <f t="shared" si="26"/>
        <v>Light</v>
      </c>
      <c r="Q559" t="str">
        <f>_xlfn.XLOOKUP(Orders_Table[[#This Row],[Customer ID]],customers!$A$1:$A$1001,customers!$I$1:$I$1001,,0)</f>
        <v>Yes</v>
      </c>
    </row>
    <row r="560" spans="1:17"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s="2" t="str">
        <f>_xlfn.XLOOKUP(Orders_Table[[#This Row],[Customer ID]],customers!$A$1:$A$1001,customers!$F$1:$F$1001,,0)</f>
        <v>Lexington</v>
      </c>
      <c r="J560" t="str">
        <f>INDEX(products!$A$1:$G$49,MATCH(orders!$D560,products!$A$1:$A$49,0),MATCH(orders!J$1,products!$A$1:$G$1,0))</f>
        <v>Lib</v>
      </c>
      <c r="K560" t="str">
        <f>INDEX(products!$A$1:$G$49,MATCH(orders!$D560,products!$A$1:$A$49,0),MATCH(orders!K$1,products!$A$1:$G$1,0))</f>
        <v>D</v>
      </c>
      <c r="L560" s="4">
        <f>INDEX(products!$A$1:$G$49,MATCH(orders!$D560,products!$A$1:$A$49,0),MATCH(orders!L$1,products!$A$1:$G$1,0))</f>
        <v>0.2</v>
      </c>
      <c r="M560" s="5">
        <f>INDEX(products!$A$1:$G$49,MATCH(orders!$D560,products!$A$1:$A$49,0),MATCH(orders!M$1,products!$A$1:$G$1,0))</f>
        <v>3.8849999999999998</v>
      </c>
      <c r="N560" s="5">
        <f t="shared" si="24"/>
        <v>15.54</v>
      </c>
      <c r="O560" t="str">
        <f t="shared" si="25"/>
        <v>Liberica</v>
      </c>
      <c r="P560" t="str">
        <f t="shared" si="26"/>
        <v>Dark</v>
      </c>
      <c r="Q560" t="str">
        <f>_xlfn.XLOOKUP(Orders_Table[[#This Row],[Customer ID]],customers!$A$1:$A$1001,customers!$I$1:$I$1001,,0)</f>
        <v>Yes</v>
      </c>
    </row>
    <row r="561" spans="1:17"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s="2" t="str">
        <f>_xlfn.XLOOKUP(Orders_Table[[#This Row],[Customer ID]],customers!$A$1:$A$1001,customers!$F$1:$F$1001,,0)</f>
        <v>Milwaukee</v>
      </c>
      <c r="J561" t="str">
        <f>INDEX(products!$A$1:$G$49,MATCH(orders!$D561,products!$A$1:$A$49,0),MATCH(orders!J$1,products!$A$1:$G$1,0))</f>
        <v>Ara</v>
      </c>
      <c r="K561" t="str">
        <f>INDEX(products!$A$1:$G$49,MATCH(orders!$D561,products!$A$1:$A$49,0),MATCH(orders!K$1,products!$A$1:$G$1,0))</f>
        <v>L</v>
      </c>
      <c r="L561" s="4">
        <f>INDEX(products!$A$1:$G$49,MATCH(orders!$D561,products!$A$1:$A$49,0),MATCH(orders!L$1,products!$A$1:$G$1,0))</f>
        <v>1</v>
      </c>
      <c r="M561" s="5">
        <f>INDEX(products!$A$1:$G$49,MATCH(orders!$D561,products!$A$1:$A$49,0),MATCH(orders!M$1,products!$A$1:$G$1,0))</f>
        <v>12.95</v>
      </c>
      <c r="N561" s="5">
        <f t="shared" si="24"/>
        <v>38.849999999999994</v>
      </c>
      <c r="O561" t="str">
        <f t="shared" si="25"/>
        <v>Arabica</v>
      </c>
      <c r="P561" t="str">
        <f t="shared" si="26"/>
        <v>Light</v>
      </c>
      <c r="Q561" t="str">
        <f>_xlfn.XLOOKUP(Orders_Table[[#This Row],[Customer ID]],customers!$A$1:$A$1001,customers!$I$1:$I$1001,,0)</f>
        <v>Yes</v>
      </c>
    </row>
    <row r="562" spans="1:17"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s="2" t="str">
        <f>_xlfn.XLOOKUP(Orders_Table[[#This Row],[Customer ID]],customers!$A$1:$A$1001,customers!$F$1:$F$1001,,0)</f>
        <v>Amarillo</v>
      </c>
      <c r="J562" t="str">
        <f>INDEX(products!$A$1:$G$49,MATCH(orders!$D562,products!$A$1:$A$49,0),MATCH(orders!J$1,products!$A$1:$G$1,0))</f>
        <v>Exc</v>
      </c>
      <c r="K562" t="str">
        <f>INDEX(products!$A$1:$G$49,MATCH(orders!$D562,products!$A$1:$A$49,0),MATCH(orders!K$1,products!$A$1:$G$1,0))</f>
        <v>M</v>
      </c>
      <c r="L562" s="4">
        <f>INDEX(products!$A$1:$G$49,MATCH(orders!$D562,products!$A$1:$A$49,0),MATCH(orders!L$1,products!$A$1:$G$1,0))</f>
        <v>2.5</v>
      </c>
      <c r="M562" s="5">
        <f>INDEX(products!$A$1:$G$49,MATCH(orders!$D562,products!$A$1:$A$49,0),MATCH(orders!M$1,products!$A$1:$G$1,0))</f>
        <v>31.624999999999996</v>
      </c>
      <c r="N562" s="5">
        <f t="shared" si="24"/>
        <v>189.74999999999997</v>
      </c>
      <c r="O562" t="str">
        <f t="shared" si="25"/>
        <v>Excelsa</v>
      </c>
      <c r="P562" t="str">
        <f t="shared" si="26"/>
        <v>Medium</v>
      </c>
      <c r="Q562" t="str">
        <f>_xlfn.XLOOKUP(Orders_Table[[#This Row],[Customer ID]],customers!$A$1:$A$1001,customers!$I$1:$I$1001,,0)</f>
        <v>Yes</v>
      </c>
    </row>
    <row r="563" spans="1:17"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s="2" t="str">
        <f>_xlfn.XLOOKUP(Orders_Table[[#This Row],[Customer ID]],customers!$A$1:$A$1001,customers!$F$1:$F$1001,,0)</f>
        <v>Daingean</v>
      </c>
      <c r="J563" t="str">
        <f>INDEX(products!$A$1:$G$49,MATCH(orders!$D563,products!$A$1:$A$49,0),MATCH(orders!J$1,products!$A$1:$G$1,0))</f>
        <v>Ara</v>
      </c>
      <c r="K563" t="str">
        <f>INDEX(products!$A$1:$G$49,MATCH(orders!$D563,products!$A$1:$A$49,0),MATCH(orders!K$1,products!$A$1:$G$1,0))</f>
        <v>D</v>
      </c>
      <c r="L563" s="4">
        <f>INDEX(products!$A$1:$G$49,MATCH(orders!$D563,products!$A$1:$A$49,0),MATCH(orders!L$1,products!$A$1:$G$1,0))</f>
        <v>0.2</v>
      </c>
      <c r="M563" s="5">
        <f>INDEX(products!$A$1:$G$49,MATCH(orders!$D563,products!$A$1:$A$49,0),MATCH(orders!M$1,products!$A$1:$G$1,0))</f>
        <v>2.9849999999999999</v>
      </c>
      <c r="N563" s="5">
        <f t="shared" si="24"/>
        <v>17.91</v>
      </c>
      <c r="O563" t="str">
        <f t="shared" si="25"/>
        <v>Arabica</v>
      </c>
      <c r="P563" t="str">
        <f t="shared" si="26"/>
        <v>Dark</v>
      </c>
      <c r="Q563" t="str">
        <f>_xlfn.XLOOKUP(Orders_Table[[#This Row],[Customer ID]],customers!$A$1:$A$1001,customers!$I$1:$I$1001,,0)</f>
        <v>Yes</v>
      </c>
    </row>
    <row r="564" spans="1:17"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s="2" t="str">
        <f>_xlfn.XLOOKUP(Orders_Table[[#This Row],[Customer ID]],customers!$A$1:$A$1001,customers!$F$1:$F$1001,,0)</f>
        <v>Halton</v>
      </c>
      <c r="J564" t="str">
        <f>INDEX(products!$A$1:$G$49,MATCH(orders!$D564,products!$A$1:$A$49,0),MATCH(orders!J$1,products!$A$1:$G$1,0))</f>
        <v>Lib</v>
      </c>
      <c r="K564" t="str">
        <f>INDEX(products!$A$1:$G$49,MATCH(orders!$D564,products!$A$1:$A$49,0),MATCH(orders!K$1,products!$A$1:$G$1,0))</f>
        <v>L</v>
      </c>
      <c r="L564" s="4">
        <f>INDEX(products!$A$1:$G$49,MATCH(orders!$D564,products!$A$1:$A$49,0),MATCH(orders!L$1,products!$A$1:$G$1,0))</f>
        <v>0.2</v>
      </c>
      <c r="M564" s="5">
        <f>INDEX(products!$A$1:$G$49,MATCH(orders!$D564,products!$A$1:$A$49,0),MATCH(orders!M$1,products!$A$1:$G$1,0))</f>
        <v>4.7549999999999999</v>
      </c>
      <c r="N564" s="5">
        <f t="shared" si="24"/>
        <v>28.53</v>
      </c>
      <c r="O564" t="str">
        <f t="shared" si="25"/>
        <v>Liberica</v>
      </c>
      <c r="P564" t="str">
        <f t="shared" si="26"/>
        <v>Light</v>
      </c>
      <c r="Q564" t="str">
        <f>_xlfn.XLOOKUP(Orders_Table[[#This Row],[Customer ID]],customers!$A$1:$A$1001,customers!$I$1:$I$1001,,0)</f>
        <v>No</v>
      </c>
    </row>
    <row r="565" spans="1:17"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s="2" t="str">
        <f>_xlfn.XLOOKUP(Orders_Table[[#This Row],[Customer ID]],customers!$A$1:$A$1001,customers!$F$1:$F$1001,,0)</f>
        <v>London</v>
      </c>
      <c r="J565" t="str">
        <f>INDEX(products!$A$1:$G$49,MATCH(orders!$D565,products!$A$1:$A$49,0),MATCH(orders!J$1,products!$A$1:$G$1,0))</f>
        <v>Exc</v>
      </c>
      <c r="K565" t="str">
        <f>INDEX(products!$A$1:$G$49,MATCH(orders!$D565,products!$A$1:$A$49,0),MATCH(orders!K$1,products!$A$1:$G$1,0))</f>
        <v>M</v>
      </c>
      <c r="L565" s="4">
        <f>INDEX(products!$A$1:$G$49,MATCH(orders!$D565,products!$A$1:$A$49,0),MATCH(orders!L$1,products!$A$1:$G$1,0))</f>
        <v>1</v>
      </c>
      <c r="M565" s="5">
        <f>INDEX(products!$A$1:$G$49,MATCH(orders!$D565,products!$A$1:$A$49,0),MATCH(orders!M$1,products!$A$1:$G$1,0))</f>
        <v>13.75</v>
      </c>
      <c r="N565" s="5">
        <f t="shared" si="24"/>
        <v>82.5</v>
      </c>
      <c r="O565" t="str">
        <f t="shared" si="25"/>
        <v>Excelsa</v>
      </c>
      <c r="P565" t="str">
        <f t="shared" si="26"/>
        <v>Medium</v>
      </c>
      <c r="Q565" t="str">
        <f>_xlfn.XLOOKUP(Orders_Table[[#This Row],[Customer ID]],customers!$A$1:$A$1001,customers!$I$1:$I$1001,,0)</f>
        <v>No</v>
      </c>
    </row>
    <row r="566" spans="1:17"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s="2" t="str">
        <f>_xlfn.XLOOKUP(Orders_Table[[#This Row],[Customer ID]],customers!$A$1:$A$1001,customers!$F$1:$F$1001,,0)</f>
        <v>Knoxville</v>
      </c>
      <c r="J566" t="str">
        <f>INDEX(products!$A$1:$G$49,MATCH(orders!$D566,products!$A$1:$A$49,0),MATCH(orders!J$1,products!$A$1:$G$1,0))</f>
        <v>Rob</v>
      </c>
      <c r="K566" t="str">
        <f>INDEX(products!$A$1:$G$49,MATCH(orders!$D566,products!$A$1:$A$49,0),MATCH(orders!K$1,products!$A$1:$G$1,0))</f>
        <v>L</v>
      </c>
      <c r="L566" s="4">
        <f>INDEX(products!$A$1:$G$49,MATCH(orders!$D566,products!$A$1:$A$49,0),MATCH(orders!L$1,products!$A$1:$G$1,0))</f>
        <v>0.5</v>
      </c>
      <c r="M566" s="5">
        <f>INDEX(products!$A$1:$G$49,MATCH(orders!$D566,products!$A$1:$A$49,0),MATCH(orders!M$1,products!$A$1:$G$1,0))</f>
        <v>7.169999999999999</v>
      </c>
      <c r="N566" s="5">
        <f t="shared" si="24"/>
        <v>14.339999999999998</v>
      </c>
      <c r="O566" t="str">
        <f t="shared" si="25"/>
        <v>Robusta</v>
      </c>
      <c r="P566" t="str">
        <f t="shared" si="26"/>
        <v>Light</v>
      </c>
      <c r="Q566" t="str">
        <f>_xlfn.XLOOKUP(Orders_Table[[#This Row],[Customer ID]],customers!$A$1:$A$1001,customers!$I$1:$I$1001,,0)</f>
        <v>No</v>
      </c>
    </row>
    <row r="567" spans="1:17"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s="2" t="str">
        <f>_xlfn.XLOOKUP(Orders_Table[[#This Row],[Customer ID]],customers!$A$1:$A$1001,customers!$F$1:$F$1001,,0)</f>
        <v>Shawnee Mission</v>
      </c>
      <c r="J567" t="str">
        <f>INDEX(products!$A$1:$G$49,MATCH(orders!$D567,products!$A$1:$A$49,0),MATCH(orders!J$1,products!$A$1:$G$1,0))</f>
        <v>Rob</v>
      </c>
      <c r="K567" t="str">
        <f>INDEX(products!$A$1:$G$49,MATCH(orders!$D567,products!$A$1:$A$49,0),MATCH(orders!K$1,products!$A$1:$G$1,0))</f>
        <v>D</v>
      </c>
      <c r="L567" s="4">
        <f>INDEX(products!$A$1:$G$49,MATCH(orders!$D567,products!$A$1:$A$49,0),MATCH(orders!L$1,products!$A$1:$G$1,0))</f>
        <v>2.5</v>
      </c>
      <c r="M567" s="5">
        <f>INDEX(products!$A$1:$G$49,MATCH(orders!$D567,products!$A$1:$A$49,0),MATCH(orders!M$1,products!$A$1:$G$1,0))</f>
        <v>20.584999999999997</v>
      </c>
      <c r="N567" s="5">
        <f t="shared" si="24"/>
        <v>82.339999999999989</v>
      </c>
      <c r="O567" t="str">
        <f t="shared" si="25"/>
        <v>Robusta</v>
      </c>
      <c r="P567" t="str">
        <f t="shared" si="26"/>
        <v>Dark</v>
      </c>
      <c r="Q567" t="str">
        <f>_xlfn.XLOOKUP(Orders_Table[[#This Row],[Customer ID]],customers!$A$1:$A$1001,customers!$I$1:$I$1001,,0)</f>
        <v>No</v>
      </c>
    </row>
    <row r="568" spans="1:17"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s="2" t="str">
        <f>_xlfn.XLOOKUP(Orders_Table[[#This Row],[Customer ID]],customers!$A$1:$A$1001,customers!$F$1:$F$1001,,0)</f>
        <v>Fort Lauderdale</v>
      </c>
      <c r="J568" t="str">
        <f>INDEX(products!$A$1:$G$49,MATCH(orders!$D568,products!$A$1:$A$49,0),MATCH(orders!J$1,products!$A$1:$G$1,0))</f>
        <v>Ara</v>
      </c>
      <c r="K568" t="str">
        <f>INDEX(products!$A$1:$G$49,MATCH(orders!$D568,products!$A$1:$A$49,0),MATCH(orders!K$1,products!$A$1:$G$1,0))</f>
        <v>M</v>
      </c>
      <c r="L568" s="4">
        <f>INDEX(products!$A$1:$G$49,MATCH(orders!$D568,products!$A$1:$A$49,0),MATCH(orders!L$1,products!$A$1:$G$1,0))</f>
        <v>0.2</v>
      </c>
      <c r="M568" s="5">
        <f>INDEX(products!$A$1:$G$49,MATCH(orders!$D568,products!$A$1:$A$49,0),MATCH(orders!M$1,products!$A$1:$G$1,0))</f>
        <v>3.375</v>
      </c>
      <c r="N568" s="5">
        <f t="shared" si="24"/>
        <v>20.25</v>
      </c>
      <c r="O568" t="str">
        <f t="shared" si="25"/>
        <v>Arabica</v>
      </c>
      <c r="P568" t="str">
        <f t="shared" si="26"/>
        <v>Medium</v>
      </c>
      <c r="Q568" t="str">
        <f>_xlfn.XLOOKUP(Orders_Table[[#This Row],[Customer ID]],customers!$A$1:$A$1001,customers!$I$1:$I$1001,,0)</f>
        <v>Yes</v>
      </c>
    </row>
    <row r="569" spans="1:17"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s="2" t="str">
        <f>_xlfn.XLOOKUP(Orders_Table[[#This Row],[Customer ID]],customers!$A$1:$A$1001,customers!$F$1:$F$1001,,0)</f>
        <v>Tralee</v>
      </c>
      <c r="J569" t="str">
        <f>INDEX(products!$A$1:$G$49,MATCH(orders!$D569,products!$A$1:$A$49,0),MATCH(orders!J$1,products!$A$1:$G$1,0))</f>
        <v>Rob</v>
      </c>
      <c r="K569" t="str">
        <f>INDEX(products!$A$1:$G$49,MATCH(orders!$D569,products!$A$1:$A$49,0),MATCH(orders!K$1,products!$A$1:$G$1,0))</f>
        <v>L</v>
      </c>
      <c r="L569" s="4">
        <f>INDEX(products!$A$1:$G$49,MATCH(orders!$D569,products!$A$1:$A$49,0),MATCH(orders!L$1,products!$A$1:$G$1,0))</f>
        <v>2.5</v>
      </c>
      <c r="M569" s="5">
        <f>INDEX(products!$A$1:$G$49,MATCH(orders!$D569,products!$A$1:$A$49,0),MATCH(orders!M$1,products!$A$1:$G$1,0))</f>
        <v>27.484999999999996</v>
      </c>
      <c r="N569" s="5">
        <f t="shared" si="24"/>
        <v>164.90999999999997</v>
      </c>
      <c r="O569" t="str">
        <f t="shared" si="25"/>
        <v>Robusta</v>
      </c>
      <c r="P569" t="str">
        <f t="shared" si="26"/>
        <v>Light</v>
      </c>
      <c r="Q569" t="str">
        <f>_xlfn.XLOOKUP(Orders_Table[[#This Row],[Customer ID]],customers!$A$1:$A$1001,customers!$I$1:$I$1001,,0)</f>
        <v>No</v>
      </c>
    </row>
    <row r="570" spans="1:17"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s="2" t="str">
        <f>_xlfn.XLOOKUP(Orders_Table[[#This Row],[Customer ID]],customers!$A$1:$A$1001,customers!$F$1:$F$1001,,0)</f>
        <v>Austin</v>
      </c>
      <c r="J570" t="str">
        <f>INDEX(products!$A$1:$G$49,MATCH(orders!$D570,products!$A$1:$A$49,0),MATCH(orders!J$1,products!$A$1:$G$1,0))</f>
        <v>Lib</v>
      </c>
      <c r="K570" t="str">
        <f>INDEX(products!$A$1:$G$49,MATCH(orders!$D570,products!$A$1:$A$49,0),MATCH(orders!K$1,products!$A$1:$G$1,0))</f>
        <v>L</v>
      </c>
      <c r="L570" s="4">
        <f>INDEX(products!$A$1:$G$49,MATCH(orders!$D570,products!$A$1:$A$49,0),MATCH(orders!L$1,products!$A$1:$G$1,0))</f>
        <v>0.2</v>
      </c>
      <c r="M570" s="5">
        <f>INDEX(products!$A$1:$G$49,MATCH(orders!$D570,products!$A$1:$A$49,0),MATCH(orders!M$1,products!$A$1:$G$1,0))</f>
        <v>4.7549999999999999</v>
      </c>
      <c r="N570" s="5">
        <f t="shared" si="24"/>
        <v>19.02</v>
      </c>
      <c r="O570" t="str">
        <f t="shared" si="25"/>
        <v>Liberica</v>
      </c>
      <c r="P570" t="str">
        <f t="shared" si="26"/>
        <v>Light</v>
      </c>
      <c r="Q570" t="str">
        <f>_xlfn.XLOOKUP(Orders_Table[[#This Row],[Customer ID]],customers!$A$1:$A$1001,customers!$I$1:$I$1001,,0)</f>
        <v>Yes</v>
      </c>
    </row>
    <row r="571" spans="1:17"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s="2" t="str">
        <f>_xlfn.XLOOKUP(Orders_Table[[#This Row],[Customer ID]],customers!$A$1:$A$1001,customers!$F$1:$F$1001,,0)</f>
        <v>London</v>
      </c>
      <c r="J571" t="str">
        <f>INDEX(products!$A$1:$G$49,MATCH(orders!$D571,products!$A$1:$A$49,0),MATCH(orders!J$1,products!$A$1:$G$1,0))</f>
        <v>Ara</v>
      </c>
      <c r="K571" t="str">
        <f>INDEX(products!$A$1:$G$49,MATCH(orders!$D571,products!$A$1:$A$49,0),MATCH(orders!K$1,products!$A$1:$G$1,0))</f>
        <v>D</v>
      </c>
      <c r="L571" s="4">
        <f>INDEX(products!$A$1:$G$49,MATCH(orders!$D571,products!$A$1:$A$49,0),MATCH(orders!L$1,products!$A$1:$G$1,0))</f>
        <v>2.5</v>
      </c>
      <c r="M571" s="5">
        <f>INDEX(products!$A$1:$G$49,MATCH(orders!$D571,products!$A$1:$A$49,0),MATCH(orders!M$1,products!$A$1:$G$1,0))</f>
        <v>22.884999999999998</v>
      </c>
      <c r="N571" s="5">
        <f t="shared" si="24"/>
        <v>137.31</v>
      </c>
      <c r="O571" t="str">
        <f t="shared" si="25"/>
        <v>Arabica</v>
      </c>
      <c r="P571" t="str">
        <f t="shared" si="26"/>
        <v>Dark</v>
      </c>
      <c r="Q571" t="str">
        <f>_xlfn.XLOOKUP(Orders_Table[[#This Row],[Customer ID]],customers!$A$1:$A$1001,customers!$I$1:$I$1001,,0)</f>
        <v>No</v>
      </c>
    </row>
    <row r="572" spans="1:17"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s="2" t="str">
        <f>_xlfn.XLOOKUP(Orders_Table[[#This Row],[Customer ID]],customers!$A$1:$A$1001,customers!$F$1:$F$1001,,0)</f>
        <v>Hyattsville</v>
      </c>
      <c r="J572" t="str">
        <f>INDEX(products!$A$1:$G$49,MATCH(orders!$D572,products!$A$1:$A$49,0),MATCH(orders!J$1,products!$A$1:$G$1,0))</f>
        <v>Ara</v>
      </c>
      <c r="K572" t="str">
        <f>INDEX(products!$A$1:$G$49,MATCH(orders!$D572,products!$A$1:$A$49,0),MATCH(orders!K$1,products!$A$1:$G$1,0))</f>
        <v>M</v>
      </c>
      <c r="L572" s="4">
        <f>INDEX(products!$A$1:$G$49,MATCH(orders!$D572,products!$A$1:$A$49,0),MATCH(orders!L$1,products!$A$1:$G$1,0))</f>
        <v>0.5</v>
      </c>
      <c r="M572" s="5">
        <f>INDEX(products!$A$1:$G$49,MATCH(orders!$D572,products!$A$1:$A$49,0),MATCH(orders!M$1,products!$A$1:$G$1,0))</f>
        <v>6.75</v>
      </c>
      <c r="N572" s="5">
        <f t="shared" si="24"/>
        <v>27</v>
      </c>
      <c r="O572" t="str">
        <f t="shared" si="25"/>
        <v>Arabica</v>
      </c>
      <c r="P572" t="str">
        <f t="shared" si="26"/>
        <v>Medium</v>
      </c>
      <c r="Q572" t="str">
        <f>_xlfn.XLOOKUP(Orders_Table[[#This Row],[Customer ID]],customers!$A$1:$A$1001,customers!$I$1:$I$1001,,0)</f>
        <v>No</v>
      </c>
    </row>
    <row r="573" spans="1:17"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s="2" t="str">
        <f>_xlfn.XLOOKUP(Orders_Table[[#This Row],[Customer ID]],customers!$A$1:$A$1001,customers!$F$1:$F$1001,,0)</f>
        <v>Ashley</v>
      </c>
      <c r="J573" t="str">
        <f>INDEX(products!$A$1:$G$49,MATCH(orders!$D573,products!$A$1:$A$49,0),MATCH(orders!J$1,products!$A$1:$G$1,0))</f>
        <v>Exc</v>
      </c>
      <c r="K573" t="str">
        <f>INDEX(products!$A$1:$G$49,MATCH(orders!$D573,products!$A$1:$A$49,0),MATCH(orders!K$1,products!$A$1:$G$1,0))</f>
        <v>L</v>
      </c>
      <c r="L573" s="4">
        <f>INDEX(products!$A$1:$G$49,MATCH(orders!$D573,products!$A$1:$A$49,0),MATCH(orders!L$1,products!$A$1:$G$1,0))</f>
        <v>0.5</v>
      </c>
      <c r="M573" s="5">
        <f>INDEX(products!$A$1:$G$49,MATCH(orders!$D573,products!$A$1:$A$49,0),MATCH(orders!M$1,products!$A$1:$G$1,0))</f>
        <v>8.91</v>
      </c>
      <c r="N573" s="5">
        <f t="shared" si="24"/>
        <v>35.64</v>
      </c>
      <c r="O573" t="str">
        <f t="shared" si="25"/>
        <v>Excelsa</v>
      </c>
      <c r="P573" t="str">
        <f t="shared" si="26"/>
        <v>Light</v>
      </c>
      <c r="Q573" t="str">
        <f>_xlfn.XLOOKUP(Orders_Table[[#This Row],[Customer ID]],customers!$A$1:$A$1001,customers!$I$1:$I$1001,,0)</f>
        <v>No</v>
      </c>
    </row>
    <row r="574" spans="1:17"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s="2" t="str">
        <f>_xlfn.XLOOKUP(Orders_Table[[#This Row],[Customer ID]],customers!$A$1:$A$1001,customers!$F$1:$F$1001,,0)</f>
        <v>Pasadena</v>
      </c>
      <c r="J574" t="str">
        <f>INDEX(products!$A$1:$G$49,MATCH(orders!$D574,products!$A$1:$A$49,0),MATCH(orders!J$1,products!$A$1:$G$1,0))</f>
        <v>Ara</v>
      </c>
      <c r="K574" t="str">
        <f>INDEX(products!$A$1:$G$49,MATCH(orders!$D574,products!$A$1:$A$49,0),MATCH(orders!K$1,products!$A$1:$G$1,0))</f>
        <v>D</v>
      </c>
      <c r="L574" s="4">
        <f>INDEX(products!$A$1:$G$49,MATCH(orders!$D574,products!$A$1:$A$49,0),MATCH(orders!L$1,products!$A$1:$G$1,0))</f>
        <v>0.2</v>
      </c>
      <c r="M574" s="5">
        <f>INDEX(products!$A$1:$G$49,MATCH(orders!$D574,products!$A$1:$A$49,0),MATCH(orders!M$1,products!$A$1:$G$1,0))</f>
        <v>2.9849999999999999</v>
      </c>
      <c r="N574" s="5">
        <f t="shared" si="24"/>
        <v>5.97</v>
      </c>
      <c r="O574" t="str">
        <f t="shared" si="25"/>
        <v>Arabica</v>
      </c>
      <c r="P574" t="str">
        <f t="shared" si="26"/>
        <v>Dark</v>
      </c>
      <c r="Q574" t="str">
        <f>_xlfn.XLOOKUP(Orders_Table[[#This Row],[Customer ID]],customers!$A$1:$A$1001,customers!$I$1:$I$1001,,0)</f>
        <v>Yes</v>
      </c>
    </row>
    <row r="575" spans="1:17"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s="2" t="str">
        <f>_xlfn.XLOOKUP(Orders_Table[[#This Row],[Customer ID]],customers!$A$1:$A$1001,customers!$F$1:$F$1001,,0)</f>
        <v>Shreveport</v>
      </c>
      <c r="J575" t="str">
        <f>INDEX(products!$A$1:$G$49,MATCH(orders!$D575,products!$A$1:$A$49,0),MATCH(orders!J$1,products!$A$1:$G$1,0))</f>
        <v>Ara</v>
      </c>
      <c r="K575" t="str">
        <f>INDEX(products!$A$1:$G$49,MATCH(orders!$D575,products!$A$1:$A$49,0),MATCH(orders!K$1,products!$A$1:$G$1,0))</f>
        <v>M</v>
      </c>
      <c r="L575" s="4">
        <f>INDEX(products!$A$1:$G$49,MATCH(orders!$D575,products!$A$1:$A$49,0),MATCH(orders!L$1,products!$A$1:$G$1,0))</f>
        <v>1</v>
      </c>
      <c r="M575" s="5">
        <f>INDEX(products!$A$1:$G$49,MATCH(orders!$D575,products!$A$1:$A$49,0),MATCH(orders!M$1,products!$A$1:$G$1,0))</f>
        <v>11.25</v>
      </c>
      <c r="N575" s="5">
        <f t="shared" si="24"/>
        <v>67.5</v>
      </c>
      <c r="O575" t="str">
        <f t="shared" si="25"/>
        <v>Arabica</v>
      </c>
      <c r="P575" t="str">
        <f t="shared" si="26"/>
        <v>Medium</v>
      </c>
      <c r="Q575" t="str">
        <f>_xlfn.XLOOKUP(Orders_Table[[#This Row],[Customer ID]],customers!$A$1:$A$1001,customers!$I$1:$I$1001,,0)</f>
        <v>No</v>
      </c>
    </row>
    <row r="576" spans="1:17"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s="2" t="str">
        <f>_xlfn.XLOOKUP(Orders_Table[[#This Row],[Customer ID]],customers!$A$1:$A$1001,customers!$F$1:$F$1001,,0)</f>
        <v>Pensacola</v>
      </c>
      <c r="J576" t="str">
        <f>INDEX(products!$A$1:$G$49,MATCH(orders!$D576,products!$A$1:$A$49,0),MATCH(orders!J$1,products!$A$1:$G$1,0))</f>
        <v>Rob</v>
      </c>
      <c r="K576" t="str">
        <f>INDEX(products!$A$1:$G$49,MATCH(orders!$D576,products!$A$1:$A$49,0),MATCH(orders!K$1,products!$A$1:$G$1,0))</f>
        <v>L</v>
      </c>
      <c r="L576" s="4">
        <f>INDEX(products!$A$1:$G$49,MATCH(orders!$D576,products!$A$1:$A$49,0),MATCH(orders!L$1,products!$A$1:$G$1,0))</f>
        <v>0.2</v>
      </c>
      <c r="M576" s="5">
        <f>INDEX(products!$A$1:$G$49,MATCH(orders!$D576,products!$A$1:$A$49,0),MATCH(orders!M$1,products!$A$1:$G$1,0))</f>
        <v>3.5849999999999995</v>
      </c>
      <c r="N576" s="5">
        <f t="shared" si="24"/>
        <v>21.509999999999998</v>
      </c>
      <c r="O576" t="str">
        <f t="shared" si="25"/>
        <v>Robusta</v>
      </c>
      <c r="P576" t="str">
        <f t="shared" si="26"/>
        <v>Light</v>
      </c>
      <c r="Q576" t="str">
        <f>_xlfn.XLOOKUP(Orders_Table[[#This Row],[Customer ID]],customers!$A$1:$A$1001,customers!$I$1:$I$1001,,0)</f>
        <v>Yes</v>
      </c>
    </row>
    <row r="577" spans="1:17"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s="2" t="str">
        <f>_xlfn.XLOOKUP(Orders_Table[[#This Row],[Customer ID]],customers!$A$1:$A$1001,customers!$F$1:$F$1001,,0)</f>
        <v>Los Angeles</v>
      </c>
      <c r="J577" t="str">
        <f>INDEX(products!$A$1:$G$49,MATCH(orders!$D577,products!$A$1:$A$49,0),MATCH(orders!J$1,products!$A$1:$G$1,0))</f>
        <v>Lib</v>
      </c>
      <c r="K577" t="str">
        <f>INDEX(products!$A$1:$G$49,MATCH(orders!$D577,products!$A$1:$A$49,0),MATCH(orders!K$1,products!$A$1:$G$1,0))</f>
        <v>M</v>
      </c>
      <c r="L577" s="4">
        <f>INDEX(products!$A$1:$G$49,MATCH(orders!$D577,products!$A$1:$A$49,0),MATCH(orders!L$1,products!$A$1:$G$1,0))</f>
        <v>2.5</v>
      </c>
      <c r="M577" s="5">
        <f>INDEX(products!$A$1:$G$49,MATCH(orders!$D577,products!$A$1:$A$49,0),MATCH(orders!M$1,products!$A$1:$G$1,0))</f>
        <v>33.464999999999996</v>
      </c>
      <c r="N577" s="5">
        <f t="shared" si="24"/>
        <v>66.929999999999993</v>
      </c>
      <c r="O577" t="str">
        <f t="shared" si="25"/>
        <v>Liberica</v>
      </c>
      <c r="P577" t="str">
        <f t="shared" si="26"/>
        <v>Medium</v>
      </c>
      <c r="Q577" t="str">
        <f>_xlfn.XLOOKUP(Orders_Table[[#This Row],[Customer ID]],customers!$A$1:$A$1001,customers!$I$1:$I$1001,,0)</f>
        <v>No</v>
      </c>
    </row>
    <row r="578" spans="1:17"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s="2" t="str">
        <f>_xlfn.XLOOKUP(Orders_Table[[#This Row],[Customer ID]],customers!$A$1:$A$1001,customers!$F$1:$F$1001,,0)</f>
        <v>Durham</v>
      </c>
      <c r="J578" t="str">
        <f>INDEX(products!$A$1:$G$49,MATCH(orders!$D578,products!$A$1:$A$49,0),MATCH(orders!J$1,products!$A$1:$G$1,0))</f>
        <v>Ara</v>
      </c>
      <c r="K578" t="str">
        <f>INDEX(products!$A$1:$G$49,MATCH(orders!$D578,products!$A$1:$A$49,0),MATCH(orders!K$1,products!$A$1:$G$1,0))</f>
        <v>D</v>
      </c>
      <c r="L578" s="4">
        <f>INDEX(products!$A$1:$G$49,MATCH(orders!$D578,products!$A$1:$A$49,0),MATCH(orders!L$1,products!$A$1:$G$1,0))</f>
        <v>0.2</v>
      </c>
      <c r="M578" s="5">
        <f>INDEX(products!$A$1:$G$49,MATCH(orders!$D578,products!$A$1:$A$49,0),MATCH(orders!M$1,products!$A$1:$G$1,0))</f>
        <v>2.9849999999999999</v>
      </c>
      <c r="N578" s="5">
        <f t="shared" si="24"/>
        <v>17.91</v>
      </c>
      <c r="O578" t="str">
        <f t="shared" si="25"/>
        <v>Arabica</v>
      </c>
      <c r="P578" t="str">
        <f t="shared" si="26"/>
        <v>Dark</v>
      </c>
      <c r="Q578" t="str">
        <f>_xlfn.XLOOKUP(Orders_Table[[#This Row],[Customer ID]],customers!$A$1:$A$1001,customers!$I$1:$I$1001,,0)</f>
        <v>No</v>
      </c>
    </row>
    <row r="579" spans="1:17"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s="2" t="str">
        <f>_xlfn.XLOOKUP(Orders_Table[[#This Row],[Customer ID]],customers!$A$1:$A$1001,customers!$F$1:$F$1001,,0)</f>
        <v>London</v>
      </c>
      <c r="J579" t="str">
        <f>INDEX(products!$A$1:$G$49,MATCH(orders!$D579,products!$A$1:$A$49,0),MATCH(orders!J$1,products!$A$1:$G$1,0))</f>
        <v>Lib</v>
      </c>
      <c r="K579" t="str">
        <f>INDEX(products!$A$1:$G$49,MATCH(orders!$D579,products!$A$1:$A$49,0),MATCH(orders!K$1,products!$A$1:$G$1,0))</f>
        <v>M</v>
      </c>
      <c r="L579" s="4">
        <f>INDEX(products!$A$1:$G$49,MATCH(orders!$D579,products!$A$1:$A$49,0),MATCH(orders!L$1,products!$A$1:$G$1,0))</f>
        <v>1</v>
      </c>
      <c r="M579" s="5">
        <f>INDEX(products!$A$1:$G$49,MATCH(orders!$D579,products!$A$1:$A$49,0),MATCH(orders!M$1,products!$A$1:$G$1,0))</f>
        <v>14.55</v>
      </c>
      <c r="N579" s="5">
        <f t="shared" ref="N579:N642" si="27">M579*E579</f>
        <v>58.2</v>
      </c>
      <c r="O579" t="str">
        <f t="shared" ref="O579:O642" si="28">IF(J579="Rob","Robusta", IF(J579="Exc", "Excelsa", IF(J579="Ara","Arabica", IF(J579="Lib","Liberica",""))))</f>
        <v>Liberica</v>
      </c>
      <c r="P579" t="str">
        <f t="shared" ref="P579:P642" si="29">IF(K579="M", "Medium", IF(K579="L","Light", IF(K579="D","Dark","")))</f>
        <v>Medium</v>
      </c>
      <c r="Q579" t="str">
        <f>_xlfn.XLOOKUP(Orders_Table[[#This Row],[Customer ID]],customers!$A$1:$A$1001,customers!$I$1:$I$1001,,0)</f>
        <v>No</v>
      </c>
    </row>
    <row r="580" spans="1:17"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s="2" t="str">
        <f>_xlfn.XLOOKUP(Orders_Table[[#This Row],[Customer ID]],customers!$A$1:$A$1001,customers!$F$1:$F$1001,,0)</f>
        <v>Loughrea</v>
      </c>
      <c r="J580" t="str">
        <f>INDEX(products!$A$1:$G$49,MATCH(orders!$D580,products!$A$1:$A$49,0),MATCH(orders!J$1,products!$A$1:$G$1,0))</f>
        <v>Exc</v>
      </c>
      <c r="K580" t="str">
        <f>INDEX(products!$A$1:$G$49,MATCH(orders!$D580,products!$A$1:$A$49,0),MATCH(orders!K$1,products!$A$1:$G$1,0))</f>
        <v>L</v>
      </c>
      <c r="L580" s="4">
        <f>INDEX(products!$A$1:$G$49,MATCH(orders!$D580,products!$A$1:$A$49,0),MATCH(orders!L$1,products!$A$1:$G$1,0))</f>
        <v>0.2</v>
      </c>
      <c r="M580" s="5">
        <f>INDEX(products!$A$1:$G$49,MATCH(orders!$D580,products!$A$1:$A$49,0),MATCH(orders!M$1,products!$A$1:$G$1,0))</f>
        <v>4.4550000000000001</v>
      </c>
      <c r="N580" s="5">
        <f t="shared" si="27"/>
        <v>13.365</v>
      </c>
      <c r="O580" t="str">
        <f t="shared" si="28"/>
        <v>Excelsa</v>
      </c>
      <c r="P580" t="str">
        <f t="shared" si="29"/>
        <v>Light</v>
      </c>
      <c r="Q580" t="str">
        <f>_xlfn.XLOOKUP(Orders_Table[[#This Row],[Customer ID]],customers!$A$1:$A$1001,customers!$I$1:$I$1001,,0)</f>
        <v>No</v>
      </c>
    </row>
    <row r="581" spans="1:17"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s="2" t="str">
        <f>_xlfn.XLOOKUP(Orders_Table[[#This Row],[Customer ID]],customers!$A$1:$A$1001,customers!$F$1:$F$1001,,0)</f>
        <v>Loughrea</v>
      </c>
      <c r="J581" t="str">
        <f>INDEX(products!$A$1:$G$49,MATCH(orders!$D581,products!$A$1:$A$49,0),MATCH(orders!J$1,products!$A$1:$G$1,0))</f>
        <v>Ara</v>
      </c>
      <c r="K581" t="str">
        <f>INDEX(products!$A$1:$G$49,MATCH(orders!$D581,products!$A$1:$A$49,0),MATCH(orders!K$1,products!$A$1:$G$1,0))</f>
        <v>M</v>
      </c>
      <c r="L581" s="4">
        <f>INDEX(products!$A$1:$G$49,MATCH(orders!$D581,products!$A$1:$A$49,0),MATCH(orders!L$1,products!$A$1:$G$1,0))</f>
        <v>0.5</v>
      </c>
      <c r="M581" s="5">
        <f>INDEX(products!$A$1:$G$49,MATCH(orders!$D581,products!$A$1:$A$49,0),MATCH(orders!M$1,products!$A$1:$G$1,0))</f>
        <v>6.75</v>
      </c>
      <c r="N581" s="5">
        <f t="shared" si="27"/>
        <v>33.75</v>
      </c>
      <c r="O581" t="str">
        <f t="shared" si="28"/>
        <v>Arabica</v>
      </c>
      <c r="P581" t="str">
        <f t="shared" si="29"/>
        <v>Medium</v>
      </c>
      <c r="Q581" t="str">
        <f>_xlfn.XLOOKUP(Orders_Table[[#This Row],[Customer ID]],customers!$A$1:$A$1001,customers!$I$1:$I$1001,,0)</f>
        <v>No</v>
      </c>
    </row>
    <row r="582" spans="1:17"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s="2" t="str">
        <f>_xlfn.XLOOKUP(Orders_Table[[#This Row],[Customer ID]],customers!$A$1:$A$1001,customers!$F$1:$F$1001,,0)</f>
        <v>Whittier</v>
      </c>
      <c r="J582" t="str">
        <f>INDEX(products!$A$1:$G$49,MATCH(orders!$D582,products!$A$1:$A$49,0),MATCH(orders!J$1,products!$A$1:$G$1,0))</f>
        <v>Exc</v>
      </c>
      <c r="K582" t="str">
        <f>INDEX(products!$A$1:$G$49,MATCH(orders!$D582,products!$A$1:$A$49,0),MATCH(orders!K$1,products!$A$1:$G$1,0))</f>
        <v>L</v>
      </c>
      <c r="L582" s="4">
        <f>INDEX(products!$A$1:$G$49,MATCH(orders!$D582,products!$A$1:$A$49,0),MATCH(orders!L$1,products!$A$1:$G$1,0))</f>
        <v>1</v>
      </c>
      <c r="M582" s="5">
        <f>INDEX(products!$A$1:$G$49,MATCH(orders!$D582,products!$A$1:$A$49,0),MATCH(orders!M$1,products!$A$1:$G$1,0))</f>
        <v>14.85</v>
      </c>
      <c r="N582" s="5">
        <f t="shared" si="27"/>
        <v>44.55</v>
      </c>
      <c r="O582" t="str">
        <f t="shared" si="28"/>
        <v>Excelsa</v>
      </c>
      <c r="P582" t="str">
        <f t="shared" si="29"/>
        <v>Light</v>
      </c>
      <c r="Q582" t="str">
        <f>_xlfn.XLOOKUP(Orders_Table[[#This Row],[Customer ID]],customers!$A$1:$A$1001,customers!$I$1:$I$1001,,0)</f>
        <v>Yes</v>
      </c>
    </row>
    <row r="583" spans="1:17"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s="2" t="str">
        <f>_xlfn.XLOOKUP(Orders_Table[[#This Row],[Customer ID]],customers!$A$1:$A$1001,customers!$F$1:$F$1001,,0)</f>
        <v>Birmingham</v>
      </c>
      <c r="J583" t="str">
        <f>INDEX(products!$A$1:$G$49,MATCH(orders!$D583,products!$A$1:$A$49,0),MATCH(orders!J$1,products!$A$1:$G$1,0))</f>
        <v>Exc</v>
      </c>
      <c r="K583" t="str">
        <f>INDEX(products!$A$1:$G$49,MATCH(orders!$D583,products!$A$1:$A$49,0),MATCH(orders!K$1,products!$A$1:$G$1,0))</f>
        <v>L</v>
      </c>
      <c r="L583" s="4">
        <f>INDEX(products!$A$1:$G$49,MATCH(orders!$D583,products!$A$1:$A$49,0),MATCH(orders!L$1,products!$A$1:$G$1,0))</f>
        <v>0.5</v>
      </c>
      <c r="M583" s="5">
        <f>INDEX(products!$A$1:$G$49,MATCH(orders!$D583,products!$A$1:$A$49,0),MATCH(orders!M$1,products!$A$1:$G$1,0))</f>
        <v>8.91</v>
      </c>
      <c r="N583" s="5">
        <f t="shared" si="27"/>
        <v>44.55</v>
      </c>
      <c r="O583" t="str">
        <f t="shared" si="28"/>
        <v>Excelsa</v>
      </c>
      <c r="P583" t="str">
        <f t="shared" si="29"/>
        <v>Light</v>
      </c>
      <c r="Q583" t="str">
        <f>_xlfn.XLOOKUP(Orders_Table[[#This Row],[Customer ID]],customers!$A$1:$A$1001,customers!$I$1:$I$1001,,0)</f>
        <v>Yes</v>
      </c>
    </row>
    <row r="584" spans="1:17"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s="2" t="str">
        <f>_xlfn.XLOOKUP(Orders_Table[[#This Row],[Customer ID]],customers!$A$1:$A$1001,customers!$F$1:$F$1001,,0)</f>
        <v>Richmond</v>
      </c>
      <c r="J584" t="str">
        <f>INDEX(products!$A$1:$G$49,MATCH(orders!$D584,products!$A$1:$A$49,0),MATCH(orders!J$1,products!$A$1:$G$1,0))</f>
        <v>Exc</v>
      </c>
      <c r="K584" t="str">
        <f>INDEX(products!$A$1:$G$49,MATCH(orders!$D584,products!$A$1:$A$49,0),MATCH(orders!K$1,products!$A$1:$G$1,0))</f>
        <v>D</v>
      </c>
      <c r="L584" s="4">
        <f>INDEX(products!$A$1:$G$49,MATCH(orders!$D584,products!$A$1:$A$49,0),MATCH(orders!L$1,products!$A$1:$G$1,0))</f>
        <v>1</v>
      </c>
      <c r="M584" s="5">
        <f>INDEX(products!$A$1:$G$49,MATCH(orders!$D584,products!$A$1:$A$49,0),MATCH(orders!M$1,products!$A$1:$G$1,0))</f>
        <v>12.15</v>
      </c>
      <c r="N584" s="5">
        <f t="shared" si="27"/>
        <v>60.75</v>
      </c>
      <c r="O584" t="str">
        <f t="shared" si="28"/>
        <v>Excelsa</v>
      </c>
      <c r="P584" t="str">
        <f t="shared" si="29"/>
        <v>Dark</v>
      </c>
      <c r="Q584" t="str">
        <f>_xlfn.XLOOKUP(Orders_Table[[#This Row],[Customer ID]],customers!$A$1:$A$1001,customers!$I$1:$I$1001,,0)</f>
        <v>No</v>
      </c>
    </row>
    <row r="585" spans="1:17"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s="2" t="str">
        <f>_xlfn.XLOOKUP(Orders_Table[[#This Row],[Customer ID]],customers!$A$1:$A$1001,customers!$F$1:$F$1001,,0)</f>
        <v>Sterling</v>
      </c>
      <c r="J585" t="str">
        <f>INDEX(products!$A$1:$G$49,MATCH(orders!$D585,products!$A$1:$A$49,0),MATCH(orders!J$1,products!$A$1:$G$1,0))</f>
        <v>Rob</v>
      </c>
      <c r="K585" t="str">
        <f>INDEX(products!$A$1:$G$49,MATCH(orders!$D585,products!$A$1:$A$49,0),MATCH(orders!K$1,products!$A$1:$G$1,0))</f>
        <v>L</v>
      </c>
      <c r="L585" s="4">
        <f>INDEX(products!$A$1:$G$49,MATCH(orders!$D585,products!$A$1:$A$49,0),MATCH(orders!L$1,products!$A$1:$G$1,0))</f>
        <v>0.2</v>
      </c>
      <c r="M585" s="5">
        <f>INDEX(products!$A$1:$G$49,MATCH(orders!$D585,products!$A$1:$A$49,0),MATCH(orders!M$1,products!$A$1:$G$1,0))</f>
        <v>3.5849999999999995</v>
      </c>
      <c r="N585" s="5">
        <f t="shared" si="27"/>
        <v>3.5849999999999995</v>
      </c>
      <c r="O585" t="str">
        <f t="shared" si="28"/>
        <v>Robusta</v>
      </c>
      <c r="P585" t="str">
        <f t="shared" si="29"/>
        <v>Light</v>
      </c>
      <c r="Q585" t="str">
        <f>_xlfn.XLOOKUP(Orders_Table[[#This Row],[Customer ID]],customers!$A$1:$A$1001,customers!$I$1:$I$1001,,0)</f>
        <v>Yes</v>
      </c>
    </row>
    <row r="586" spans="1:17"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s="2" t="str">
        <f>_xlfn.XLOOKUP(Orders_Table[[#This Row],[Customer ID]],customers!$A$1:$A$1001,customers!$F$1:$F$1001,,0)</f>
        <v>Carson City</v>
      </c>
      <c r="J586" t="str">
        <f>INDEX(products!$A$1:$G$49,MATCH(orders!$D586,products!$A$1:$A$49,0),MATCH(orders!J$1,products!$A$1:$G$1,0))</f>
        <v>Rob</v>
      </c>
      <c r="K586" t="str">
        <f>INDEX(products!$A$1:$G$49,MATCH(orders!$D586,products!$A$1:$A$49,0),MATCH(orders!K$1,products!$A$1:$G$1,0))</f>
        <v>L</v>
      </c>
      <c r="L586" s="4">
        <f>INDEX(products!$A$1:$G$49,MATCH(orders!$D586,products!$A$1:$A$49,0),MATCH(orders!L$1,products!$A$1:$G$1,0))</f>
        <v>0.2</v>
      </c>
      <c r="M586" s="5">
        <f>INDEX(products!$A$1:$G$49,MATCH(orders!$D586,products!$A$1:$A$49,0),MATCH(orders!M$1,products!$A$1:$G$1,0))</f>
        <v>3.5849999999999995</v>
      </c>
      <c r="N586" s="5">
        <f t="shared" si="27"/>
        <v>21.509999999999998</v>
      </c>
      <c r="O586" t="str">
        <f t="shared" si="28"/>
        <v>Robusta</v>
      </c>
      <c r="P586" t="str">
        <f t="shared" si="29"/>
        <v>Light</v>
      </c>
      <c r="Q586" t="str">
        <f>_xlfn.XLOOKUP(Orders_Table[[#This Row],[Customer ID]],customers!$A$1:$A$1001,customers!$I$1:$I$1001,,0)</f>
        <v>No</v>
      </c>
    </row>
    <row r="587" spans="1:17"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s="2" t="str">
        <f>_xlfn.XLOOKUP(Orders_Table[[#This Row],[Customer ID]],customers!$A$1:$A$1001,customers!$F$1:$F$1001,,0)</f>
        <v>Upton</v>
      </c>
      <c r="J587" t="str">
        <f>INDEX(products!$A$1:$G$49,MATCH(orders!$D587,products!$A$1:$A$49,0),MATCH(orders!J$1,products!$A$1:$G$1,0))</f>
        <v>Exc</v>
      </c>
      <c r="K587" t="str">
        <f>INDEX(products!$A$1:$G$49,MATCH(orders!$D587,products!$A$1:$A$49,0),MATCH(orders!K$1,products!$A$1:$G$1,0))</f>
        <v>M</v>
      </c>
      <c r="L587" s="4">
        <f>INDEX(products!$A$1:$G$49,MATCH(orders!$D587,products!$A$1:$A$49,0),MATCH(orders!L$1,products!$A$1:$G$1,0))</f>
        <v>0.5</v>
      </c>
      <c r="M587" s="5">
        <f>INDEX(products!$A$1:$G$49,MATCH(orders!$D587,products!$A$1:$A$49,0),MATCH(orders!M$1,products!$A$1:$G$1,0))</f>
        <v>8.25</v>
      </c>
      <c r="N587" s="5">
        <f t="shared" si="27"/>
        <v>16.5</v>
      </c>
      <c r="O587" t="str">
        <f t="shared" si="28"/>
        <v>Excelsa</v>
      </c>
      <c r="P587" t="str">
        <f t="shared" si="29"/>
        <v>Medium</v>
      </c>
      <c r="Q587" t="str">
        <f>_xlfn.XLOOKUP(Orders_Table[[#This Row],[Customer ID]],customers!$A$1:$A$1001,customers!$I$1:$I$1001,,0)</f>
        <v>Yes</v>
      </c>
    </row>
    <row r="588" spans="1:17"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s="2" t="str">
        <f>_xlfn.XLOOKUP(Orders_Table[[#This Row],[Customer ID]],customers!$A$1:$A$1001,customers!$F$1:$F$1001,,0)</f>
        <v>Saint Paul</v>
      </c>
      <c r="J588" t="str">
        <f>INDEX(products!$A$1:$G$49,MATCH(orders!$D588,products!$A$1:$A$49,0),MATCH(orders!J$1,products!$A$1:$G$1,0))</f>
        <v>Rob</v>
      </c>
      <c r="K588" t="str">
        <f>INDEX(products!$A$1:$G$49,MATCH(orders!$D588,products!$A$1:$A$49,0),MATCH(orders!K$1,products!$A$1:$G$1,0))</f>
        <v>L</v>
      </c>
      <c r="L588" s="4">
        <f>INDEX(products!$A$1:$G$49,MATCH(orders!$D588,products!$A$1:$A$49,0),MATCH(orders!L$1,products!$A$1:$G$1,0))</f>
        <v>2.5</v>
      </c>
      <c r="M588" s="5">
        <f>INDEX(products!$A$1:$G$49,MATCH(orders!$D588,products!$A$1:$A$49,0),MATCH(orders!M$1,products!$A$1:$G$1,0))</f>
        <v>27.484999999999996</v>
      </c>
      <c r="N588" s="5">
        <f t="shared" si="27"/>
        <v>82.454999999999984</v>
      </c>
      <c r="O588" t="str">
        <f t="shared" si="28"/>
        <v>Robusta</v>
      </c>
      <c r="P588" t="str">
        <f t="shared" si="29"/>
        <v>Light</v>
      </c>
      <c r="Q588" t="str">
        <f>_xlfn.XLOOKUP(Orders_Table[[#This Row],[Customer ID]],customers!$A$1:$A$1001,customers!$I$1:$I$1001,,0)</f>
        <v>No</v>
      </c>
    </row>
    <row r="589" spans="1:17"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s="2" t="str">
        <f>_xlfn.XLOOKUP(Orders_Table[[#This Row],[Customer ID]],customers!$A$1:$A$1001,customers!$F$1:$F$1001,,0)</f>
        <v>Huntsville</v>
      </c>
      <c r="J589" t="str">
        <f>INDEX(products!$A$1:$G$49,MATCH(orders!$D589,products!$A$1:$A$49,0),MATCH(orders!J$1,products!$A$1:$G$1,0))</f>
        <v>Lib</v>
      </c>
      <c r="K589" t="str">
        <f>INDEX(products!$A$1:$G$49,MATCH(orders!$D589,products!$A$1:$A$49,0),MATCH(orders!K$1,products!$A$1:$G$1,0))</f>
        <v>D</v>
      </c>
      <c r="L589" s="4">
        <f>INDEX(products!$A$1:$G$49,MATCH(orders!$D589,products!$A$1:$A$49,0),MATCH(orders!L$1,products!$A$1:$G$1,0))</f>
        <v>0.5</v>
      </c>
      <c r="M589" s="5">
        <f>INDEX(products!$A$1:$G$49,MATCH(orders!$D589,products!$A$1:$A$49,0),MATCH(orders!M$1,products!$A$1:$G$1,0))</f>
        <v>7.77</v>
      </c>
      <c r="N589" s="5">
        <f t="shared" si="27"/>
        <v>7.77</v>
      </c>
      <c r="O589" t="str">
        <f t="shared" si="28"/>
        <v>Liberica</v>
      </c>
      <c r="P589" t="str">
        <f t="shared" si="29"/>
        <v>Dark</v>
      </c>
      <c r="Q589" t="str">
        <f>_xlfn.XLOOKUP(Orders_Table[[#This Row],[Customer ID]],customers!$A$1:$A$1001,customers!$I$1:$I$1001,,0)</f>
        <v>Yes</v>
      </c>
    </row>
    <row r="590" spans="1:17"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s="2" t="str">
        <f>_xlfn.XLOOKUP(Orders_Table[[#This Row],[Customer ID]],customers!$A$1:$A$1001,customers!$F$1:$F$1001,,0)</f>
        <v>El Paso</v>
      </c>
      <c r="J590" t="str">
        <f>INDEX(products!$A$1:$G$49,MATCH(orders!$D590,products!$A$1:$A$49,0),MATCH(orders!J$1,products!$A$1:$G$1,0))</f>
        <v>Rob</v>
      </c>
      <c r="K590" t="str">
        <f>INDEX(products!$A$1:$G$49,MATCH(orders!$D590,products!$A$1:$A$49,0),MATCH(orders!K$1,products!$A$1:$G$1,0))</f>
        <v>M</v>
      </c>
      <c r="L590" s="4">
        <f>INDEX(products!$A$1:$G$49,MATCH(orders!$D590,products!$A$1:$A$49,0),MATCH(orders!L$1,products!$A$1:$G$1,0))</f>
        <v>0.5</v>
      </c>
      <c r="M590" s="5">
        <f>INDEX(products!$A$1:$G$49,MATCH(orders!$D590,products!$A$1:$A$49,0),MATCH(orders!M$1,products!$A$1:$G$1,0))</f>
        <v>5.97</v>
      </c>
      <c r="N590" s="5">
        <f t="shared" si="27"/>
        <v>11.94</v>
      </c>
      <c r="O590" t="str">
        <f t="shared" si="28"/>
        <v>Robusta</v>
      </c>
      <c r="P590" t="str">
        <f t="shared" si="29"/>
        <v>Medium</v>
      </c>
      <c r="Q590" t="str">
        <f>_xlfn.XLOOKUP(Orders_Table[[#This Row],[Customer ID]],customers!$A$1:$A$1001,customers!$I$1:$I$1001,,0)</f>
        <v>Yes</v>
      </c>
    </row>
    <row r="591" spans="1:17"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s="2" t="str">
        <f>_xlfn.XLOOKUP(Orders_Table[[#This Row],[Customer ID]],customers!$A$1:$A$1001,customers!$F$1:$F$1001,,0)</f>
        <v>Decatur</v>
      </c>
      <c r="J591" t="str">
        <f>INDEX(products!$A$1:$G$49,MATCH(orders!$D591,products!$A$1:$A$49,0),MATCH(orders!J$1,products!$A$1:$G$1,0))</f>
        <v>Exc</v>
      </c>
      <c r="K591" t="str">
        <f>INDEX(products!$A$1:$G$49,MATCH(orders!$D591,products!$A$1:$A$49,0),MATCH(orders!K$1,products!$A$1:$G$1,0))</f>
        <v>L</v>
      </c>
      <c r="L591" s="4">
        <f>INDEX(products!$A$1:$G$49,MATCH(orders!$D591,products!$A$1:$A$49,0),MATCH(orders!L$1,products!$A$1:$G$1,0))</f>
        <v>2.5</v>
      </c>
      <c r="M591" s="5">
        <f>INDEX(products!$A$1:$G$49,MATCH(orders!$D591,products!$A$1:$A$49,0),MATCH(orders!M$1,products!$A$1:$G$1,0))</f>
        <v>34.154999999999994</v>
      </c>
      <c r="N591" s="5">
        <f t="shared" si="27"/>
        <v>204.92999999999995</v>
      </c>
      <c r="O591" t="str">
        <f t="shared" si="28"/>
        <v>Excelsa</v>
      </c>
      <c r="P591" t="str">
        <f t="shared" si="29"/>
        <v>Light</v>
      </c>
      <c r="Q591" t="str">
        <f>_xlfn.XLOOKUP(Orders_Table[[#This Row],[Customer ID]],customers!$A$1:$A$1001,customers!$I$1:$I$1001,,0)</f>
        <v>No</v>
      </c>
    </row>
    <row r="592" spans="1:17"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s="2" t="str">
        <f>_xlfn.XLOOKUP(Orders_Table[[#This Row],[Customer ID]],customers!$A$1:$A$1001,customers!$F$1:$F$1001,,0)</f>
        <v>Orange</v>
      </c>
      <c r="J592" t="str">
        <f>INDEX(products!$A$1:$G$49,MATCH(orders!$D592,products!$A$1:$A$49,0),MATCH(orders!J$1,products!$A$1:$G$1,0))</f>
        <v>Exc</v>
      </c>
      <c r="K592" t="str">
        <f>INDEX(products!$A$1:$G$49,MATCH(orders!$D592,products!$A$1:$A$49,0),MATCH(orders!K$1,products!$A$1:$G$1,0))</f>
        <v>M</v>
      </c>
      <c r="L592" s="4">
        <f>INDEX(products!$A$1:$G$49,MATCH(orders!$D592,products!$A$1:$A$49,0),MATCH(orders!L$1,products!$A$1:$G$1,0))</f>
        <v>2.5</v>
      </c>
      <c r="M592" s="5">
        <f>INDEX(products!$A$1:$G$49,MATCH(orders!$D592,products!$A$1:$A$49,0),MATCH(orders!M$1,products!$A$1:$G$1,0))</f>
        <v>31.624999999999996</v>
      </c>
      <c r="N592" s="5">
        <f t="shared" si="27"/>
        <v>63.249999999999993</v>
      </c>
      <c r="O592" t="str">
        <f t="shared" si="28"/>
        <v>Excelsa</v>
      </c>
      <c r="P592" t="str">
        <f t="shared" si="29"/>
        <v>Medium</v>
      </c>
      <c r="Q592" t="str">
        <f>_xlfn.XLOOKUP(Orders_Table[[#This Row],[Customer ID]],customers!$A$1:$A$1001,customers!$I$1:$I$1001,,0)</f>
        <v>Yes</v>
      </c>
    </row>
    <row r="593" spans="1:17"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s="2" t="str">
        <f>_xlfn.XLOOKUP(Orders_Table[[#This Row],[Customer ID]],customers!$A$1:$A$1001,customers!$F$1:$F$1001,,0)</f>
        <v>Huntington Beach</v>
      </c>
      <c r="J593" t="str">
        <f>INDEX(products!$A$1:$G$49,MATCH(orders!$D593,products!$A$1:$A$49,0),MATCH(orders!J$1,products!$A$1:$G$1,0))</f>
        <v>Rob</v>
      </c>
      <c r="K593" t="str">
        <f>INDEX(products!$A$1:$G$49,MATCH(orders!$D593,products!$A$1:$A$49,0),MATCH(orders!K$1,products!$A$1:$G$1,0))</f>
        <v>D</v>
      </c>
      <c r="L593" s="4">
        <f>INDEX(products!$A$1:$G$49,MATCH(orders!$D593,products!$A$1:$A$49,0),MATCH(orders!L$1,products!$A$1:$G$1,0))</f>
        <v>0.2</v>
      </c>
      <c r="M593" s="5">
        <f>INDEX(products!$A$1:$G$49,MATCH(orders!$D593,products!$A$1:$A$49,0),MATCH(orders!M$1,products!$A$1:$G$1,0))</f>
        <v>2.6849999999999996</v>
      </c>
      <c r="N593" s="5">
        <f t="shared" si="27"/>
        <v>8.0549999999999997</v>
      </c>
      <c r="O593" t="str">
        <f t="shared" si="28"/>
        <v>Robusta</v>
      </c>
      <c r="P593" t="str">
        <f t="shared" si="29"/>
        <v>Dark</v>
      </c>
      <c r="Q593" t="str">
        <f>_xlfn.XLOOKUP(Orders_Table[[#This Row],[Customer ID]],customers!$A$1:$A$1001,customers!$I$1:$I$1001,,0)</f>
        <v>Yes</v>
      </c>
    </row>
    <row r="594" spans="1:17"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s="2" t="str">
        <f>_xlfn.XLOOKUP(Orders_Table[[#This Row],[Customer ID]],customers!$A$1:$A$1001,customers!$F$1:$F$1001,,0)</f>
        <v>Milwaukee</v>
      </c>
      <c r="J594" t="str">
        <f>INDEX(products!$A$1:$G$49,MATCH(orders!$D594,products!$A$1:$A$49,0),MATCH(orders!J$1,products!$A$1:$G$1,0))</f>
        <v>Ara</v>
      </c>
      <c r="K594" t="str">
        <f>INDEX(products!$A$1:$G$49,MATCH(orders!$D594,products!$A$1:$A$49,0),MATCH(orders!K$1,products!$A$1:$G$1,0))</f>
        <v>M</v>
      </c>
      <c r="L594" s="4">
        <f>INDEX(products!$A$1:$G$49,MATCH(orders!$D594,products!$A$1:$A$49,0),MATCH(orders!L$1,products!$A$1:$G$1,0))</f>
        <v>2.5</v>
      </c>
      <c r="M594" s="5">
        <f>INDEX(products!$A$1:$G$49,MATCH(orders!$D594,products!$A$1:$A$49,0),MATCH(orders!M$1,products!$A$1:$G$1,0))</f>
        <v>25.874999999999996</v>
      </c>
      <c r="N594" s="5">
        <f t="shared" si="27"/>
        <v>51.749999999999993</v>
      </c>
      <c r="O594" t="str">
        <f t="shared" si="28"/>
        <v>Arabica</v>
      </c>
      <c r="P594" t="str">
        <f t="shared" si="29"/>
        <v>Medium</v>
      </c>
      <c r="Q594" t="str">
        <f>_xlfn.XLOOKUP(Orders_Table[[#This Row],[Customer ID]],customers!$A$1:$A$1001,customers!$I$1:$I$1001,,0)</f>
        <v>No</v>
      </c>
    </row>
    <row r="595" spans="1:17"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s="2" t="str">
        <f>_xlfn.XLOOKUP(Orders_Table[[#This Row],[Customer ID]],customers!$A$1:$A$1001,customers!$F$1:$F$1001,,0)</f>
        <v>Upton</v>
      </c>
      <c r="J595" t="str">
        <f>INDEX(products!$A$1:$G$49,MATCH(orders!$D595,products!$A$1:$A$49,0),MATCH(orders!J$1,products!$A$1:$G$1,0))</f>
        <v>Exc</v>
      </c>
      <c r="K595" t="str">
        <f>INDEX(products!$A$1:$G$49,MATCH(orders!$D595,products!$A$1:$A$49,0),MATCH(orders!K$1,products!$A$1:$G$1,0))</f>
        <v>D</v>
      </c>
      <c r="L595" s="4">
        <f>INDEX(products!$A$1:$G$49,MATCH(orders!$D595,products!$A$1:$A$49,0),MATCH(orders!L$1,products!$A$1:$G$1,0))</f>
        <v>2.5</v>
      </c>
      <c r="M595" s="5">
        <f>INDEX(products!$A$1:$G$49,MATCH(orders!$D595,products!$A$1:$A$49,0),MATCH(orders!M$1,products!$A$1:$G$1,0))</f>
        <v>27.945</v>
      </c>
      <c r="N595" s="5">
        <f t="shared" si="27"/>
        <v>27.945</v>
      </c>
      <c r="O595" t="str">
        <f t="shared" si="28"/>
        <v>Excelsa</v>
      </c>
      <c r="P595" t="str">
        <f t="shared" si="29"/>
        <v>Dark</v>
      </c>
      <c r="Q595" t="str">
        <f>_xlfn.XLOOKUP(Orders_Table[[#This Row],[Customer ID]],customers!$A$1:$A$1001,customers!$I$1:$I$1001,,0)</f>
        <v>Yes</v>
      </c>
    </row>
    <row r="596" spans="1:17"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s="2" t="str">
        <f>_xlfn.XLOOKUP(Orders_Table[[#This Row],[Customer ID]],customers!$A$1:$A$1001,customers!$F$1:$F$1001,,0)</f>
        <v>Chattanooga</v>
      </c>
      <c r="J596" t="str">
        <f>INDEX(products!$A$1:$G$49,MATCH(orders!$D596,products!$A$1:$A$49,0),MATCH(orders!J$1,products!$A$1:$G$1,0))</f>
        <v>Ara</v>
      </c>
      <c r="K596" t="str">
        <f>INDEX(products!$A$1:$G$49,MATCH(orders!$D596,products!$A$1:$A$49,0),MATCH(orders!K$1,products!$A$1:$G$1,0))</f>
        <v>L</v>
      </c>
      <c r="L596" s="4">
        <f>INDEX(products!$A$1:$G$49,MATCH(orders!$D596,products!$A$1:$A$49,0),MATCH(orders!L$1,products!$A$1:$G$1,0))</f>
        <v>2.5</v>
      </c>
      <c r="M596" s="5">
        <f>INDEX(products!$A$1:$G$49,MATCH(orders!$D596,products!$A$1:$A$49,0),MATCH(orders!M$1,products!$A$1:$G$1,0))</f>
        <v>29.784999999999997</v>
      </c>
      <c r="N596" s="5">
        <f t="shared" si="27"/>
        <v>59.569999999999993</v>
      </c>
      <c r="O596" t="str">
        <f t="shared" si="28"/>
        <v>Arabica</v>
      </c>
      <c r="P596" t="str">
        <f t="shared" si="29"/>
        <v>Light</v>
      </c>
      <c r="Q596" t="str">
        <f>_xlfn.XLOOKUP(Orders_Table[[#This Row],[Customer ID]],customers!$A$1:$A$1001,customers!$I$1:$I$1001,,0)</f>
        <v>No</v>
      </c>
    </row>
    <row r="597" spans="1:17"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s="2" t="str">
        <f>_xlfn.XLOOKUP(Orders_Table[[#This Row],[Customer ID]],customers!$A$1:$A$1001,customers!$F$1:$F$1001,,0)</f>
        <v>Manchester</v>
      </c>
      <c r="J597" t="str">
        <f>INDEX(products!$A$1:$G$49,MATCH(orders!$D597,products!$A$1:$A$49,0),MATCH(orders!J$1,products!$A$1:$G$1,0))</f>
        <v>Exc</v>
      </c>
      <c r="K597" t="str">
        <f>INDEX(products!$A$1:$G$49,MATCH(orders!$D597,products!$A$1:$A$49,0),MATCH(orders!K$1,products!$A$1:$G$1,0))</f>
        <v>L</v>
      </c>
      <c r="L597" s="4">
        <f>INDEX(products!$A$1:$G$49,MATCH(orders!$D597,products!$A$1:$A$49,0),MATCH(orders!L$1,products!$A$1:$G$1,0))</f>
        <v>1</v>
      </c>
      <c r="M597" s="5">
        <f>INDEX(products!$A$1:$G$49,MATCH(orders!$D597,products!$A$1:$A$49,0),MATCH(orders!M$1,products!$A$1:$G$1,0))</f>
        <v>14.85</v>
      </c>
      <c r="N597" s="5">
        <f t="shared" si="27"/>
        <v>14.85</v>
      </c>
      <c r="O597" t="str">
        <f t="shared" si="28"/>
        <v>Excelsa</v>
      </c>
      <c r="P597" t="str">
        <f t="shared" si="29"/>
        <v>Light</v>
      </c>
      <c r="Q597" t="str">
        <f>_xlfn.XLOOKUP(Orders_Table[[#This Row],[Customer ID]],customers!$A$1:$A$1001,customers!$I$1:$I$1001,,0)</f>
        <v>No</v>
      </c>
    </row>
    <row r="598" spans="1:17"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s="2" t="str">
        <f>_xlfn.XLOOKUP(Orders_Table[[#This Row],[Customer ID]],customers!$A$1:$A$1001,customers!$F$1:$F$1001,,0)</f>
        <v>Columbus</v>
      </c>
      <c r="J598" t="str">
        <f>INDEX(products!$A$1:$G$49,MATCH(orders!$D598,products!$A$1:$A$49,0),MATCH(orders!J$1,products!$A$1:$G$1,0))</f>
        <v>Ara</v>
      </c>
      <c r="K598" t="str">
        <f>INDEX(products!$A$1:$G$49,MATCH(orders!$D598,products!$A$1:$A$49,0),MATCH(orders!K$1,products!$A$1:$G$1,0))</f>
        <v>M</v>
      </c>
      <c r="L598" s="4">
        <f>INDEX(products!$A$1:$G$49,MATCH(orders!$D598,products!$A$1:$A$49,0),MATCH(orders!L$1,products!$A$1:$G$1,0))</f>
        <v>0.5</v>
      </c>
      <c r="M598" s="5">
        <f>INDEX(products!$A$1:$G$49,MATCH(orders!$D598,products!$A$1:$A$49,0),MATCH(orders!M$1,products!$A$1:$G$1,0))</f>
        <v>6.75</v>
      </c>
      <c r="N598" s="5">
        <f t="shared" si="27"/>
        <v>33.75</v>
      </c>
      <c r="O598" t="str">
        <f t="shared" si="28"/>
        <v>Arabica</v>
      </c>
      <c r="P598" t="str">
        <f t="shared" si="29"/>
        <v>Medium</v>
      </c>
      <c r="Q598" t="str">
        <f>_xlfn.XLOOKUP(Orders_Table[[#This Row],[Customer ID]],customers!$A$1:$A$1001,customers!$I$1:$I$1001,,0)</f>
        <v>No</v>
      </c>
    </row>
    <row r="599" spans="1:17"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s="2" t="str">
        <f>_xlfn.XLOOKUP(Orders_Table[[#This Row],[Customer ID]],customers!$A$1:$A$1001,customers!$F$1:$F$1001,,0)</f>
        <v>Pasadena</v>
      </c>
      <c r="J599" t="str">
        <f>INDEX(products!$A$1:$G$49,MATCH(orders!$D599,products!$A$1:$A$49,0),MATCH(orders!J$1,products!$A$1:$G$1,0))</f>
        <v>Lib</v>
      </c>
      <c r="K599" t="str">
        <f>INDEX(products!$A$1:$G$49,MATCH(orders!$D599,products!$A$1:$A$49,0),MATCH(orders!K$1,products!$A$1:$G$1,0))</f>
        <v>L</v>
      </c>
      <c r="L599" s="4">
        <f>INDEX(products!$A$1:$G$49,MATCH(orders!$D599,products!$A$1:$A$49,0),MATCH(orders!L$1,products!$A$1:$G$1,0))</f>
        <v>2.5</v>
      </c>
      <c r="M599" s="5">
        <f>INDEX(products!$A$1:$G$49,MATCH(orders!$D599,products!$A$1:$A$49,0),MATCH(orders!M$1,products!$A$1:$G$1,0))</f>
        <v>36.454999999999998</v>
      </c>
      <c r="N599" s="5">
        <f t="shared" si="27"/>
        <v>145.82</v>
      </c>
      <c r="O599" t="str">
        <f t="shared" si="28"/>
        <v>Liberica</v>
      </c>
      <c r="P599" t="str">
        <f t="shared" si="29"/>
        <v>Light</v>
      </c>
      <c r="Q599" t="str">
        <f>_xlfn.XLOOKUP(Orders_Table[[#This Row],[Customer ID]],customers!$A$1:$A$1001,customers!$I$1:$I$1001,,0)</f>
        <v>Yes</v>
      </c>
    </row>
    <row r="600" spans="1:17"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s="2" t="str">
        <f>_xlfn.XLOOKUP(Orders_Table[[#This Row],[Customer ID]],customers!$A$1:$A$1001,customers!$F$1:$F$1001,,0)</f>
        <v>San Francisco</v>
      </c>
      <c r="J600" t="str">
        <f>INDEX(products!$A$1:$G$49,MATCH(orders!$D600,products!$A$1:$A$49,0),MATCH(orders!J$1,products!$A$1:$G$1,0))</f>
        <v>Rob</v>
      </c>
      <c r="K600" t="str">
        <f>INDEX(products!$A$1:$G$49,MATCH(orders!$D600,products!$A$1:$A$49,0),MATCH(orders!K$1,products!$A$1:$G$1,0))</f>
        <v>M</v>
      </c>
      <c r="L600" s="4">
        <f>INDEX(products!$A$1:$G$49,MATCH(orders!$D600,products!$A$1:$A$49,0),MATCH(orders!L$1,products!$A$1:$G$1,0))</f>
        <v>0.2</v>
      </c>
      <c r="M600" s="5">
        <f>INDEX(products!$A$1:$G$49,MATCH(orders!$D600,products!$A$1:$A$49,0),MATCH(orders!M$1,products!$A$1:$G$1,0))</f>
        <v>2.9849999999999999</v>
      </c>
      <c r="N600" s="5">
        <f t="shared" si="27"/>
        <v>11.94</v>
      </c>
      <c r="O600" t="str">
        <f t="shared" si="28"/>
        <v>Robusta</v>
      </c>
      <c r="P600" t="str">
        <f t="shared" si="29"/>
        <v>Medium</v>
      </c>
      <c r="Q600" t="str">
        <f>_xlfn.XLOOKUP(Orders_Table[[#This Row],[Customer ID]],customers!$A$1:$A$1001,customers!$I$1:$I$1001,,0)</f>
        <v>Yes</v>
      </c>
    </row>
    <row r="601" spans="1:17"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s="2" t="str">
        <f>_xlfn.XLOOKUP(Orders_Table[[#This Row],[Customer ID]],customers!$A$1:$A$1001,customers!$F$1:$F$1001,,0)</f>
        <v>Shreveport</v>
      </c>
      <c r="J601" t="str">
        <f>INDEX(products!$A$1:$G$49,MATCH(orders!$D601,products!$A$1:$A$49,0),MATCH(orders!J$1,products!$A$1:$G$1,0))</f>
        <v>Ara</v>
      </c>
      <c r="K601" t="str">
        <f>INDEX(products!$A$1:$G$49,MATCH(orders!$D601,products!$A$1:$A$49,0),MATCH(orders!K$1,products!$A$1:$G$1,0))</f>
        <v>D</v>
      </c>
      <c r="L601" s="4">
        <f>INDEX(products!$A$1:$G$49,MATCH(orders!$D601,products!$A$1:$A$49,0),MATCH(orders!L$1,products!$A$1:$G$1,0))</f>
        <v>0.2</v>
      </c>
      <c r="M601" s="5">
        <f>INDEX(products!$A$1:$G$49,MATCH(orders!$D601,products!$A$1:$A$49,0),MATCH(orders!M$1,products!$A$1:$G$1,0))</f>
        <v>2.9849999999999999</v>
      </c>
      <c r="N601" s="5">
        <f t="shared" si="27"/>
        <v>11.94</v>
      </c>
      <c r="O601" t="str">
        <f t="shared" si="28"/>
        <v>Arabica</v>
      </c>
      <c r="P601" t="str">
        <f t="shared" si="29"/>
        <v>Dark</v>
      </c>
      <c r="Q601" t="str">
        <f>_xlfn.XLOOKUP(Orders_Table[[#This Row],[Customer ID]],customers!$A$1:$A$1001,customers!$I$1:$I$1001,,0)</f>
        <v>Yes</v>
      </c>
    </row>
    <row r="602" spans="1:17"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s="2" t="str">
        <f>_xlfn.XLOOKUP(Orders_Table[[#This Row],[Customer ID]],customers!$A$1:$A$1001,customers!$F$1:$F$1001,,0)</f>
        <v>Philadelphia</v>
      </c>
      <c r="J602" t="str">
        <f>INDEX(products!$A$1:$G$49,MATCH(orders!$D602,products!$A$1:$A$49,0),MATCH(orders!J$1,products!$A$1:$G$1,0))</f>
        <v>Lib</v>
      </c>
      <c r="K602" t="str">
        <f>INDEX(products!$A$1:$G$49,MATCH(orders!$D602,products!$A$1:$A$49,0),MATCH(orders!K$1,products!$A$1:$G$1,0))</f>
        <v>D</v>
      </c>
      <c r="L602" s="4">
        <f>INDEX(products!$A$1:$G$49,MATCH(orders!$D602,products!$A$1:$A$49,0),MATCH(orders!L$1,products!$A$1:$G$1,0))</f>
        <v>0.5</v>
      </c>
      <c r="M602" s="5">
        <f>INDEX(products!$A$1:$G$49,MATCH(orders!$D602,products!$A$1:$A$49,0),MATCH(orders!M$1,products!$A$1:$G$1,0))</f>
        <v>7.77</v>
      </c>
      <c r="N602" s="5">
        <f t="shared" si="27"/>
        <v>7.77</v>
      </c>
      <c r="O602" t="str">
        <f t="shared" si="28"/>
        <v>Liberica</v>
      </c>
      <c r="P602" t="str">
        <f t="shared" si="29"/>
        <v>Dark</v>
      </c>
      <c r="Q602" t="str">
        <f>_xlfn.XLOOKUP(Orders_Table[[#This Row],[Customer ID]],customers!$A$1:$A$1001,customers!$I$1:$I$1001,,0)</f>
        <v>No</v>
      </c>
    </row>
    <row r="603" spans="1:17"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s="2" t="str">
        <f>_xlfn.XLOOKUP(Orders_Table[[#This Row],[Customer ID]],customers!$A$1:$A$1001,customers!$F$1:$F$1001,,0)</f>
        <v>Migrate</v>
      </c>
      <c r="J603" t="str">
        <f>INDEX(products!$A$1:$G$49,MATCH(orders!$D603,products!$A$1:$A$49,0),MATCH(orders!J$1,products!$A$1:$G$1,0))</f>
        <v>Rob</v>
      </c>
      <c r="K603" t="str">
        <f>INDEX(products!$A$1:$G$49,MATCH(orders!$D603,products!$A$1:$A$49,0),MATCH(orders!K$1,products!$A$1:$G$1,0))</f>
        <v>L</v>
      </c>
      <c r="L603" s="4">
        <f>INDEX(products!$A$1:$G$49,MATCH(orders!$D603,products!$A$1:$A$49,0),MATCH(orders!L$1,products!$A$1:$G$1,0))</f>
        <v>2.5</v>
      </c>
      <c r="M603" s="5">
        <f>INDEX(products!$A$1:$G$49,MATCH(orders!$D603,products!$A$1:$A$49,0),MATCH(orders!M$1,products!$A$1:$G$1,0))</f>
        <v>27.484999999999996</v>
      </c>
      <c r="N603" s="5">
        <f t="shared" si="27"/>
        <v>109.93999999999998</v>
      </c>
      <c r="O603" t="str">
        <f t="shared" si="28"/>
        <v>Robusta</v>
      </c>
      <c r="P603" t="str">
        <f t="shared" si="29"/>
        <v>Light</v>
      </c>
      <c r="Q603" t="str">
        <f>_xlfn.XLOOKUP(Orders_Table[[#This Row],[Customer ID]],customers!$A$1:$A$1001,customers!$I$1:$I$1001,,0)</f>
        <v>Yes</v>
      </c>
    </row>
    <row r="604" spans="1:17"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s="2" t="str">
        <f>_xlfn.XLOOKUP(Orders_Table[[#This Row],[Customer ID]],customers!$A$1:$A$1001,customers!$F$1:$F$1001,,0)</f>
        <v>Toledo</v>
      </c>
      <c r="J604" t="str">
        <f>INDEX(products!$A$1:$G$49,MATCH(orders!$D604,products!$A$1:$A$49,0),MATCH(orders!J$1,products!$A$1:$G$1,0))</f>
        <v>Exc</v>
      </c>
      <c r="K604" t="str">
        <f>INDEX(products!$A$1:$G$49,MATCH(orders!$D604,products!$A$1:$A$49,0),MATCH(orders!K$1,products!$A$1:$G$1,0))</f>
        <v>L</v>
      </c>
      <c r="L604" s="4">
        <f>INDEX(products!$A$1:$G$49,MATCH(orders!$D604,products!$A$1:$A$49,0),MATCH(orders!L$1,products!$A$1:$G$1,0))</f>
        <v>0.2</v>
      </c>
      <c r="M604" s="5">
        <f>INDEX(products!$A$1:$G$49,MATCH(orders!$D604,products!$A$1:$A$49,0),MATCH(orders!M$1,products!$A$1:$G$1,0))</f>
        <v>4.4550000000000001</v>
      </c>
      <c r="N604" s="5">
        <f t="shared" si="27"/>
        <v>22.274999999999999</v>
      </c>
      <c r="O604" t="str">
        <f t="shared" si="28"/>
        <v>Excelsa</v>
      </c>
      <c r="P604" t="str">
        <f t="shared" si="29"/>
        <v>Light</v>
      </c>
      <c r="Q604" t="str">
        <f>_xlfn.XLOOKUP(Orders_Table[[#This Row],[Customer ID]],customers!$A$1:$A$1001,customers!$I$1:$I$1001,,0)</f>
        <v>Yes</v>
      </c>
    </row>
    <row r="605" spans="1:17"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s="2" t="str">
        <f>_xlfn.XLOOKUP(Orders_Table[[#This Row],[Customer ID]],customers!$A$1:$A$1001,customers!$F$1:$F$1001,,0)</f>
        <v>Colorado Springs</v>
      </c>
      <c r="J605" t="str">
        <f>INDEX(products!$A$1:$G$49,MATCH(orders!$D605,products!$A$1:$A$49,0),MATCH(orders!J$1,products!$A$1:$G$1,0))</f>
        <v>Rob</v>
      </c>
      <c r="K605" t="str">
        <f>INDEX(products!$A$1:$G$49,MATCH(orders!$D605,products!$A$1:$A$49,0),MATCH(orders!K$1,products!$A$1:$G$1,0))</f>
        <v>M</v>
      </c>
      <c r="L605" s="4">
        <f>INDEX(products!$A$1:$G$49,MATCH(orders!$D605,products!$A$1:$A$49,0),MATCH(orders!L$1,products!$A$1:$G$1,0))</f>
        <v>0.2</v>
      </c>
      <c r="M605" s="5">
        <f>INDEX(products!$A$1:$G$49,MATCH(orders!$D605,products!$A$1:$A$49,0),MATCH(orders!M$1,products!$A$1:$G$1,0))</f>
        <v>2.9849999999999999</v>
      </c>
      <c r="N605" s="5">
        <f t="shared" si="27"/>
        <v>8.9550000000000001</v>
      </c>
      <c r="O605" t="str">
        <f t="shared" si="28"/>
        <v>Robusta</v>
      </c>
      <c r="P605" t="str">
        <f t="shared" si="29"/>
        <v>Medium</v>
      </c>
      <c r="Q605" t="str">
        <f>_xlfn.XLOOKUP(Orders_Table[[#This Row],[Customer ID]],customers!$A$1:$A$1001,customers!$I$1:$I$1001,,0)</f>
        <v>No</v>
      </c>
    </row>
    <row r="606" spans="1:17"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s="2" t="str">
        <f>_xlfn.XLOOKUP(Orders_Table[[#This Row],[Customer ID]],customers!$A$1:$A$1001,customers!$F$1:$F$1001,,0)</f>
        <v>Longwood</v>
      </c>
      <c r="J606" t="str">
        <f>INDEX(products!$A$1:$G$49,MATCH(orders!$D606,products!$A$1:$A$49,0),MATCH(orders!J$1,products!$A$1:$G$1,0))</f>
        <v>Lib</v>
      </c>
      <c r="K606" t="str">
        <f>INDEX(products!$A$1:$G$49,MATCH(orders!$D606,products!$A$1:$A$49,0),MATCH(orders!K$1,products!$A$1:$G$1,0))</f>
        <v>D</v>
      </c>
      <c r="L606" s="4">
        <f>INDEX(products!$A$1:$G$49,MATCH(orders!$D606,products!$A$1:$A$49,0),MATCH(orders!L$1,products!$A$1:$G$1,0))</f>
        <v>2.5</v>
      </c>
      <c r="M606" s="5">
        <f>INDEX(products!$A$1:$G$49,MATCH(orders!$D606,products!$A$1:$A$49,0),MATCH(orders!M$1,products!$A$1:$G$1,0))</f>
        <v>29.784999999999997</v>
      </c>
      <c r="N606" s="5">
        <f t="shared" si="27"/>
        <v>119.13999999999999</v>
      </c>
      <c r="O606" t="str">
        <f t="shared" si="28"/>
        <v>Liberica</v>
      </c>
      <c r="P606" t="str">
        <f t="shared" si="29"/>
        <v>Dark</v>
      </c>
      <c r="Q606" t="str">
        <f>_xlfn.XLOOKUP(Orders_Table[[#This Row],[Customer ID]],customers!$A$1:$A$1001,customers!$I$1:$I$1001,,0)</f>
        <v>No</v>
      </c>
    </row>
    <row r="607" spans="1:17"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s="2" t="str">
        <f>_xlfn.XLOOKUP(Orders_Table[[#This Row],[Customer ID]],customers!$A$1:$A$1001,customers!$F$1:$F$1001,,0)</f>
        <v>Pittsburgh</v>
      </c>
      <c r="J607" t="str">
        <f>INDEX(products!$A$1:$G$49,MATCH(orders!$D607,products!$A$1:$A$49,0),MATCH(orders!J$1,products!$A$1:$G$1,0))</f>
        <v>Ara</v>
      </c>
      <c r="K607" t="str">
        <f>INDEX(products!$A$1:$G$49,MATCH(orders!$D607,products!$A$1:$A$49,0),MATCH(orders!K$1,products!$A$1:$G$1,0))</f>
        <v>L</v>
      </c>
      <c r="L607" s="4">
        <f>INDEX(products!$A$1:$G$49,MATCH(orders!$D607,products!$A$1:$A$49,0),MATCH(orders!L$1,products!$A$1:$G$1,0))</f>
        <v>2.5</v>
      </c>
      <c r="M607" s="5">
        <f>INDEX(products!$A$1:$G$49,MATCH(orders!$D607,products!$A$1:$A$49,0),MATCH(orders!M$1,products!$A$1:$G$1,0))</f>
        <v>29.784999999999997</v>
      </c>
      <c r="N607" s="5">
        <f t="shared" si="27"/>
        <v>148.92499999999998</v>
      </c>
      <c r="O607" t="str">
        <f t="shared" si="28"/>
        <v>Arabica</v>
      </c>
      <c r="P607" t="str">
        <f t="shared" si="29"/>
        <v>Light</v>
      </c>
      <c r="Q607" t="str">
        <f>_xlfn.XLOOKUP(Orders_Table[[#This Row],[Customer ID]],customers!$A$1:$A$1001,customers!$I$1:$I$1001,,0)</f>
        <v>Yes</v>
      </c>
    </row>
    <row r="608" spans="1:17"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s="2" t="str">
        <f>_xlfn.XLOOKUP(Orders_Table[[#This Row],[Customer ID]],customers!$A$1:$A$1001,customers!$F$1:$F$1001,,0)</f>
        <v>Upton</v>
      </c>
      <c r="J608" t="str">
        <f>INDEX(products!$A$1:$G$49,MATCH(orders!$D608,products!$A$1:$A$49,0),MATCH(orders!J$1,products!$A$1:$G$1,0))</f>
        <v>Lib</v>
      </c>
      <c r="K608" t="str">
        <f>INDEX(products!$A$1:$G$49,MATCH(orders!$D608,products!$A$1:$A$49,0),MATCH(orders!K$1,products!$A$1:$G$1,0))</f>
        <v>L</v>
      </c>
      <c r="L608" s="4">
        <f>INDEX(products!$A$1:$G$49,MATCH(orders!$D608,products!$A$1:$A$49,0),MATCH(orders!L$1,products!$A$1:$G$1,0))</f>
        <v>2.5</v>
      </c>
      <c r="M608" s="5">
        <f>INDEX(products!$A$1:$G$49,MATCH(orders!$D608,products!$A$1:$A$49,0),MATCH(orders!M$1,products!$A$1:$G$1,0))</f>
        <v>36.454999999999998</v>
      </c>
      <c r="N608" s="5">
        <f t="shared" si="27"/>
        <v>109.36499999999999</v>
      </c>
      <c r="O608" t="str">
        <f t="shared" si="28"/>
        <v>Liberica</v>
      </c>
      <c r="P608" t="str">
        <f t="shared" si="29"/>
        <v>Light</v>
      </c>
      <c r="Q608" t="str">
        <f>_xlfn.XLOOKUP(Orders_Table[[#This Row],[Customer ID]],customers!$A$1:$A$1001,customers!$I$1:$I$1001,,0)</f>
        <v>Yes</v>
      </c>
    </row>
    <row r="609" spans="1:17"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s="2" t="str">
        <f>_xlfn.XLOOKUP(Orders_Table[[#This Row],[Customer ID]],customers!$A$1:$A$1001,customers!$F$1:$F$1001,,0)</f>
        <v>Shreveport</v>
      </c>
      <c r="J609" t="str">
        <f>INDEX(products!$A$1:$G$49,MATCH(orders!$D609,products!$A$1:$A$49,0),MATCH(orders!J$1,products!$A$1:$G$1,0))</f>
        <v>Exc</v>
      </c>
      <c r="K609" t="str">
        <f>INDEX(products!$A$1:$G$49,MATCH(orders!$D609,products!$A$1:$A$49,0),MATCH(orders!K$1,products!$A$1:$G$1,0))</f>
        <v>D</v>
      </c>
      <c r="L609" s="4">
        <f>INDEX(products!$A$1:$G$49,MATCH(orders!$D609,products!$A$1:$A$49,0),MATCH(orders!L$1,products!$A$1:$G$1,0))</f>
        <v>0.2</v>
      </c>
      <c r="M609" s="5">
        <f>INDEX(products!$A$1:$G$49,MATCH(orders!$D609,products!$A$1:$A$49,0),MATCH(orders!M$1,products!$A$1:$G$1,0))</f>
        <v>3.645</v>
      </c>
      <c r="N609" s="5">
        <f t="shared" si="27"/>
        <v>3.645</v>
      </c>
      <c r="O609" t="str">
        <f t="shared" si="28"/>
        <v>Excelsa</v>
      </c>
      <c r="P609" t="str">
        <f t="shared" si="29"/>
        <v>Dark</v>
      </c>
      <c r="Q609" t="str">
        <f>_xlfn.XLOOKUP(Orders_Table[[#This Row],[Customer ID]],customers!$A$1:$A$1001,customers!$I$1:$I$1001,,0)</f>
        <v>Yes</v>
      </c>
    </row>
    <row r="610" spans="1:17"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s="2" t="str">
        <f>_xlfn.XLOOKUP(Orders_Table[[#This Row],[Customer ID]],customers!$A$1:$A$1001,customers!$F$1:$F$1001,,0)</f>
        <v>Cleveland</v>
      </c>
      <c r="J610" t="str">
        <f>INDEX(products!$A$1:$G$49,MATCH(orders!$D610,products!$A$1:$A$49,0),MATCH(orders!J$1,products!$A$1:$G$1,0))</f>
        <v>Exc</v>
      </c>
      <c r="K610" t="str">
        <f>INDEX(products!$A$1:$G$49,MATCH(orders!$D610,products!$A$1:$A$49,0),MATCH(orders!K$1,products!$A$1:$G$1,0))</f>
        <v>D</v>
      </c>
      <c r="L610" s="4">
        <f>INDEX(products!$A$1:$G$49,MATCH(orders!$D610,products!$A$1:$A$49,0),MATCH(orders!L$1,products!$A$1:$G$1,0))</f>
        <v>2.5</v>
      </c>
      <c r="M610" s="5">
        <f>INDEX(products!$A$1:$G$49,MATCH(orders!$D610,products!$A$1:$A$49,0),MATCH(orders!M$1,products!$A$1:$G$1,0))</f>
        <v>27.945</v>
      </c>
      <c r="N610" s="5">
        <f t="shared" si="27"/>
        <v>55.89</v>
      </c>
      <c r="O610" t="str">
        <f t="shared" si="28"/>
        <v>Excelsa</v>
      </c>
      <c r="P610" t="str">
        <f t="shared" si="29"/>
        <v>Dark</v>
      </c>
      <c r="Q610" t="str">
        <f>_xlfn.XLOOKUP(Orders_Table[[#This Row],[Customer ID]],customers!$A$1:$A$1001,customers!$I$1:$I$1001,,0)</f>
        <v>No</v>
      </c>
    </row>
    <row r="611" spans="1:17"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s="2" t="str">
        <f>_xlfn.XLOOKUP(Orders_Table[[#This Row],[Customer ID]],customers!$A$1:$A$1001,customers!$F$1:$F$1001,,0)</f>
        <v>Milwaukee</v>
      </c>
      <c r="J611" t="str">
        <f>INDEX(products!$A$1:$G$49,MATCH(orders!$D611,products!$A$1:$A$49,0),MATCH(orders!J$1,products!$A$1:$G$1,0))</f>
        <v>Lib</v>
      </c>
      <c r="K611" t="str">
        <f>INDEX(products!$A$1:$G$49,MATCH(orders!$D611,products!$A$1:$A$49,0),MATCH(orders!K$1,products!$A$1:$G$1,0))</f>
        <v>M</v>
      </c>
      <c r="L611" s="4">
        <f>INDEX(products!$A$1:$G$49,MATCH(orders!$D611,products!$A$1:$A$49,0),MATCH(orders!L$1,products!$A$1:$G$1,0))</f>
        <v>0.2</v>
      </c>
      <c r="M611" s="5">
        <f>INDEX(products!$A$1:$G$49,MATCH(orders!$D611,products!$A$1:$A$49,0),MATCH(orders!M$1,products!$A$1:$G$1,0))</f>
        <v>4.3650000000000002</v>
      </c>
      <c r="N611" s="5">
        <f t="shared" si="27"/>
        <v>26.19</v>
      </c>
      <c r="O611" t="str">
        <f t="shared" si="28"/>
        <v>Liberica</v>
      </c>
      <c r="P611" t="str">
        <f t="shared" si="29"/>
        <v>Medium</v>
      </c>
      <c r="Q611" t="str">
        <f>_xlfn.XLOOKUP(Orders_Table[[#This Row],[Customer ID]],customers!$A$1:$A$1001,customers!$I$1:$I$1001,,0)</f>
        <v>Yes</v>
      </c>
    </row>
    <row r="612" spans="1:17"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s="2" t="str">
        <f>_xlfn.XLOOKUP(Orders_Table[[#This Row],[Customer ID]],customers!$A$1:$A$1001,customers!$F$1:$F$1001,,0)</f>
        <v>Fort Lauderdale</v>
      </c>
      <c r="J612" t="str">
        <f>INDEX(products!$A$1:$G$49,MATCH(orders!$D612,products!$A$1:$A$49,0),MATCH(orders!J$1,products!$A$1:$G$1,0))</f>
        <v>Rob</v>
      </c>
      <c r="K612" t="str">
        <f>INDEX(products!$A$1:$G$49,MATCH(orders!$D612,products!$A$1:$A$49,0),MATCH(orders!K$1,products!$A$1:$G$1,0))</f>
        <v>M</v>
      </c>
      <c r="L612" s="4">
        <f>INDEX(products!$A$1:$G$49,MATCH(orders!$D612,products!$A$1:$A$49,0),MATCH(orders!L$1,products!$A$1:$G$1,0))</f>
        <v>1</v>
      </c>
      <c r="M612" s="5">
        <f>INDEX(products!$A$1:$G$49,MATCH(orders!$D612,products!$A$1:$A$49,0),MATCH(orders!M$1,products!$A$1:$G$1,0))</f>
        <v>9.9499999999999993</v>
      </c>
      <c r="N612" s="5">
        <f t="shared" si="27"/>
        <v>39.799999999999997</v>
      </c>
      <c r="O612" t="str">
        <f t="shared" si="28"/>
        <v>Robusta</v>
      </c>
      <c r="P612" t="str">
        <f t="shared" si="29"/>
        <v>Medium</v>
      </c>
      <c r="Q612" t="str">
        <f>_xlfn.XLOOKUP(Orders_Table[[#This Row],[Customer ID]],customers!$A$1:$A$1001,customers!$I$1:$I$1001,,0)</f>
        <v>No</v>
      </c>
    </row>
    <row r="613" spans="1:17"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s="2" t="str">
        <f>_xlfn.XLOOKUP(Orders_Table[[#This Row],[Customer ID]],customers!$A$1:$A$1001,customers!$F$1:$F$1001,,0)</f>
        <v>Shreveport</v>
      </c>
      <c r="J613" t="str">
        <f>INDEX(products!$A$1:$G$49,MATCH(orders!$D613,products!$A$1:$A$49,0),MATCH(orders!J$1,products!$A$1:$G$1,0))</f>
        <v>Exc</v>
      </c>
      <c r="K613" t="str">
        <f>INDEX(products!$A$1:$G$49,MATCH(orders!$D613,products!$A$1:$A$49,0),MATCH(orders!K$1,products!$A$1:$G$1,0))</f>
        <v>L</v>
      </c>
      <c r="L613" s="4">
        <f>INDEX(products!$A$1:$G$49,MATCH(orders!$D613,products!$A$1:$A$49,0),MATCH(orders!L$1,products!$A$1:$G$1,0))</f>
        <v>2.5</v>
      </c>
      <c r="M613" s="5">
        <f>INDEX(products!$A$1:$G$49,MATCH(orders!$D613,products!$A$1:$A$49,0),MATCH(orders!M$1,products!$A$1:$G$1,0))</f>
        <v>34.154999999999994</v>
      </c>
      <c r="N613" s="5">
        <f t="shared" si="27"/>
        <v>68.309999999999988</v>
      </c>
      <c r="O613" t="str">
        <f t="shared" si="28"/>
        <v>Excelsa</v>
      </c>
      <c r="P613" t="str">
        <f t="shared" si="29"/>
        <v>Light</v>
      </c>
      <c r="Q613" t="str">
        <f>_xlfn.XLOOKUP(Orders_Table[[#This Row],[Customer ID]],customers!$A$1:$A$1001,customers!$I$1:$I$1001,,0)</f>
        <v>No</v>
      </c>
    </row>
    <row r="614" spans="1:17"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s="2" t="str">
        <f>_xlfn.XLOOKUP(Orders_Table[[#This Row],[Customer ID]],customers!$A$1:$A$1001,customers!$F$1:$F$1001,,0)</f>
        <v>Beaumont</v>
      </c>
      <c r="J614" t="str">
        <f>INDEX(products!$A$1:$G$49,MATCH(orders!$D614,products!$A$1:$A$49,0),MATCH(orders!J$1,products!$A$1:$G$1,0))</f>
        <v>Ara</v>
      </c>
      <c r="K614" t="str">
        <f>INDEX(products!$A$1:$G$49,MATCH(orders!$D614,products!$A$1:$A$49,0),MATCH(orders!K$1,products!$A$1:$G$1,0))</f>
        <v>M</v>
      </c>
      <c r="L614" s="4">
        <f>INDEX(products!$A$1:$G$49,MATCH(orders!$D614,products!$A$1:$A$49,0),MATCH(orders!L$1,products!$A$1:$G$1,0))</f>
        <v>0.2</v>
      </c>
      <c r="M614" s="5">
        <f>INDEX(products!$A$1:$G$49,MATCH(orders!$D614,products!$A$1:$A$49,0),MATCH(orders!M$1,products!$A$1:$G$1,0))</f>
        <v>3.375</v>
      </c>
      <c r="N614" s="5">
        <f t="shared" si="27"/>
        <v>13.5</v>
      </c>
      <c r="O614" t="str">
        <f t="shared" si="28"/>
        <v>Arabica</v>
      </c>
      <c r="P614" t="str">
        <f t="shared" si="29"/>
        <v>Medium</v>
      </c>
      <c r="Q614" t="str">
        <f>_xlfn.XLOOKUP(Orders_Table[[#This Row],[Customer ID]],customers!$A$1:$A$1001,customers!$I$1:$I$1001,,0)</f>
        <v>No</v>
      </c>
    </row>
    <row r="615" spans="1:17"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s="2" t="str">
        <f>_xlfn.XLOOKUP(Orders_Table[[#This Row],[Customer ID]],customers!$A$1:$A$1001,customers!$F$1:$F$1001,,0)</f>
        <v>Sacramento</v>
      </c>
      <c r="J615" t="str">
        <f>INDEX(products!$A$1:$G$49,MATCH(orders!$D615,products!$A$1:$A$49,0),MATCH(orders!J$1,products!$A$1:$G$1,0))</f>
        <v>Rob</v>
      </c>
      <c r="K615" t="str">
        <f>INDEX(products!$A$1:$G$49,MATCH(orders!$D615,products!$A$1:$A$49,0),MATCH(orders!K$1,products!$A$1:$G$1,0))</f>
        <v>M</v>
      </c>
      <c r="L615" s="4">
        <f>INDEX(products!$A$1:$G$49,MATCH(orders!$D615,products!$A$1:$A$49,0),MATCH(orders!L$1,products!$A$1:$G$1,0))</f>
        <v>0.5</v>
      </c>
      <c r="M615" s="5">
        <f>INDEX(products!$A$1:$G$49,MATCH(orders!$D615,products!$A$1:$A$49,0),MATCH(orders!M$1,products!$A$1:$G$1,0))</f>
        <v>5.97</v>
      </c>
      <c r="N615" s="5">
        <f t="shared" si="27"/>
        <v>5.97</v>
      </c>
      <c r="O615" t="str">
        <f t="shared" si="28"/>
        <v>Robusta</v>
      </c>
      <c r="P615" t="str">
        <f t="shared" si="29"/>
        <v>Medium</v>
      </c>
      <c r="Q615" t="str">
        <f>_xlfn.XLOOKUP(Orders_Table[[#This Row],[Customer ID]],customers!$A$1:$A$1001,customers!$I$1:$I$1001,,0)</f>
        <v>No</v>
      </c>
    </row>
    <row r="616" spans="1:17"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s="2" t="str">
        <f>_xlfn.XLOOKUP(Orders_Table[[#This Row],[Customer ID]],customers!$A$1:$A$1001,customers!$F$1:$F$1001,,0)</f>
        <v>Upton</v>
      </c>
      <c r="J616" t="str">
        <f>INDEX(products!$A$1:$G$49,MATCH(orders!$D616,products!$A$1:$A$49,0),MATCH(orders!J$1,products!$A$1:$G$1,0))</f>
        <v>Rob</v>
      </c>
      <c r="K616" t="str">
        <f>INDEX(products!$A$1:$G$49,MATCH(orders!$D616,products!$A$1:$A$49,0),MATCH(orders!K$1,products!$A$1:$G$1,0))</f>
        <v>M</v>
      </c>
      <c r="L616" s="4">
        <f>INDEX(products!$A$1:$G$49,MATCH(orders!$D616,products!$A$1:$A$49,0),MATCH(orders!L$1,products!$A$1:$G$1,0))</f>
        <v>0.5</v>
      </c>
      <c r="M616" s="5">
        <f>INDEX(products!$A$1:$G$49,MATCH(orders!$D616,products!$A$1:$A$49,0),MATCH(orders!M$1,products!$A$1:$G$1,0))</f>
        <v>5.97</v>
      </c>
      <c r="N616" s="5">
        <f t="shared" si="27"/>
        <v>29.849999999999998</v>
      </c>
      <c r="O616" t="str">
        <f t="shared" si="28"/>
        <v>Robusta</v>
      </c>
      <c r="P616" t="str">
        <f t="shared" si="29"/>
        <v>Medium</v>
      </c>
      <c r="Q616" t="str">
        <f>_xlfn.XLOOKUP(Orders_Table[[#This Row],[Customer ID]],customers!$A$1:$A$1001,customers!$I$1:$I$1001,,0)</f>
        <v>Yes</v>
      </c>
    </row>
    <row r="617" spans="1:17"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s="2" t="str">
        <f>_xlfn.XLOOKUP(Orders_Table[[#This Row],[Customer ID]],customers!$A$1:$A$1001,customers!$F$1:$F$1001,,0)</f>
        <v>Fargo</v>
      </c>
      <c r="J617" t="str">
        <f>INDEX(products!$A$1:$G$49,MATCH(orders!$D617,products!$A$1:$A$49,0),MATCH(orders!J$1,products!$A$1:$G$1,0))</f>
        <v>Lib</v>
      </c>
      <c r="K617" t="str">
        <f>INDEX(products!$A$1:$G$49,MATCH(orders!$D617,products!$A$1:$A$49,0),MATCH(orders!K$1,products!$A$1:$G$1,0))</f>
        <v>L</v>
      </c>
      <c r="L617" s="4">
        <f>INDEX(products!$A$1:$G$49,MATCH(orders!$D617,products!$A$1:$A$49,0),MATCH(orders!L$1,products!$A$1:$G$1,0))</f>
        <v>2.5</v>
      </c>
      <c r="M617" s="5">
        <f>INDEX(products!$A$1:$G$49,MATCH(orders!$D617,products!$A$1:$A$49,0),MATCH(orders!M$1,products!$A$1:$G$1,0))</f>
        <v>36.454999999999998</v>
      </c>
      <c r="N617" s="5">
        <f t="shared" si="27"/>
        <v>72.91</v>
      </c>
      <c r="O617" t="str">
        <f t="shared" si="28"/>
        <v>Liberica</v>
      </c>
      <c r="P617" t="str">
        <f t="shared" si="29"/>
        <v>Light</v>
      </c>
      <c r="Q617" t="str">
        <f>_xlfn.XLOOKUP(Orders_Table[[#This Row],[Customer ID]],customers!$A$1:$A$1001,customers!$I$1:$I$1001,,0)</f>
        <v>Yes</v>
      </c>
    </row>
    <row r="618" spans="1:17"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s="2" t="str">
        <f>_xlfn.XLOOKUP(Orders_Table[[#This Row],[Customer ID]],customers!$A$1:$A$1001,customers!$F$1:$F$1001,,0)</f>
        <v>Middleton</v>
      </c>
      <c r="J618" t="str">
        <f>INDEX(products!$A$1:$G$49,MATCH(orders!$D618,products!$A$1:$A$49,0),MATCH(orders!J$1,products!$A$1:$G$1,0))</f>
        <v>Exc</v>
      </c>
      <c r="K618" t="str">
        <f>INDEX(products!$A$1:$G$49,MATCH(orders!$D618,products!$A$1:$A$49,0),MATCH(orders!K$1,products!$A$1:$G$1,0))</f>
        <v>M</v>
      </c>
      <c r="L618" s="4">
        <f>INDEX(products!$A$1:$G$49,MATCH(orders!$D618,products!$A$1:$A$49,0),MATCH(orders!L$1,products!$A$1:$G$1,0))</f>
        <v>2.5</v>
      </c>
      <c r="M618" s="5">
        <f>INDEX(products!$A$1:$G$49,MATCH(orders!$D618,products!$A$1:$A$49,0),MATCH(orders!M$1,products!$A$1:$G$1,0))</f>
        <v>31.624999999999996</v>
      </c>
      <c r="N618" s="5">
        <f t="shared" si="27"/>
        <v>126.49999999999999</v>
      </c>
      <c r="O618" t="str">
        <f t="shared" si="28"/>
        <v>Excelsa</v>
      </c>
      <c r="P618" t="str">
        <f t="shared" si="29"/>
        <v>Medium</v>
      </c>
      <c r="Q618" t="str">
        <f>_xlfn.XLOOKUP(Orders_Table[[#This Row],[Customer ID]],customers!$A$1:$A$1001,customers!$I$1:$I$1001,,0)</f>
        <v>No</v>
      </c>
    </row>
    <row r="619" spans="1:17"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s="2" t="str">
        <f>_xlfn.XLOOKUP(Orders_Table[[#This Row],[Customer ID]],customers!$A$1:$A$1001,customers!$F$1:$F$1001,,0)</f>
        <v>Tulsa</v>
      </c>
      <c r="J619" t="str">
        <f>INDEX(products!$A$1:$G$49,MATCH(orders!$D619,products!$A$1:$A$49,0),MATCH(orders!J$1,products!$A$1:$G$1,0))</f>
        <v>Lib</v>
      </c>
      <c r="K619" t="str">
        <f>INDEX(products!$A$1:$G$49,MATCH(orders!$D619,products!$A$1:$A$49,0),MATCH(orders!K$1,products!$A$1:$G$1,0))</f>
        <v>M</v>
      </c>
      <c r="L619" s="4">
        <f>INDEX(products!$A$1:$G$49,MATCH(orders!$D619,products!$A$1:$A$49,0),MATCH(orders!L$1,products!$A$1:$G$1,0))</f>
        <v>2.5</v>
      </c>
      <c r="M619" s="5">
        <f>INDEX(products!$A$1:$G$49,MATCH(orders!$D619,products!$A$1:$A$49,0),MATCH(orders!M$1,products!$A$1:$G$1,0))</f>
        <v>33.464999999999996</v>
      </c>
      <c r="N619" s="5">
        <f t="shared" si="27"/>
        <v>33.464999999999996</v>
      </c>
      <c r="O619" t="str">
        <f t="shared" si="28"/>
        <v>Liberica</v>
      </c>
      <c r="P619" t="str">
        <f t="shared" si="29"/>
        <v>Medium</v>
      </c>
      <c r="Q619" t="str">
        <f>_xlfn.XLOOKUP(Orders_Table[[#This Row],[Customer ID]],customers!$A$1:$A$1001,customers!$I$1:$I$1001,,0)</f>
        <v>No</v>
      </c>
    </row>
    <row r="620" spans="1:17"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s="2" t="str">
        <f>_xlfn.XLOOKUP(Orders_Table[[#This Row],[Customer ID]],customers!$A$1:$A$1001,customers!$F$1:$F$1001,,0)</f>
        <v>New York City</v>
      </c>
      <c r="J620" t="str">
        <f>INDEX(products!$A$1:$G$49,MATCH(orders!$D620,products!$A$1:$A$49,0),MATCH(orders!J$1,products!$A$1:$G$1,0))</f>
        <v>Exc</v>
      </c>
      <c r="K620" t="str">
        <f>INDEX(products!$A$1:$G$49,MATCH(orders!$D620,products!$A$1:$A$49,0),MATCH(orders!K$1,products!$A$1:$G$1,0))</f>
        <v>D</v>
      </c>
      <c r="L620" s="4">
        <f>INDEX(products!$A$1:$G$49,MATCH(orders!$D620,products!$A$1:$A$49,0),MATCH(orders!L$1,products!$A$1:$G$1,0))</f>
        <v>1</v>
      </c>
      <c r="M620" s="5">
        <f>INDEX(products!$A$1:$G$49,MATCH(orders!$D620,products!$A$1:$A$49,0),MATCH(orders!M$1,products!$A$1:$G$1,0))</f>
        <v>12.15</v>
      </c>
      <c r="N620" s="5">
        <f t="shared" si="27"/>
        <v>72.900000000000006</v>
      </c>
      <c r="O620" t="str">
        <f t="shared" si="28"/>
        <v>Excelsa</v>
      </c>
      <c r="P620" t="str">
        <f t="shared" si="29"/>
        <v>Dark</v>
      </c>
      <c r="Q620" t="str">
        <f>_xlfn.XLOOKUP(Orders_Table[[#This Row],[Customer ID]],customers!$A$1:$A$1001,customers!$I$1:$I$1001,,0)</f>
        <v>Yes</v>
      </c>
    </row>
    <row r="621" spans="1:17"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s="2" t="str">
        <f>_xlfn.XLOOKUP(Orders_Table[[#This Row],[Customer ID]],customers!$A$1:$A$1001,customers!$F$1:$F$1001,,0)</f>
        <v>Seminole</v>
      </c>
      <c r="J621" t="str">
        <f>INDEX(products!$A$1:$G$49,MATCH(orders!$D621,products!$A$1:$A$49,0),MATCH(orders!J$1,products!$A$1:$G$1,0))</f>
        <v>Lib</v>
      </c>
      <c r="K621" t="str">
        <f>INDEX(products!$A$1:$G$49,MATCH(orders!$D621,products!$A$1:$A$49,0),MATCH(orders!K$1,products!$A$1:$G$1,0))</f>
        <v>D</v>
      </c>
      <c r="L621" s="4">
        <f>INDEX(products!$A$1:$G$49,MATCH(orders!$D621,products!$A$1:$A$49,0),MATCH(orders!L$1,products!$A$1:$G$1,0))</f>
        <v>0.5</v>
      </c>
      <c r="M621" s="5">
        <f>INDEX(products!$A$1:$G$49,MATCH(orders!$D621,products!$A$1:$A$49,0),MATCH(orders!M$1,products!$A$1:$G$1,0))</f>
        <v>7.77</v>
      </c>
      <c r="N621" s="5">
        <f t="shared" si="27"/>
        <v>15.54</v>
      </c>
      <c r="O621" t="str">
        <f t="shared" si="28"/>
        <v>Liberica</v>
      </c>
      <c r="P621" t="str">
        <f t="shared" si="29"/>
        <v>Dark</v>
      </c>
      <c r="Q621" t="str">
        <f>_xlfn.XLOOKUP(Orders_Table[[#This Row],[Customer ID]],customers!$A$1:$A$1001,customers!$I$1:$I$1001,,0)</f>
        <v>Yes</v>
      </c>
    </row>
    <row r="622" spans="1:17"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s="2" t="str">
        <f>_xlfn.XLOOKUP(Orders_Table[[#This Row],[Customer ID]],customers!$A$1:$A$1001,customers!$F$1:$F$1001,,0)</f>
        <v>Fort Lauderdale</v>
      </c>
      <c r="J622" t="str">
        <f>INDEX(products!$A$1:$G$49,MATCH(orders!$D622,products!$A$1:$A$49,0),MATCH(orders!J$1,products!$A$1:$G$1,0))</f>
        <v>Ara</v>
      </c>
      <c r="K622" t="str">
        <f>INDEX(products!$A$1:$G$49,MATCH(orders!$D622,products!$A$1:$A$49,0),MATCH(orders!K$1,products!$A$1:$G$1,0))</f>
        <v>M</v>
      </c>
      <c r="L622" s="4">
        <f>INDEX(products!$A$1:$G$49,MATCH(orders!$D622,products!$A$1:$A$49,0),MATCH(orders!L$1,products!$A$1:$G$1,0))</f>
        <v>0.2</v>
      </c>
      <c r="M622" s="5">
        <f>INDEX(products!$A$1:$G$49,MATCH(orders!$D622,products!$A$1:$A$49,0),MATCH(orders!M$1,products!$A$1:$G$1,0))</f>
        <v>3.375</v>
      </c>
      <c r="N622" s="5">
        <f t="shared" si="27"/>
        <v>20.25</v>
      </c>
      <c r="O622" t="str">
        <f t="shared" si="28"/>
        <v>Arabica</v>
      </c>
      <c r="P622" t="str">
        <f t="shared" si="29"/>
        <v>Medium</v>
      </c>
      <c r="Q622" t="str">
        <f>_xlfn.XLOOKUP(Orders_Table[[#This Row],[Customer ID]],customers!$A$1:$A$1001,customers!$I$1:$I$1001,,0)</f>
        <v>No</v>
      </c>
    </row>
    <row r="623" spans="1:17"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s="2" t="str">
        <f>_xlfn.XLOOKUP(Orders_Table[[#This Row],[Customer ID]],customers!$A$1:$A$1001,customers!$F$1:$F$1001,,0)</f>
        <v>Portland</v>
      </c>
      <c r="J623" t="str">
        <f>INDEX(products!$A$1:$G$49,MATCH(orders!$D623,products!$A$1:$A$49,0),MATCH(orders!J$1,products!$A$1:$G$1,0))</f>
        <v>Ara</v>
      </c>
      <c r="K623" t="str">
        <f>INDEX(products!$A$1:$G$49,MATCH(orders!$D623,products!$A$1:$A$49,0),MATCH(orders!K$1,products!$A$1:$G$1,0))</f>
        <v>L</v>
      </c>
      <c r="L623" s="4">
        <f>INDEX(products!$A$1:$G$49,MATCH(orders!$D623,products!$A$1:$A$49,0),MATCH(orders!L$1,products!$A$1:$G$1,0))</f>
        <v>1</v>
      </c>
      <c r="M623" s="5">
        <f>INDEX(products!$A$1:$G$49,MATCH(orders!$D623,products!$A$1:$A$49,0),MATCH(orders!M$1,products!$A$1:$G$1,0))</f>
        <v>12.95</v>
      </c>
      <c r="N623" s="5">
        <f t="shared" si="27"/>
        <v>77.699999999999989</v>
      </c>
      <c r="O623" t="str">
        <f t="shared" si="28"/>
        <v>Arabica</v>
      </c>
      <c r="P623" t="str">
        <f t="shared" si="29"/>
        <v>Light</v>
      </c>
      <c r="Q623" t="str">
        <f>_xlfn.XLOOKUP(Orders_Table[[#This Row],[Customer ID]],customers!$A$1:$A$1001,customers!$I$1:$I$1001,,0)</f>
        <v>No</v>
      </c>
    </row>
    <row r="624" spans="1:17"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s="2" t="str">
        <f>_xlfn.XLOOKUP(Orders_Table[[#This Row],[Customer ID]],customers!$A$1:$A$1001,customers!$F$1:$F$1001,,0)</f>
        <v>Las Vegas</v>
      </c>
      <c r="J624" t="str">
        <f>INDEX(products!$A$1:$G$49,MATCH(orders!$D624,products!$A$1:$A$49,0),MATCH(orders!J$1,products!$A$1:$G$1,0))</f>
        <v>Lib</v>
      </c>
      <c r="K624" t="str">
        <f>INDEX(products!$A$1:$G$49,MATCH(orders!$D624,products!$A$1:$A$49,0),MATCH(orders!K$1,products!$A$1:$G$1,0))</f>
        <v>M</v>
      </c>
      <c r="L624" s="4">
        <f>INDEX(products!$A$1:$G$49,MATCH(orders!$D624,products!$A$1:$A$49,0),MATCH(orders!L$1,products!$A$1:$G$1,0))</f>
        <v>2.5</v>
      </c>
      <c r="M624" s="5">
        <f>INDEX(products!$A$1:$G$49,MATCH(orders!$D624,products!$A$1:$A$49,0),MATCH(orders!M$1,products!$A$1:$G$1,0))</f>
        <v>33.464999999999996</v>
      </c>
      <c r="N624" s="5">
        <f t="shared" si="27"/>
        <v>133.85999999999999</v>
      </c>
      <c r="O624" t="str">
        <f t="shared" si="28"/>
        <v>Liberica</v>
      </c>
      <c r="P624" t="str">
        <f t="shared" si="29"/>
        <v>Medium</v>
      </c>
      <c r="Q624" t="str">
        <f>_xlfn.XLOOKUP(Orders_Table[[#This Row],[Customer ID]],customers!$A$1:$A$1001,customers!$I$1:$I$1001,,0)</f>
        <v>No</v>
      </c>
    </row>
    <row r="625" spans="1:17"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s="2" t="str">
        <f>_xlfn.XLOOKUP(Orders_Table[[#This Row],[Customer ID]],customers!$A$1:$A$1001,customers!$F$1:$F$1001,,0)</f>
        <v>Merton</v>
      </c>
      <c r="J625" t="str">
        <f>INDEX(products!$A$1:$G$49,MATCH(orders!$D625,products!$A$1:$A$49,0),MATCH(orders!J$1,products!$A$1:$G$1,0))</f>
        <v>Exc</v>
      </c>
      <c r="K625" t="str">
        <f>INDEX(products!$A$1:$G$49,MATCH(orders!$D625,products!$A$1:$A$49,0),MATCH(orders!K$1,products!$A$1:$G$1,0))</f>
        <v>D</v>
      </c>
      <c r="L625" s="4">
        <f>INDEX(products!$A$1:$G$49,MATCH(orders!$D625,products!$A$1:$A$49,0),MATCH(orders!L$1,products!$A$1:$G$1,0))</f>
        <v>1</v>
      </c>
      <c r="M625" s="5">
        <f>INDEX(products!$A$1:$G$49,MATCH(orders!$D625,products!$A$1:$A$49,0),MATCH(orders!M$1,products!$A$1:$G$1,0))</f>
        <v>12.15</v>
      </c>
      <c r="N625" s="5">
        <f t="shared" si="27"/>
        <v>12.15</v>
      </c>
      <c r="O625" t="str">
        <f t="shared" si="28"/>
        <v>Excelsa</v>
      </c>
      <c r="P625" t="str">
        <f t="shared" si="29"/>
        <v>Dark</v>
      </c>
      <c r="Q625" t="str">
        <f>_xlfn.XLOOKUP(Orders_Table[[#This Row],[Customer ID]],customers!$A$1:$A$1001,customers!$I$1:$I$1001,,0)</f>
        <v>No</v>
      </c>
    </row>
    <row r="626" spans="1:17"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s="2" t="str">
        <f>_xlfn.XLOOKUP(Orders_Table[[#This Row],[Customer ID]],customers!$A$1:$A$1001,customers!$F$1:$F$1001,,0)</f>
        <v>Ballybofey</v>
      </c>
      <c r="J626" t="str">
        <f>INDEX(products!$A$1:$G$49,MATCH(orders!$D626,products!$A$1:$A$49,0),MATCH(orders!J$1,products!$A$1:$G$1,0))</f>
        <v>Exc</v>
      </c>
      <c r="K626" t="str">
        <f>INDEX(products!$A$1:$G$49,MATCH(orders!$D626,products!$A$1:$A$49,0),MATCH(orders!K$1,products!$A$1:$G$1,0))</f>
        <v>M</v>
      </c>
      <c r="L626" s="4">
        <f>INDEX(products!$A$1:$G$49,MATCH(orders!$D626,products!$A$1:$A$49,0),MATCH(orders!L$1,products!$A$1:$G$1,0))</f>
        <v>2.5</v>
      </c>
      <c r="M626" s="5">
        <f>INDEX(products!$A$1:$G$49,MATCH(orders!$D626,products!$A$1:$A$49,0),MATCH(orders!M$1,products!$A$1:$G$1,0))</f>
        <v>31.624999999999996</v>
      </c>
      <c r="N626" s="5">
        <f t="shared" si="27"/>
        <v>63.249999999999993</v>
      </c>
      <c r="O626" t="str">
        <f t="shared" si="28"/>
        <v>Excelsa</v>
      </c>
      <c r="P626" t="str">
        <f t="shared" si="29"/>
        <v>Medium</v>
      </c>
      <c r="Q626" t="str">
        <f>_xlfn.XLOOKUP(Orders_Table[[#This Row],[Customer ID]],customers!$A$1:$A$1001,customers!$I$1:$I$1001,,0)</f>
        <v>Yes</v>
      </c>
    </row>
    <row r="627" spans="1:17"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s="2" t="str">
        <f>_xlfn.XLOOKUP(Orders_Table[[#This Row],[Customer ID]],customers!$A$1:$A$1001,customers!$F$1:$F$1001,,0)</f>
        <v>San Francisco</v>
      </c>
      <c r="J627" t="str">
        <f>INDEX(products!$A$1:$G$49,MATCH(orders!$D627,products!$A$1:$A$49,0),MATCH(orders!J$1,products!$A$1:$G$1,0))</f>
        <v>Rob</v>
      </c>
      <c r="K627" t="str">
        <f>INDEX(products!$A$1:$G$49,MATCH(orders!$D627,products!$A$1:$A$49,0),MATCH(orders!K$1,products!$A$1:$G$1,0))</f>
        <v>L</v>
      </c>
      <c r="L627" s="4">
        <f>INDEX(products!$A$1:$G$49,MATCH(orders!$D627,products!$A$1:$A$49,0),MATCH(orders!L$1,products!$A$1:$G$1,0))</f>
        <v>0.5</v>
      </c>
      <c r="M627" s="5">
        <f>INDEX(products!$A$1:$G$49,MATCH(orders!$D627,products!$A$1:$A$49,0),MATCH(orders!M$1,products!$A$1:$G$1,0))</f>
        <v>7.169999999999999</v>
      </c>
      <c r="N627" s="5">
        <f t="shared" si="27"/>
        <v>35.849999999999994</v>
      </c>
      <c r="O627" t="str">
        <f t="shared" si="28"/>
        <v>Robusta</v>
      </c>
      <c r="P627" t="str">
        <f t="shared" si="29"/>
        <v>Light</v>
      </c>
      <c r="Q627" t="str">
        <f>_xlfn.XLOOKUP(Orders_Table[[#This Row],[Customer ID]],customers!$A$1:$A$1001,customers!$I$1:$I$1001,,0)</f>
        <v>No</v>
      </c>
    </row>
    <row r="628" spans="1:17"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s="2" t="str">
        <f>_xlfn.XLOOKUP(Orders_Table[[#This Row],[Customer ID]],customers!$A$1:$A$1001,customers!$F$1:$F$1001,,0)</f>
        <v>Pittsburgh</v>
      </c>
      <c r="J628" t="str">
        <f>INDEX(products!$A$1:$G$49,MATCH(orders!$D628,products!$A$1:$A$49,0),MATCH(orders!J$1,products!$A$1:$G$1,0))</f>
        <v>Ara</v>
      </c>
      <c r="K628" t="str">
        <f>INDEX(products!$A$1:$G$49,MATCH(orders!$D628,products!$A$1:$A$49,0),MATCH(orders!K$1,products!$A$1:$G$1,0))</f>
        <v>M</v>
      </c>
      <c r="L628" s="4">
        <f>INDEX(products!$A$1:$G$49,MATCH(orders!$D628,products!$A$1:$A$49,0),MATCH(orders!L$1,products!$A$1:$G$1,0))</f>
        <v>2.5</v>
      </c>
      <c r="M628" s="5">
        <f>INDEX(products!$A$1:$G$49,MATCH(orders!$D628,products!$A$1:$A$49,0),MATCH(orders!M$1,products!$A$1:$G$1,0))</f>
        <v>25.874999999999996</v>
      </c>
      <c r="N628" s="5">
        <f t="shared" si="27"/>
        <v>77.624999999999986</v>
      </c>
      <c r="O628" t="str">
        <f t="shared" si="28"/>
        <v>Arabica</v>
      </c>
      <c r="P628" t="str">
        <f t="shared" si="29"/>
        <v>Medium</v>
      </c>
      <c r="Q628" t="str">
        <f>_xlfn.XLOOKUP(Orders_Table[[#This Row],[Customer ID]],customers!$A$1:$A$1001,customers!$I$1:$I$1001,,0)</f>
        <v>No</v>
      </c>
    </row>
    <row r="629" spans="1:17"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s="2" t="str">
        <f>_xlfn.XLOOKUP(Orders_Table[[#This Row],[Customer ID]],customers!$A$1:$A$1001,customers!$F$1:$F$1001,,0)</f>
        <v>Houston</v>
      </c>
      <c r="J629" t="str">
        <f>INDEX(products!$A$1:$G$49,MATCH(orders!$D629,products!$A$1:$A$49,0),MATCH(orders!J$1,products!$A$1:$G$1,0))</f>
        <v>Exc</v>
      </c>
      <c r="K629" t="str">
        <f>INDEX(products!$A$1:$G$49,MATCH(orders!$D629,products!$A$1:$A$49,0),MATCH(orders!K$1,products!$A$1:$G$1,0))</f>
        <v>M</v>
      </c>
      <c r="L629" s="4">
        <f>INDEX(products!$A$1:$G$49,MATCH(orders!$D629,products!$A$1:$A$49,0),MATCH(orders!L$1,products!$A$1:$G$1,0))</f>
        <v>2.5</v>
      </c>
      <c r="M629" s="5">
        <f>INDEX(products!$A$1:$G$49,MATCH(orders!$D629,products!$A$1:$A$49,0),MATCH(orders!M$1,products!$A$1:$G$1,0))</f>
        <v>31.624999999999996</v>
      </c>
      <c r="N629" s="5">
        <f t="shared" si="27"/>
        <v>63.249999999999993</v>
      </c>
      <c r="O629" t="str">
        <f t="shared" si="28"/>
        <v>Excelsa</v>
      </c>
      <c r="P629" t="str">
        <f t="shared" si="29"/>
        <v>Medium</v>
      </c>
      <c r="Q629" t="str">
        <f>_xlfn.XLOOKUP(Orders_Table[[#This Row],[Customer ID]],customers!$A$1:$A$1001,customers!$I$1:$I$1001,,0)</f>
        <v>Yes</v>
      </c>
    </row>
    <row r="630" spans="1:17"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s="2" t="str">
        <f>_xlfn.XLOOKUP(Orders_Table[[#This Row],[Customer ID]],customers!$A$1:$A$1001,customers!$F$1:$F$1001,,0)</f>
        <v>Castlerea</v>
      </c>
      <c r="J630" t="str">
        <f>INDEX(products!$A$1:$G$49,MATCH(orders!$D630,products!$A$1:$A$49,0),MATCH(orders!J$1,products!$A$1:$G$1,0))</f>
        <v>Exc</v>
      </c>
      <c r="K630" t="str">
        <f>INDEX(products!$A$1:$G$49,MATCH(orders!$D630,products!$A$1:$A$49,0),MATCH(orders!K$1,products!$A$1:$G$1,0))</f>
        <v>L</v>
      </c>
      <c r="L630" s="4">
        <f>INDEX(products!$A$1:$G$49,MATCH(orders!$D630,products!$A$1:$A$49,0),MATCH(orders!L$1,products!$A$1:$G$1,0))</f>
        <v>0.2</v>
      </c>
      <c r="M630" s="5">
        <f>INDEX(products!$A$1:$G$49,MATCH(orders!$D630,products!$A$1:$A$49,0),MATCH(orders!M$1,products!$A$1:$G$1,0))</f>
        <v>4.4550000000000001</v>
      </c>
      <c r="N630" s="5">
        <f t="shared" si="27"/>
        <v>26.73</v>
      </c>
      <c r="O630" t="str">
        <f t="shared" si="28"/>
        <v>Excelsa</v>
      </c>
      <c r="P630" t="str">
        <f t="shared" si="29"/>
        <v>Light</v>
      </c>
      <c r="Q630" t="str">
        <f>_xlfn.XLOOKUP(Orders_Table[[#This Row],[Customer ID]],customers!$A$1:$A$1001,customers!$I$1:$I$1001,,0)</f>
        <v>Yes</v>
      </c>
    </row>
    <row r="631" spans="1:17"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s="2" t="str">
        <f>_xlfn.XLOOKUP(Orders_Table[[#This Row],[Customer ID]],customers!$A$1:$A$1001,customers!$F$1:$F$1001,,0)</f>
        <v>Castlerea</v>
      </c>
      <c r="J631" t="str">
        <f>INDEX(products!$A$1:$G$49,MATCH(orders!$D631,products!$A$1:$A$49,0),MATCH(orders!J$1,products!$A$1:$G$1,0))</f>
        <v>Lib</v>
      </c>
      <c r="K631" t="str">
        <f>INDEX(products!$A$1:$G$49,MATCH(orders!$D631,products!$A$1:$A$49,0),MATCH(orders!K$1,products!$A$1:$G$1,0))</f>
        <v>D</v>
      </c>
      <c r="L631" s="4">
        <f>INDEX(products!$A$1:$G$49,MATCH(orders!$D631,products!$A$1:$A$49,0),MATCH(orders!L$1,products!$A$1:$G$1,0))</f>
        <v>0.5</v>
      </c>
      <c r="M631" s="5">
        <f>INDEX(products!$A$1:$G$49,MATCH(orders!$D631,products!$A$1:$A$49,0),MATCH(orders!M$1,products!$A$1:$G$1,0))</f>
        <v>7.77</v>
      </c>
      <c r="N631" s="5">
        <f t="shared" si="27"/>
        <v>31.08</v>
      </c>
      <c r="O631" t="str">
        <f t="shared" si="28"/>
        <v>Liberica</v>
      </c>
      <c r="P631" t="str">
        <f t="shared" si="29"/>
        <v>Dark</v>
      </c>
      <c r="Q631" t="str">
        <f>_xlfn.XLOOKUP(Orders_Table[[#This Row],[Customer ID]],customers!$A$1:$A$1001,customers!$I$1:$I$1001,,0)</f>
        <v>Yes</v>
      </c>
    </row>
    <row r="632" spans="1:17"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s="2" t="str">
        <f>_xlfn.XLOOKUP(Orders_Table[[#This Row],[Customer ID]],customers!$A$1:$A$1001,customers!$F$1:$F$1001,,0)</f>
        <v>Castlerea</v>
      </c>
      <c r="J632" t="str">
        <f>INDEX(products!$A$1:$G$49,MATCH(orders!$D632,products!$A$1:$A$49,0),MATCH(orders!J$1,products!$A$1:$G$1,0))</f>
        <v>Ara</v>
      </c>
      <c r="K632" t="str">
        <f>INDEX(products!$A$1:$G$49,MATCH(orders!$D632,products!$A$1:$A$49,0),MATCH(orders!K$1,products!$A$1:$G$1,0))</f>
        <v>D</v>
      </c>
      <c r="L632" s="4">
        <f>INDEX(products!$A$1:$G$49,MATCH(orders!$D632,products!$A$1:$A$49,0),MATCH(orders!L$1,products!$A$1:$G$1,0))</f>
        <v>0.2</v>
      </c>
      <c r="M632" s="5">
        <f>INDEX(products!$A$1:$G$49,MATCH(orders!$D632,products!$A$1:$A$49,0),MATCH(orders!M$1,products!$A$1:$G$1,0))</f>
        <v>2.9849999999999999</v>
      </c>
      <c r="N632" s="5">
        <f t="shared" si="27"/>
        <v>2.9849999999999999</v>
      </c>
      <c r="O632" t="str">
        <f t="shared" si="28"/>
        <v>Arabica</v>
      </c>
      <c r="P632" t="str">
        <f t="shared" si="29"/>
        <v>Dark</v>
      </c>
      <c r="Q632" t="str">
        <f>_xlfn.XLOOKUP(Orders_Table[[#This Row],[Customer ID]],customers!$A$1:$A$1001,customers!$I$1:$I$1001,,0)</f>
        <v>Yes</v>
      </c>
    </row>
    <row r="633" spans="1:17"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s="2" t="str">
        <f>_xlfn.XLOOKUP(Orders_Table[[#This Row],[Customer ID]],customers!$A$1:$A$1001,customers!$F$1:$F$1001,,0)</f>
        <v>Castlerea</v>
      </c>
      <c r="J633" t="str">
        <f>INDEX(products!$A$1:$G$49,MATCH(orders!$D633,products!$A$1:$A$49,0),MATCH(orders!J$1,products!$A$1:$G$1,0))</f>
        <v>Rob</v>
      </c>
      <c r="K633" t="str">
        <f>INDEX(products!$A$1:$G$49,MATCH(orders!$D633,products!$A$1:$A$49,0),MATCH(orders!K$1,products!$A$1:$G$1,0))</f>
        <v>D</v>
      </c>
      <c r="L633" s="4">
        <f>INDEX(products!$A$1:$G$49,MATCH(orders!$D633,products!$A$1:$A$49,0),MATCH(orders!L$1,products!$A$1:$G$1,0))</f>
        <v>2.5</v>
      </c>
      <c r="M633" s="5">
        <f>INDEX(products!$A$1:$G$49,MATCH(orders!$D633,products!$A$1:$A$49,0),MATCH(orders!M$1,products!$A$1:$G$1,0))</f>
        <v>20.584999999999997</v>
      </c>
      <c r="N633" s="5">
        <f t="shared" si="27"/>
        <v>102.92499999999998</v>
      </c>
      <c r="O633" t="str">
        <f t="shared" si="28"/>
        <v>Robusta</v>
      </c>
      <c r="P633" t="str">
        <f t="shared" si="29"/>
        <v>Dark</v>
      </c>
      <c r="Q633" t="str">
        <f>_xlfn.XLOOKUP(Orders_Table[[#This Row],[Customer ID]],customers!$A$1:$A$1001,customers!$I$1:$I$1001,,0)</f>
        <v>Yes</v>
      </c>
    </row>
    <row r="634" spans="1:17"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s="2" t="str">
        <f>_xlfn.XLOOKUP(Orders_Table[[#This Row],[Customer ID]],customers!$A$1:$A$1001,customers!$F$1:$F$1001,,0)</f>
        <v>Los Angeles</v>
      </c>
      <c r="J634" t="str">
        <f>INDEX(products!$A$1:$G$49,MATCH(orders!$D634,products!$A$1:$A$49,0),MATCH(orders!J$1,products!$A$1:$G$1,0))</f>
        <v>Exc</v>
      </c>
      <c r="K634" t="str">
        <f>INDEX(products!$A$1:$G$49,MATCH(orders!$D634,products!$A$1:$A$49,0),MATCH(orders!K$1,products!$A$1:$G$1,0))</f>
        <v>L</v>
      </c>
      <c r="L634" s="4">
        <f>INDEX(products!$A$1:$G$49,MATCH(orders!$D634,products!$A$1:$A$49,0),MATCH(orders!L$1,products!$A$1:$G$1,0))</f>
        <v>0.5</v>
      </c>
      <c r="M634" s="5">
        <f>INDEX(products!$A$1:$G$49,MATCH(orders!$D634,products!$A$1:$A$49,0),MATCH(orders!M$1,products!$A$1:$G$1,0))</f>
        <v>8.91</v>
      </c>
      <c r="N634" s="5">
        <f t="shared" si="27"/>
        <v>35.64</v>
      </c>
      <c r="O634" t="str">
        <f t="shared" si="28"/>
        <v>Excelsa</v>
      </c>
      <c r="P634" t="str">
        <f t="shared" si="29"/>
        <v>Light</v>
      </c>
      <c r="Q634" t="str">
        <f>_xlfn.XLOOKUP(Orders_Table[[#This Row],[Customer ID]],customers!$A$1:$A$1001,customers!$I$1:$I$1001,,0)</f>
        <v>No</v>
      </c>
    </row>
    <row r="635" spans="1:17"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s="2" t="str">
        <f>_xlfn.XLOOKUP(Orders_Table[[#This Row],[Customer ID]],customers!$A$1:$A$1001,customers!$F$1:$F$1001,,0)</f>
        <v>Wilkes Barre</v>
      </c>
      <c r="J635" t="str">
        <f>INDEX(products!$A$1:$G$49,MATCH(orders!$D635,products!$A$1:$A$49,0),MATCH(orders!J$1,products!$A$1:$G$1,0))</f>
        <v>Rob</v>
      </c>
      <c r="K635" t="str">
        <f>INDEX(products!$A$1:$G$49,MATCH(orders!$D635,products!$A$1:$A$49,0),MATCH(orders!K$1,products!$A$1:$G$1,0))</f>
        <v>L</v>
      </c>
      <c r="L635" s="4">
        <f>INDEX(products!$A$1:$G$49,MATCH(orders!$D635,products!$A$1:$A$49,0),MATCH(orders!L$1,products!$A$1:$G$1,0))</f>
        <v>1</v>
      </c>
      <c r="M635" s="5">
        <f>INDEX(products!$A$1:$G$49,MATCH(orders!$D635,products!$A$1:$A$49,0),MATCH(orders!M$1,products!$A$1:$G$1,0))</f>
        <v>11.95</v>
      </c>
      <c r="N635" s="5">
        <f t="shared" si="27"/>
        <v>47.8</v>
      </c>
      <c r="O635" t="str">
        <f t="shared" si="28"/>
        <v>Robusta</v>
      </c>
      <c r="P635" t="str">
        <f t="shared" si="29"/>
        <v>Light</v>
      </c>
      <c r="Q635" t="str">
        <f>_xlfn.XLOOKUP(Orders_Table[[#This Row],[Customer ID]],customers!$A$1:$A$1001,customers!$I$1:$I$1001,,0)</f>
        <v>No</v>
      </c>
    </row>
    <row r="636" spans="1:17"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s="2" t="str">
        <f>_xlfn.XLOOKUP(Orders_Table[[#This Row],[Customer ID]],customers!$A$1:$A$1001,customers!$F$1:$F$1001,,0)</f>
        <v>Denton</v>
      </c>
      <c r="J636" t="str">
        <f>INDEX(products!$A$1:$G$49,MATCH(orders!$D636,products!$A$1:$A$49,0),MATCH(orders!J$1,products!$A$1:$G$1,0))</f>
        <v>Lib</v>
      </c>
      <c r="K636" t="str">
        <f>INDEX(products!$A$1:$G$49,MATCH(orders!$D636,products!$A$1:$A$49,0),MATCH(orders!K$1,products!$A$1:$G$1,0))</f>
        <v>M</v>
      </c>
      <c r="L636" s="4">
        <f>INDEX(products!$A$1:$G$49,MATCH(orders!$D636,products!$A$1:$A$49,0),MATCH(orders!L$1,products!$A$1:$G$1,0))</f>
        <v>1</v>
      </c>
      <c r="M636" s="5">
        <f>INDEX(products!$A$1:$G$49,MATCH(orders!$D636,products!$A$1:$A$49,0),MATCH(orders!M$1,products!$A$1:$G$1,0))</f>
        <v>14.55</v>
      </c>
      <c r="N636" s="5">
        <f t="shared" si="27"/>
        <v>43.650000000000006</v>
      </c>
      <c r="O636" t="str">
        <f t="shared" si="28"/>
        <v>Liberica</v>
      </c>
      <c r="P636" t="str">
        <f t="shared" si="29"/>
        <v>Medium</v>
      </c>
      <c r="Q636" t="str">
        <f>_xlfn.XLOOKUP(Orders_Table[[#This Row],[Customer ID]],customers!$A$1:$A$1001,customers!$I$1:$I$1001,,0)</f>
        <v>No</v>
      </c>
    </row>
    <row r="637" spans="1:17"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s="2" t="str">
        <f>_xlfn.XLOOKUP(Orders_Table[[#This Row],[Customer ID]],customers!$A$1:$A$1001,customers!$F$1:$F$1001,,0)</f>
        <v>Lees Summit</v>
      </c>
      <c r="J637" t="str">
        <f>INDEX(products!$A$1:$G$49,MATCH(orders!$D637,products!$A$1:$A$49,0),MATCH(orders!J$1,products!$A$1:$G$1,0))</f>
        <v>Exc</v>
      </c>
      <c r="K637" t="str">
        <f>INDEX(products!$A$1:$G$49,MATCH(orders!$D637,products!$A$1:$A$49,0),MATCH(orders!K$1,products!$A$1:$G$1,0))</f>
        <v>L</v>
      </c>
      <c r="L637" s="4">
        <f>INDEX(products!$A$1:$G$49,MATCH(orders!$D637,products!$A$1:$A$49,0),MATCH(orders!L$1,products!$A$1:$G$1,0))</f>
        <v>0.5</v>
      </c>
      <c r="M637" s="5">
        <f>INDEX(products!$A$1:$G$49,MATCH(orders!$D637,products!$A$1:$A$49,0),MATCH(orders!M$1,products!$A$1:$G$1,0))</f>
        <v>8.91</v>
      </c>
      <c r="N637" s="5">
        <f t="shared" si="27"/>
        <v>35.64</v>
      </c>
      <c r="O637" t="str">
        <f t="shared" si="28"/>
        <v>Excelsa</v>
      </c>
      <c r="P637" t="str">
        <f t="shared" si="29"/>
        <v>Light</v>
      </c>
      <c r="Q637" t="str">
        <f>_xlfn.XLOOKUP(Orders_Table[[#This Row],[Customer ID]],customers!$A$1:$A$1001,customers!$I$1:$I$1001,,0)</f>
        <v>Yes</v>
      </c>
    </row>
    <row r="638" spans="1:17"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s="2" t="str">
        <f>_xlfn.XLOOKUP(Orders_Table[[#This Row],[Customer ID]],customers!$A$1:$A$1001,customers!$F$1:$F$1001,,0)</f>
        <v>Little Rock</v>
      </c>
      <c r="J638" t="str">
        <f>INDEX(products!$A$1:$G$49,MATCH(orders!$D638,products!$A$1:$A$49,0),MATCH(orders!J$1,products!$A$1:$G$1,0))</f>
        <v>Lib</v>
      </c>
      <c r="K638" t="str">
        <f>INDEX(products!$A$1:$G$49,MATCH(orders!$D638,products!$A$1:$A$49,0),MATCH(orders!K$1,products!$A$1:$G$1,0))</f>
        <v>L</v>
      </c>
      <c r="L638" s="4">
        <f>INDEX(products!$A$1:$G$49,MATCH(orders!$D638,products!$A$1:$A$49,0),MATCH(orders!L$1,products!$A$1:$G$1,0))</f>
        <v>1</v>
      </c>
      <c r="M638" s="5">
        <f>INDEX(products!$A$1:$G$49,MATCH(orders!$D638,products!$A$1:$A$49,0),MATCH(orders!M$1,products!$A$1:$G$1,0))</f>
        <v>15.85</v>
      </c>
      <c r="N638" s="5">
        <f t="shared" si="27"/>
        <v>95.1</v>
      </c>
      <c r="O638" t="str">
        <f t="shared" si="28"/>
        <v>Liberica</v>
      </c>
      <c r="P638" t="str">
        <f t="shared" si="29"/>
        <v>Light</v>
      </c>
      <c r="Q638" t="str">
        <f>_xlfn.XLOOKUP(Orders_Table[[#This Row],[Customer ID]],customers!$A$1:$A$1001,customers!$I$1:$I$1001,,0)</f>
        <v>Yes</v>
      </c>
    </row>
    <row r="639" spans="1:17"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s="2" t="str">
        <f>_xlfn.XLOOKUP(Orders_Table[[#This Row],[Customer ID]],customers!$A$1:$A$1001,customers!$F$1:$F$1001,,0)</f>
        <v>Ballisodare</v>
      </c>
      <c r="J639" t="str">
        <f>INDEX(products!$A$1:$G$49,MATCH(orders!$D639,products!$A$1:$A$49,0),MATCH(orders!J$1,products!$A$1:$G$1,0))</f>
        <v>Exc</v>
      </c>
      <c r="K639" t="str">
        <f>INDEX(products!$A$1:$G$49,MATCH(orders!$D639,products!$A$1:$A$49,0),MATCH(orders!K$1,products!$A$1:$G$1,0))</f>
        <v>M</v>
      </c>
      <c r="L639" s="4">
        <f>INDEX(products!$A$1:$G$49,MATCH(orders!$D639,products!$A$1:$A$49,0),MATCH(orders!L$1,products!$A$1:$G$1,0))</f>
        <v>2.5</v>
      </c>
      <c r="M639" s="5">
        <f>INDEX(products!$A$1:$G$49,MATCH(orders!$D639,products!$A$1:$A$49,0),MATCH(orders!M$1,products!$A$1:$G$1,0))</f>
        <v>31.624999999999996</v>
      </c>
      <c r="N639" s="5">
        <f t="shared" si="27"/>
        <v>31.624999999999996</v>
      </c>
      <c r="O639" t="str">
        <f t="shared" si="28"/>
        <v>Excelsa</v>
      </c>
      <c r="P639" t="str">
        <f t="shared" si="29"/>
        <v>Medium</v>
      </c>
      <c r="Q639" t="str">
        <f>_xlfn.XLOOKUP(Orders_Table[[#This Row],[Customer ID]],customers!$A$1:$A$1001,customers!$I$1:$I$1001,,0)</f>
        <v>Yes</v>
      </c>
    </row>
    <row r="640" spans="1:17"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s="2" t="str">
        <f>_xlfn.XLOOKUP(Orders_Table[[#This Row],[Customer ID]],customers!$A$1:$A$1001,customers!$F$1:$F$1001,,0)</f>
        <v>Daingean</v>
      </c>
      <c r="J640" t="str">
        <f>INDEX(products!$A$1:$G$49,MATCH(orders!$D640,products!$A$1:$A$49,0),MATCH(orders!J$1,products!$A$1:$G$1,0))</f>
        <v>Ara</v>
      </c>
      <c r="K640" t="str">
        <f>INDEX(products!$A$1:$G$49,MATCH(orders!$D640,products!$A$1:$A$49,0),MATCH(orders!K$1,products!$A$1:$G$1,0))</f>
        <v>M</v>
      </c>
      <c r="L640" s="4">
        <f>INDEX(products!$A$1:$G$49,MATCH(orders!$D640,products!$A$1:$A$49,0),MATCH(orders!L$1,products!$A$1:$G$1,0))</f>
        <v>2.5</v>
      </c>
      <c r="M640" s="5">
        <f>INDEX(products!$A$1:$G$49,MATCH(orders!$D640,products!$A$1:$A$49,0),MATCH(orders!M$1,products!$A$1:$G$1,0))</f>
        <v>25.874999999999996</v>
      </c>
      <c r="N640" s="5">
        <f t="shared" si="27"/>
        <v>77.624999999999986</v>
      </c>
      <c r="O640" t="str">
        <f t="shared" si="28"/>
        <v>Arabica</v>
      </c>
      <c r="P640" t="str">
        <f t="shared" si="29"/>
        <v>Medium</v>
      </c>
      <c r="Q640" t="str">
        <f>_xlfn.XLOOKUP(Orders_Table[[#This Row],[Customer ID]],customers!$A$1:$A$1001,customers!$I$1:$I$1001,,0)</f>
        <v>Yes</v>
      </c>
    </row>
    <row r="641" spans="1:17"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s="2" t="str">
        <f>_xlfn.XLOOKUP(Orders_Table[[#This Row],[Customer ID]],customers!$A$1:$A$1001,customers!$F$1:$F$1001,,0)</f>
        <v>Erie</v>
      </c>
      <c r="J641" t="str">
        <f>INDEX(products!$A$1:$G$49,MATCH(orders!$D641,products!$A$1:$A$49,0),MATCH(orders!J$1,products!$A$1:$G$1,0))</f>
        <v>Lib</v>
      </c>
      <c r="K641" t="str">
        <f>INDEX(products!$A$1:$G$49,MATCH(orders!$D641,products!$A$1:$A$49,0),MATCH(orders!K$1,products!$A$1:$G$1,0))</f>
        <v>D</v>
      </c>
      <c r="L641" s="4">
        <f>INDEX(products!$A$1:$G$49,MATCH(orders!$D641,products!$A$1:$A$49,0),MATCH(orders!L$1,products!$A$1:$G$1,0))</f>
        <v>0.2</v>
      </c>
      <c r="M641" s="5">
        <f>INDEX(products!$A$1:$G$49,MATCH(orders!$D641,products!$A$1:$A$49,0),MATCH(orders!M$1,products!$A$1:$G$1,0))</f>
        <v>3.8849999999999998</v>
      </c>
      <c r="N641" s="5">
        <f t="shared" si="27"/>
        <v>3.8849999999999998</v>
      </c>
      <c r="O641" t="str">
        <f t="shared" si="28"/>
        <v>Liberica</v>
      </c>
      <c r="P641" t="str">
        <f t="shared" si="29"/>
        <v>Dark</v>
      </c>
      <c r="Q641" t="str">
        <f>_xlfn.XLOOKUP(Orders_Table[[#This Row],[Customer ID]],customers!$A$1:$A$1001,customers!$I$1:$I$1001,,0)</f>
        <v>Yes</v>
      </c>
    </row>
    <row r="642" spans="1:17"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s="2" t="str">
        <f>_xlfn.XLOOKUP(Orders_Table[[#This Row],[Customer ID]],customers!$A$1:$A$1001,customers!$F$1:$F$1001,,0)</f>
        <v>Columbus</v>
      </c>
      <c r="J642" t="str">
        <f>INDEX(products!$A$1:$G$49,MATCH(orders!$D642,products!$A$1:$A$49,0),MATCH(orders!J$1,products!$A$1:$G$1,0))</f>
        <v>Rob</v>
      </c>
      <c r="K642" t="str">
        <f>INDEX(products!$A$1:$G$49,MATCH(orders!$D642,products!$A$1:$A$49,0),MATCH(orders!K$1,products!$A$1:$G$1,0))</f>
        <v>L</v>
      </c>
      <c r="L642" s="4">
        <f>INDEX(products!$A$1:$G$49,MATCH(orders!$D642,products!$A$1:$A$49,0),MATCH(orders!L$1,products!$A$1:$G$1,0))</f>
        <v>2.5</v>
      </c>
      <c r="M642" s="5">
        <f>INDEX(products!$A$1:$G$49,MATCH(orders!$D642,products!$A$1:$A$49,0),MATCH(orders!M$1,products!$A$1:$G$1,0))</f>
        <v>27.484999999999996</v>
      </c>
      <c r="N642" s="5">
        <f t="shared" si="27"/>
        <v>137.42499999999998</v>
      </c>
      <c r="O642" t="str">
        <f t="shared" si="28"/>
        <v>Robusta</v>
      </c>
      <c r="P642" t="str">
        <f t="shared" si="29"/>
        <v>Light</v>
      </c>
      <c r="Q642" t="str">
        <f>_xlfn.XLOOKUP(Orders_Table[[#This Row],[Customer ID]],customers!$A$1:$A$1001,customers!$I$1:$I$1001,,0)</f>
        <v>No</v>
      </c>
    </row>
    <row r="643" spans="1:17"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s="2" t="str">
        <f>_xlfn.XLOOKUP(Orders_Table[[#This Row],[Customer ID]],customers!$A$1:$A$1001,customers!$F$1:$F$1001,,0)</f>
        <v>Pittsburgh</v>
      </c>
      <c r="J643" t="str">
        <f>INDEX(products!$A$1:$G$49,MATCH(orders!$D643,products!$A$1:$A$49,0),MATCH(orders!J$1,products!$A$1:$G$1,0))</f>
        <v>Rob</v>
      </c>
      <c r="K643" t="str">
        <f>INDEX(products!$A$1:$G$49,MATCH(orders!$D643,products!$A$1:$A$49,0),MATCH(orders!K$1,products!$A$1:$G$1,0))</f>
        <v>L</v>
      </c>
      <c r="L643" s="4">
        <f>INDEX(products!$A$1:$G$49,MATCH(orders!$D643,products!$A$1:$A$49,0),MATCH(orders!L$1,products!$A$1:$G$1,0))</f>
        <v>1</v>
      </c>
      <c r="M643" s="5">
        <f>INDEX(products!$A$1:$G$49,MATCH(orders!$D643,products!$A$1:$A$49,0),MATCH(orders!M$1,products!$A$1:$G$1,0))</f>
        <v>11.95</v>
      </c>
      <c r="N643" s="5">
        <f t="shared" ref="N643:N706" si="30">M643*E643</f>
        <v>35.849999999999994</v>
      </c>
      <c r="O643" t="str">
        <f t="shared" ref="O643:O706" si="31">IF(J643="Rob","Robusta", IF(J643="Exc", "Excelsa", IF(J643="Ara","Arabica", IF(J643="Lib","Liberica",""))))</f>
        <v>Robusta</v>
      </c>
      <c r="P643" t="str">
        <f t="shared" ref="P643:P706" si="32">IF(K643="M", "Medium", IF(K643="L","Light", IF(K643="D","Dark","")))</f>
        <v>Light</v>
      </c>
      <c r="Q643" t="str">
        <f>_xlfn.XLOOKUP(Orders_Table[[#This Row],[Customer ID]],customers!$A$1:$A$1001,customers!$I$1:$I$1001,,0)</f>
        <v>Yes</v>
      </c>
    </row>
    <row r="644" spans="1:17"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s="2" t="str">
        <f>_xlfn.XLOOKUP(Orders_Table[[#This Row],[Customer ID]],customers!$A$1:$A$1001,customers!$F$1:$F$1001,,0)</f>
        <v>Ford</v>
      </c>
      <c r="J644" t="str">
        <f>INDEX(products!$A$1:$G$49,MATCH(orders!$D644,products!$A$1:$A$49,0),MATCH(orders!J$1,products!$A$1:$G$1,0))</f>
        <v>Exc</v>
      </c>
      <c r="K644" t="str">
        <f>INDEX(products!$A$1:$G$49,MATCH(orders!$D644,products!$A$1:$A$49,0),MATCH(orders!K$1,products!$A$1:$G$1,0))</f>
        <v>M</v>
      </c>
      <c r="L644" s="4">
        <f>INDEX(products!$A$1:$G$49,MATCH(orders!$D644,products!$A$1:$A$49,0),MATCH(orders!L$1,products!$A$1:$G$1,0))</f>
        <v>0.2</v>
      </c>
      <c r="M644" s="5">
        <f>INDEX(products!$A$1:$G$49,MATCH(orders!$D644,products!$A$1:$A$49,0),MATCH(orders!M$1,products!$A$1:$G$1,0))</f>
        <v>4.125</v>
      </c>
      <c r="N644" s="5">
        <f t="shared" si="30"/>
        <v>8.25</v>
      </c>
      <c r="O644" t="str">
        <f t="shared" si="31"/>
        <v>Excelsa</v>
      </c>
      <c r="P644" t="str">
        <f t="shared" si="32"/>
        <v>Medium</v>
      </c>
      <c r="Q644" t="str">
        <f>_xlfn.XLOOKUP(Orders_Table[[#This Row],[Customer ID]],customers!$A$1:$A$1001,customers!$I$1:$I$1001,,0)</f>
        <v>Yes</v>
      </c>
    </row>
    <row r="645" spans="1:17"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s="2" t="str">
        <f>_xlfn.XLOOKUP(Orders_Table[[#This Row],[Customer ID]],customers!$A$1:$A$1001,customers!$F$1:$F$1001,,0)</f>
        <v>Dallas</v>
      </c>
      <c r="J645" t="str">
        <f>INDEX(products!$A$1:$G$49,MATCH(orders!$D645,products!$A$1:$A$49,0),MATCH(orders!J$1,products!$A$1:$G$1,0))</f>
        <v>Exc</v>
      </c>
      <c r="K645" t="str">
        <f>INDEX(products!$A$1:$G$49,MATCH(orders!$D645,products!$A$1:$A$49,0),MATCH(orders!K$1,products!$A$1:$G$1,0))</f>
        <v>L</v>
      </c>
      <c r="L645" s="4">
        <f>INDEX(products!$A$1:$G$49,MATCH(orders!$D645,products!$A$1:$A$49,0),MATCH(orders!L$1,products!$A$1:$G$1,0))</f>
        <v>2.5</v>
      </c>
      <c r="M645" s="5">
        <f>INDEX(products!$A$1:$G$49,MATCH(orders!$D645,products!$A$1:$A$49,0),MATCH(orders!M$1,products!$A$1:$G$1,0))</f>
        <v>34.154999999999994</v>
      </c>
      <c r="N645" s="5">
        <f t="shared" si="30"/>
        <v>102.46499999999997</v>
      </c>
      <c r="O645" t="str">
        <f t="shared" si="31"/>
        <v>Excelsa</v>
      </c>
      <c r="P645" t="str">
        <f t="shared" si="32"/>
        <v>Light</v>
      </c>
      <c r="Q645" t="str">
        <f>_xlfn.XLOOKUP(Orders_Table[[#This Row],[Customer ID]],customers!$A$1:$A$1001,customers!$I$1:$I$1001,,0)</f>
        <v>Yes</v>
      </c>
    </row>
    <row r="646" spans="1:17"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s="2" t="str">
        <f>_xlfn.XLOOKUP(Orders_Table[[#This Row],[Customer ID]],customers!$A$1:$A$1001,customers!$F$1:$F$1001,,0)</f>
        <v>Miami</v>
      </c>
      <c r="J646" t="str">
        <f>INDEX(products!$A$1:$G$49,MATCH(orders!$D646,products!$A$1:$A$49,0),MATCH(orders!J$1,products!$A$1:$G$1,0))</f>
        <v>Rob</v>
      </c>
      <c r="K646" t="str">
        <f>INDEX(products!$A$1:$G$49,MATCH(orders!$D646,products!$A$1:$A$49,0),MATCH(orders!K$1,products!$A$1:$G$1,0))</f>
        <v>D</v>
      </c>
      <c r="L646" s="4">
        <f>INDEX(products!$A$1:$G$49,MATCH(orders!$D646,products!$A$1:$A$49,0),MATCH(orders!L$1,products!$A$1:$G$1,0))</f>
        <v>2.5</v>
      </c>
      <c r="M646" s="5">
        <f>INDEX(products!$A$1:$G$49,MATCH(orders!$D646,products!$A$1:$A$49,0),MATCH(orders!M$1,products!$A$1:$G$1,0))</f>
        <v>20.584999999999997</v>
      </c>
      <c r="N646" s="5">
        <f t="shared" si="30"/>
        <v>41.169999999999995</v>
      </c>
      <c r="O646" t="str">
        <f t="shared" si="31"/>
        <v>Robusta</v>
      </c>
      <c r="P646" t="str">
        <f t="shared" si="32"/>
        <v>Dark</v>
      </c>
      <c r="Q646" t="str">
        <f>_xlfn.XLOOKUP(Orders_Table[[#This Row],[Customer ID]],customers!$A$1:$A$1001,customers!$I$1:$I$1001,,0)</f>
        <v>No</v>
      </c>
    </row>
    <row r="647" spans="1:17"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s="2" t="str">
        <f>_xlfn.XLOOKUP(Orders_Table[[#This Row],[Customer ID]],customers!$A$1:$A$1001,customers!$F$1:$F$1001,,0)</f>
        <v>San Angelo</v>
      </c>
      <c r="J647" t="str">
        <f>INDEX(products!$A$1:$G$49,MATCH(orders!$D647,products!$A$1:$A$49,0),MATCH(orders!J$1,products!$A$1:$G$1,0))</f>
        <v>Ara</v>
      </c>
      <c r="K647" t="str">
        <f>INDEX(products!$A$1:$G$49,MATCH(orders!$D647,products!$A$1:$A$49,0),MATCH(orders!K$1,products!$A$1:$G$1,0))</f>
        <v>D</v>
      </c>
      <c r="L647" s="4">
        <f>INDEX(products!$A$1:$G$49,MATCH(orders!$D647,products!$A$1:$A$49,0),MATCH(orders!L$1,products!$A$1:$G$1,0))</f>
        <v>2.5</v>
      </c>
      <c r="M647" s="5">
        <f>INDEX(products!$A$1:$G$49,MATCH(orders!$D647,products!$A$1:$A$49,0),MATCH(orders!M$1,products!$A$1:$G$1,0))</f>
        <v>22.884999999999998</v>
      </c>
      <c r="N647" s="5">
        <f t="shared" si="30"/>
        <v>68.655000000000001</v>
      </c>
      <c r="O647" t="str">
        <f t="shared" si="31"/>
        <v>Arabica</v>
      </c>
      <c r="P647" t="str">
        <f t="shared" si="32"/>
        <v>Dark</v>
      </c>
      <c r="Q647" t="str">
        <f>_xlfn.XLOOKUP(Orders_Table[[#This Row],[Customer ID]],customers!$A$1:$A$1001,customers!$I$1:$I$1001,,0)</f>
        <v>Yes</v>
      </c>
    </row>
    <row r="648" spans="1:17"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s="2" t="str">
        <f>_xlfn.XLOOKUP(Orders_Table[[#This Row],[Customer ID]],customers!$A$1:$A$1001,customers!$F$1:$F$1001,,0)</f>
        <v>Albany</v>
      </c>
      <c r="J648" t="str">
        <f>INDEX(products!$A$1:$G$49,MATCH(orders!$D648,products!$A$1:$A$49,0),MATCH(orders!J$1,products!$A$1:$G$1,0))</f>
        <v>Ara</v>
      </c>
      <c r="K648" t="str">
        <f>INDEX(products!$A$1:$G$49,MATCH(orders!$D648,products!$A$1:$A$49,0),MATCH(orders!K$1,products!$A$1:$G$1,0))</f>
        <v>D</v>
      </c>
      <c r="L648" s="4">
        <f>INDEX(products!$A$1:$G$49,MATCH(orders!$D648,products!$A$1:$A$49,0),MATCH(orders!L$1,products!$A$1:$G$1,0))</f>
        <v>1</v>
      </c>
      <c r="M648" s="5">
        <f>INDEX(products!$A$1:$G$49,MATCH(orders!$D648,products!$A$1:$A$49,0),MATCH(orders!M$1,products!$A$1:$G$1,0))</f>
        <v>9.9499999999999993</v>
      </c>
      <c r="N648" s="5">
        <f t="shared" si="30"/>
        <v>9.9499999999999993</v>
      </c>
      <c r="O648" t="str">
        <f t="shared" si="31"/>
        <v>Arabica</v>
      </c>
      <c r="P648" t="str">
        <f t="shared" si="32"/>
        <v>Dark</v>
      </c>
      <c r="Q648" t="str">
        <f>_xlfn.XLOOKUP(Orders_Table[[#This Row],[Customer ID]],customers!$A$1:$A$1001,customers!$I$1:$I$1001,,0)</f>
        <v>Yes</v>
      </c>
    </row>
    <row r="649" spans="1:17"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s="2" t="str">
        <f>_xlfn.XLOOKUP(Orders_Table[[#This Row],[Customer ID]],customers!$A$1:$A$1001,customers!$F$1:$F$1001,,0)</f>
        <v>Thorpe</v>
      </c>
      <c r="J649" t="str">
        <f>INDEX(products!$A$1:$G$49,MATCH(orders!$D649,products!$A$1:$A$49,0),MATCH(orders!J$1,products!$A$1:$G$1,0))</f>
        <v>Lib</v>
      </c>
      <c r="K649" t="str">
        <f>INDEX(products!$A$1:$G$49,MATCH(orders!$D649,products!$A$1:$A$49,0),MATCH(orders!K$1,products!$A$1:$G$1,0))</f>
        <v>L</v>
      </c>
      <c r="L649" s="4">
        <f>INDEX(products!$A$1:$G$49,MATCH(orders!$D649,products!$A$1:$A$49,0),MATCH(orders!L$1,products!$A$1:$G$1,0))</f>
        <v>0.5</v>
      </c>
      <c r="M649" s="5">
        <f>INDEX(products!$A$1:$G$49,MATCH(orders!$D649,products!$A$1:$A$49,0),MATCH(orders!M$1,products!$A$1:$G$1,0))</f>
        <v>9.51</v>
      </c>
      <c r="N649" s="5">
        <f t="shared" si="30"/>
        <v>28.53</v>
      </c>
      <c r="O649" t="str">
        <f t="shared" si="31"/>
        <v>Liberica</v>
      </c>
      <c r="P649" t="str">
        <f t="shared" si="32"/>
        <v>Light</v>
      </c>
      <c r="Q649" t="str">
        <f>_xlfn.XLOOKUP(Orders_Table[[#This Row],[Customer ID]],customers!$A$1:$A$1001,customers!$I$1:$I$1001,,0)</f>
        <v>Yes</v>
      </c>
    </row>
    <row r="650" spans="1:17"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s="2" t="str">
        <f>_xlfn.XLOOKUP(Orders_Table[[#This Row],[Customer ID]],customers!$A$1:$A$1001,customers!$F$1:$F$1001,,0)</f>
        <v>Columbus</v>
      </c>
      <c r="J650" t="str">
        <f>INDEX(products!$A$1:$G$49,MATCH(orders!$D650,products!$A$1:$A$49,0),MATCH(orders!J$1,products!$A$1:$G$1,0))</f>
        <v>Rob</v>
      </c>
      <c r="K650" t="str">
        <f>INDEX(products!$A$1:$G$49,MATCH(orders!$D650,products!$A$1:$A$49,0),MATCH(orders!K$1,products!$A$1:$G$1,0))</f>
        <v>D</v>
      </c>
      <c r="L650" s="4">
        <f>INDEX(products!$A$1:$G$49,MATCH(orders!$D650,products!$A$1:$A$49,0),MATCH(orders!L$1,products!$A$1:$G$1,0))</f>
        <v>0.2</v>
      </c>
      <c r="M650" s="5">
        <f>INDEX(products!$A$1:$G$49,MATCH(orders!$D650,products!$A$1:$A$49,0),MATCH(orders!M$1,products!$A$1:$G$1,0))</f>
        <v>2.6849999999999996</v>
      </c>
      <c r="N650" s="5">
        <f t="shared" si="30"/>
        <v>16.11</v>
      </c>
      <c r="O650" t="str">
        <f t="shared" si="31"/>
        <v>Robusta</v>
      </c>
      <c r="P650" t="str">
        <f t="shared" si="32"/>
        <v>Dark</v>
      </c>
      <c r="Q650" t="str">
        <f>_xlfn.XLOOKUP(Orders_Table[[#This Row],[Customer ID]],customers!$A$1:$A$1001,customers!$I$1:$I$1001,,0)</f>
        <v>No</v>
      </c>
    </row>
    <row r="651" spans="1:17"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s="2" t="str">
        <f>_xlfn.XLOOKUP(Orders_Table[[#This Row],[Customer ID]],customers!$A$1:$A$1001,customers!$F$1:$F$1001,,0)</f>
        <v>Carlton</v>
      </c>
      <c r="J651" t="str">
        <f>INDEX(products!$A$1:$G$49,MATCH(orders!$D651,products!$A$1:$A$49,0),MATCH(orders!J$1,products!$A$1:$G$1,0))</f>
        <v>Lib</v>
      </c>
      <c r="K651" t="str">
        <f>INDEX(products!$A$1:$G$49,MATCH(orders!$D651,products!$A$1:$A$49,0),MATCH(orders!K$1,products!$A$1:$G$1,0))</f>
        <v>L</v>
      </c>
      <c r="L651" s="4">
        <f>INDEX(products!$A$1:$G$49,MATCH(orders!$D651,products!$A$1:$A$49,0),MATCH(orders!L$1,products!$A$1:$G$1,0))</f>
        <v>1</v>
      </c>
      <c r="M651" s="5">
        <f>INDEX(products!$A$1:$G$49,MATCH(orders!$D651,products!$A$1:$A$49,0),MATCH(orders!M$1,products!$A$1:$G$1,0))</f>
        <v>15.85</v>
      </c>
      <c r="N651" s="5">
        <f t="shared" si="30"/>
        <v>95.1</v>
      </c>
      <c r="O651" t="str">
        <f t="shared" si="31"/>
        <v>Liberica</v>
      </c>
      <c r="P651" t="str">
        <f t="shared" si="32"/>
        <v>Light</v>
      </c>
      <c r="Q651" t="str">
        <f>_xlfn.XLOOKUP(Orders_Table[[#This Row],[Customer ID]],customers!$A$1:$A$1001,customers!$I$1:$I$1001,,0)</f>
        <v>No</v>
      </c>
    </row>
    <row r="652" spans="1:17"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s="2" t="str">
        <f>_xlfn.XLOOKUP(Orders_Table[[#This Row],[Customer ID]],customers!$A$1:$A$1001,customers!$F$1:$F$1001,,0)</f>
        <v>Corona</v>
      </c>
      <c r="J652" t="str">
        <f>INDEX(products!$A$1:$G$49,MATCH(orders!$D652,products!$A$1:$A$49,0),MATCH(orders!J$1,products!$A$1:$G$1,0))</f>
        <v>Rob</v>
      </c>
      <c r="K652" t="str">
        <f>INDEX(products!$A$1:$G$49,MATCH(orders!$D652,products!$A$1:$A$49,0),MATCH(orders!K$1,products!$A$1:$G$1,0))</f>
        <v>D</v>
      </c>
      <c r="L652" s="4">
        <f>INDEX(products!$A$1:$G$49,MATCH(orders!$D652,products!$A$1:$A$49,0),MATCH(orders!L$1,products!$A$1:$G$1,0))</f>
        <v>0.5</v>
      </c>
      <c r="M652" s="5">
        <f>INDEX(products!$A$1:$G$49,MATCH(orders!$D652,products!$A$1:$A$49,0),MATCH(orders!M$1,products!$A$1:$G$1,0))</f>
        <v>5.3699999999999992</v>
      </c>
      <c r="N652" s="5">
        <f t="shared" si="30"/>
        <v>5.3699999999999992</v>
      </c>
      <c r="O652" t="str">
        <f t="shared" si="31"/>
        <v>Robusta</v>
      </c>
      <c r="P652" t="str">
        <f t="shared" si="32"/>
        <v>Dark</v>
      </c>
      <c r="Q652" t="str">
        <f>_xlfn.XLOOKUP(Orders_Table[[#This Row],[Customer ID]],customers!$A$1:$A$1001,customers!$I$1:$I$1001,,0)</f>
        <v>Yes</v>
      </c>
    </row>
    <row r="653" spans="1:17"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s="2" t="str">
        <f>_xlfn.XLOOKUP(Orders_Table[[#This Row],[Customer ID]],customers!$A$1:$A$1001,customers!$F$1:$F$1001,,0)</f>
        <v>Washington</v>
      </c>
      <c r="J653" t="str">
        <f>INDEX(products!$A$1:$G$49,MATCH(orders!$D653,products!$A$1:$A$49,0),MATCH(orders!J$1,products!$A$1:$G$1,0))</f>
        <v>Rob</v>
      </c>
      <c r="K653" t="str">
        <f>INDEX(products!$A$1:$G$49,MATCH(orders!$D653,products!$A$1:$A$49,0),MATCH(orders!K$1,products!$A$1:$G$1,0))</f>
        <v>L</v>
      </c>
      <c r="L653" s="4">
        <f>INDEX(products!$A$1:$G$49,MATCH(orders!$D653,products!$A$1:$A$49,0),MATCH(orders!L$1,products!$A$1:$G$1,0))</f>
        <v>1</v>
      </c>
      <c r="M653" s="5">
        <f>INDEX(products!$A$1:$G$49,MATCH(orders!$D653,products!$A$1:$A$49,0),MATCH(orders!M$1,products!$A$1:$G$1,0))</f>
        <v>11.95</v>
      </c>
      <c r="N653" s="5">
        <f t="shared" si="30"/>
        <v>47.8</v>
      </c>
      <c r="O653" t="str">
        <f t="shared" si="31"/>
        <v>Robusta</v>
      </c>
      <c r="P653" t="str">
        <f t="shared" si="32"/>
        <v>Light</v>
      </c>
      <c r="Q653" t="str">
        <f>_xlfn.XLOOKUP(Orders_Table[[#This Row],[Customer ID]],customers!$A$1:$A$1001,customers!$I$1:$I$1001,,0)</f>
        <v>No</v>
      </c>
    </row>
    <row r="654" spans="1:17"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s="2" t="str">
        <f>_xlfn.XLOOKUP(Orders_Table[[#This Row],[Customer ID]],customers!$A$1:$A$1001,customers!$F$1:$F$1001,,0)</f>
        <v>Ballinteer</v>
      </c>
      <c r="J654" t="str">
        <f>INDEX(products!$A$1:$G$49,MATCH(orders!$D654,products!$A$1:$A$49,0),MATCH(orders!J$1,products!$A$1:$G$1,0))</f>
        <v>Lib</v>
      </c>
      <c r="K654" t="str">
        <f>INDEX(products!$A$1:$G$49,MATCH(orders!$D654,products!$A$1:$A$49,0),MATCH(orders!K$1,products!$A$1:$G$1,0))</f>
        <v>L</v>
      </c>
      <c r="L654" s="4">
        <f>INDEX(products!$A$1:$G$49,MATCH(orders!$D654,products!$A$1:$A$49,0),MATCH(orders!L$1,products!$A$1:$G$1,0))</f>
        <v>1</v>
      </c>
      <c r="M654" s="5">
        <f>INDEX(products!$A$1:$G$49,MATCH(orders!$D654,products!$A$1:$A$49,0),MATCH(orders!M$1,products!$A$1:$G$1,0))</f>
        <v>15.85</v>
      </c>
      <c r="N654" s="5">
        <f t="shared" si="30"/>
        <v>63.4</v>
      </c>
      <c r="O654" t="str">
        <f t="shared" si="31"/>
        <v>Liberica</v>
      </c>
      <c r="P654" t="str">
        <f t="shared" si="32"/>
        <v>Light</v>
      </c>
      <c r="Q654" t="str">
        <f>_xlfn.XLOOKUP(Orders_Table[[#This Row],[Customer ID]],customers!$A$1:$A$1001,customers!$I$1:$I$1001,,0)</f>
        <v>No</v>
      </c>
    </row>
    <row r="655" spans="1:17"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s="2" t="str">
        <f>_xlfn.XLOOKUP(Orders_Table[[#This Row],[Customer ID]],customers!$A$1:$A$1001,customers!$F$1:$F$1001,,0)</f>
        <v>Toledo</v>
      </c>
      <c r="J655" t="str">
        <f>INDEX(products!$A$1:$G$49,MATCH(orders!$D655,products!$A$1:$A$49,0),MATCH(orders!J$1,products!$A$1:$G$1,0))</f>
        <v>Ara</v>
      </c>
      <c r="K655" t="str">
        <f>INDEX(products!$A$1:$G$49,MATCH(orders!$D655,products!$A$1:$A$49,0),MATCH(orders!K$1,products!$A$1:$G$1,0))</f>
        <v>M</v>
      </c>
      <c r="L655" s="4">
        <f>INDEX(products!$A$1:$G$49,MATCH(orders!$D655,products!$A$1:$A$49,0),MATCH(orders!L$1,products!$A$1:$G$1,0))</f>
        <v>2.5</v>
      </c>
      <c r="M655" s="5">
        <f>INDEX(products!$A$1:$G$49,MATCH(orders!$D655,products!$A$1:$A$49,0),MATCH(orders!M$1,products!$A$1:$G$1,0))</f>
        <v>25.874999999999996</v>
      </c>
      <c r="N655" s="5">
        <f t="shared" si="30"/>
        <v>103.49999999999999</v>
      </c>
      <c r="O655" t="str">
        <f t="shared" si="31"/>
        <v>Arabica</v>
      </c>
      <c r="P655" t="str">
        <f t="shared" si="32"/>
        <v>Medium</v>
      </c>
      <c r="Q655" t="str">
        <f>_xlfn.XLOOKUP(Orders_Table[[#This Row],[Customer ID]],customers!$A$1:$A$1001,customers!$I$1:$I$1001,,0)</f>
        <v>No</v>
      </c>
    </row>
    <row r="656" spans="1:17"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s="2" t="str">
        <f>_xlfn.XLOOKUP(Orders_Table[[#This Row],[Customer ID]],customers!$A$1:$A$1001,customers!$F$1:$F$1001,,0)</f>
        <v>Washington</v>
      </c>
      <c r="J656" t="str">
        <f>INDEX(products!$A$1:$G$49,MATCH(orders!$D656,products!$A$1:$A$49,0),MATCH(orders!J$1,products!$A$1:$G$1,0))</f>
        <v>Ara</v>
      </c>
      <c r="K656" t="str">
        <f>INDEX(products!$A$1:$G$49,MATCH(orders!$D656,products!$A$1:$A$49,0),MATCH(orders!K$1,products!$A$1:$G$1,0))</f>
        <v>D</v>
      </c>
      <c r="L656" s="4">
        <f>INDEX(products!$A$1:$G$49,MATCH(orders!$D656,products!$A$1:$A$49,0),MATCH(orders!L$1,products!$A$1:$G$1,0))</f>
        <v>2.5</v>
      </c>
      <c r="M656" s="5">
        <f>INDEX(products!$A$1:$G$49,MATCH(orders!$D656,products!$A$1:$A$49,0),MATCH(orders!M$1,products!$A$1:$G$1,0))</f>
        <v>22.884999999999998</v>
      </c>
      <c r="N656" s="5">
        <f t="shared" si="30"/>
        <v>68.655000000000001</v>
      </c>
      <c r="O656" t="str">
        <f t="shared" si="31"/>
        <v>Arabica</v>
      </c>
      <c r="P656" t="str">
        <f t="shared" si="32"/>
        <v>Dark</v>
      </c>
      <c r="Q656" t="str">
        <f>_xlfn.XLOOKUP(Orders_Table[[#This Row],[Customer ID]],customers!$A$1:$A$1001,customers!$I$1:$I$1001,,0)</f>
        <v>No</v>
      </c>
    </row>
    <row r="657" spans="1:17"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s="2" t="str">
        <f>_xlfn.XLOOKUP(Orders_Table[[#This Row],[Customer ID]],customers!$A$1:$A$1001,customers!$F$1:$F$1001,,0)</f>
        <v>Cedar Rapids</v>
      </c>
      <c r="J657" t="str">
        <f>INDEX(products!$A$1:$G$49,MATCH(orders!$D657,products!$A$1:$A$49,0),MATCH(orders!J$1,products!$A$1:$G$1,0))</f>
        <v>Rob</v>
      </c>
      <c r="K657" t="str">
        <f>INDEX(products!$A$1:$G$49,MATCH(orders!$D657,products!$A$1:$A$49,0),MATCH(orders!K$1,products!$A$1:$G$1,0))</f>
        <v>M</v>
      </c>
      <c r="L657" s="4">
        <f>INDEX(products!$A$1:$G$49,MATCH(orders!$D657,products!$A$1:$A$49,0),MATCH(orders!L$1,products!$A$1:$G$1,0))</f>
        <v>2.5</v>
      </c>
      <c r="M657" s="5">
        <f>INDEX(products!$A$1:$G$49,MATCH(orders!$D657,products!$A$1:$A$49,0),MATCH(orders!M$1,products!$A$1:$G$1,0))</f>
        <v>22.884999999999998</v>
      </c>
      <c r="N657" s="5">
        <f t="shared" si="30"/>
        <v>45.769999999999996</v>
      </c>
      <c r="O657" t="str">
        <f t="shared" si="31"/>
        <v>Robusta</v>
      </c>
      <c r="P657" t="str">
        <f t="shared" si="32"/>
        <v>Medium</v>
      </c>
      <c r="Q657" t="str">
        <f>_xlfn.XLOOKUP(Orders_Table[[#This Row],[Customer ID]],customers!$A$1:$A$1001,customers!$I$1:$I$1001,,0)</f>
        <v>Yes</v>
      </c>
    </row>
    <row r="658" spans="1:17"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s="2" t="str">
        <f>_xlfn.XLOOKUP(Orders_Table[[#This Row],[Customer ID]],customers!$A$1:$A$1001,customers!$F$1:$F$1001,,0)</f>
        <v>Aurora</v>
      </c>
      <c r="J658" t="str">
        <f>INDEX(products!$A$1:$G$49,MATCH(orders!$D658,products!$A$1:$A$49,0),MATCH(orders!J$1,products!$A$1:$G$1,0))</f>
        <v>Lib</v>
      </c>
      <c r="K658" t="str">
        <f>INDEX(products!$A$1:$G$49,MATCH(orders!$D658,products!$A$1:$A$49,0),MATCH(orders!K$1,products!$A$1:$G$1,0))</f>
        <v>D</v>
      </c>
      <c r="L658" s="4">
        <f>INDEX(products!$A$1:$G$49,MATCH(orders!$D658,products!$A$1:$A$49,0),MATCH(orders!L$1,products!$A$1:$G$1,0))</f>
        <v>1</v>
      </c>
      <c r="M658" s="5">
        <f>INDEX(products!$A$1:$G$49,MATCH(orders!$D658,products!$A$1:$A$49,0),MATCH(orders!M$1,products!$A$1:$G$1,0))</f>
        <v>12.95</v>
      </c>
      <c r="N658" s="5">
        <f t="shared" si="30"/>
        <v>51.8</v>
      </c>
      <c r="O658" t="str">
        <f t="shared" si="31"/>
        <v>Liberica</v>
      </c>
      <c r="P658" t="str">
        <f t="shared" si="32"/>
        <v>Dark</v>
      </c>
      <c r="Q658" t="str">
        <f>_xlfn.XLOOKUP(Orders_Table[[#This Row],[Customer ID]],customers!$A$1:$A$1001,customers!$I$1:$I$1001,,0)</f>
        <v>No</v>
      </c>
    </row>
    <row r="659" spans="1:17"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s="2" t="str">
        <f>_xlfn.XLOOKUP(Orders_Table[[#This Row],[Customer ID]],customers!$A$1:$A$1001,customers!$F$1:$F$1001,,0)</f>
        <v>Sunnyvale</v>
      </c>
      <c r="J659" t="str">
        <f>INDEX(products!$A$1:$G$49,MATCH(orders!$D659,products!$A$1:$A$49,0),MATCH(orders!J$1,products!$A$1:$G$1,0))</f>
        <v>Ara</v>
      </c>
      <c r="K659" t="str">
        <f>INDEX(products!$A$1:$G$49,MATCH(orders!$D659,products!$A$1:$A$49,0),MATCH(orders!K$1,products!$A$1:$G$1,0))</f>
        <v>M</v>
      </c>
      <c r="L659" s="4">
        <f>INDEX(products!$A$1:$G$49,MATCH(orders!$D659,products!$A$1:$A$49,0),MATCH(orders!L$1,products!$A$1:$G$1,0))</f>
        <v>0.5</v>
      </c>
      <c r="M659" s="5">
        <f>INDEX(products!$A$1:$G$49,MATCH(orders!$D659,products!$A$1:$A$49,0),MATCH(orders!M$1,products!$A$1:$G$1,0))</f>
        <v>6.75</v>
      </c>
      <c r="N659" s="5">
        <f t="shared" si="30"/>
        <v>13.5</v>
      </c>
      <c r="O659" t="str">
        <f t="shared" si="31"/>
        <v>Arabica</v>
      </c>
      <c r="P659" t="str">
        <f t="shared" si="32"/>
        <v>Medium</v>
      </c>
      <c r="Q659" t="str">
        <f>_xlfn.XLOOKUP(Orders_Table[[#This Row],[Customer ID]],customers!$A$1:$A$1001,customers!$I$1:$I$1001,,0)</f>
        <v>Yes</v>
      </c>
    </row>
    <row r="660" spans="1:17"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s="2" t="str">
        <f>_xlfn.XLOOKUP(Orders_Table[[#This Row],[Customer ID]],customers!$A$1:$A$1001,customers!$F$1:$F$1001,,0)</f>
        <v>Durham</v>
      </c>
      <c r="J660" t="str">
        <f>INDEX(products!$A$1:$G$49,MATCH(orders!$D660,products!$A$1:$A$49,0),MATCH(orders!J$1,products!$A$1:$G$1,0))</f>
        <v>Exc</v>
      </c>
      <c r="K660" t="str">
        <f>INDEX(products!$A$1:$G$49,MATCH(orders!$D660,products!$A$1:$A$49,0),MATCH(orders!K$1,products!$A$1:$G$1,0))</f>
        <v>M</v>
      </c>
      <c r="L660" s="4">
        <f>INDEX(products!$A$1:$G$49,MATCH(orders!$D660,products!$A$1:$A$49,0),MATCH(orders!L$1,products!$A$1:$G$1,0))</f>
        <v>0.5</v>
      </c>
      <c r="M660" s="5">
        <f>INDEX(products!$A$1:$G$49,MATCH(orders!$D660,products!$A$1:$A$49,0),MATCH(orders!M$1,products!$A$1:$G$1,0))</f>
        <v>8.25</v>
      </c>
      <c r="N660" s="5">
        <f t="shared" si="30"/>
        <v>24.75</v>
      </c>
      <c r="O660" t="str">
        <f t="shared" si="31"/>
        <v>Excelsa</v>
      </c>
      <c r="P660" t="str">
        <f t="shared" si="32"/>
        <v>Medium</v>
      </c>
      <c r="Q660" t="str">
        <f>_xlfn.XLOOKUP(Orders_Table[[#This Row],[Customer ID]],customers!$A$1:$A$1001,customers!$I$1:$I$1001,,0)</f>
        <v>Yes</v>
      </c>
    </row>
    <row r="661" spans="1:17"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s="2" t="str">
        <f>_xlfn.XLOOKUP(Orders_Table[[#This Row],[Customer ID]],customers!$A$1:$A$1001,customers!$F$1:$F$1001,,0)</f>
        <v>Cluain Meala</v>
      </c>
      <c r="J661" t="str">
        <f>INDEX(products!$A$1:$G$49,MATCH(orders!$D661,products!$A$1:$A$49,0),MATCH(orders!J$1,products!$A$1:$G$1,0))</f>
        <v>Ara</v>
      </c>
      <c r="K661" t="str">
        <f>INDEX(products!$A$1:$G$49,MATCH(orders!$D661,products!$A$1:$A$49,0),MATCH(orders!K$1,products!$A$1:$G$1,0))</f>
        <v>D</v>
      </c>
      <c r="L661" s="4">
        <f>INDEX(products!$A$1:$G$49,MATCH(orders!$D661,products!$A$1:$A$49,0),MATCH(orders!L$1,products!$A$1:$G$1,0))</f>
        <v>2.5</v>
      </c>
      <c r="M661" s="5">
        <f>INDEX(products!$A$1:$G$49,MATCH(orders!$D661,products!$A$1:$A$49,0),MATCH(orders!M$1,products!$A$1:$G$1,0))</f>
        <v>22.884999999999998</v>
      </c>
      <c r="N661" s="5">
        <f t="shared" si="30"/>
        <v>45.769999999999996</v>
      </c>
      <c r="O661" t="str">
        <f t="shared" si="31"/>
        <v>Arabica</v>
      </c>
      <c r="P661" t="str">
        <f t="shared" si="32"/>
        <v>Dark</v>
      </c>
      <c r="Q661" t="str">
        <f>_xlfn.XLOOKUP(Orders_Table[[#This Row],[Customer ID]],customers!$A$1:$A$1001,customers!$I$1:$I$1001,,0)</f>
        <v>Yes</v>
      </c>
    </row>
    <row r="662" spans="1:17"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s="2" t="str">
        <f>_xlfn.XLOOKUP(Orders_Table[[#This Row],[Customer ID]],customers!$A$1:$A$1001,customers!$F$1:$F$1001,,0)</f>
        <v>Lansing</v>
      </c>
      <c r="J662" t="str">
        <f>INDEX(products!$A$1:$G$49,MATCH(orders!$D662,products!$A$1:$A$49,0),MATCH(orders!J$1,products!$A$1:$G$1,0))</f>
        <v>Exc</v>
      </c>
      <c r="K662" t="str">
        <f>INDEX(products!$A$1:$G$49,MATCH(orders!$D662,products!$A$1:$A$49,0),MATCH(orders!K$1,products!$A$1:$G$1,0))</f>
        <v>L</v>
      </c>
      <c r="L662" s="4">
        <f>INDEX(products!$A$1:$G$49,MATCH(orders!$D662,products!$A$1:$A$49,0),MATCH(orders!L$1,products!$A$1:$G$1,0))</f>
        <v>0.5</v>
      </c>
      <c r="M662" s="5">
        <f>INDEX(products!$A$1:$G$49,MATCH(orders!$D662,products!$A$1:$A$49,0),MATCH(orders!M$1,products!$A$1:$G$1,0))</f>
        <v>8.91</v>
      </c>
      <c r="N662" s="5">
        <f t="shared" si="30"/>
        <v>53.46</v>
      </c>
      <c r="O662" t="str">
        <f t="shared" si="31"/>
        <v>Excelsa</v>
      </c>
      <c r="P662" t="str">
        <f t="shared" si="32"/>
        <v>Light</v>
      </c>
      <c r="Q662" t="str">
        <f>_xlfn.XLOOKUP(Orders_Table[[#This Row],[Customer ID]],customers!$A$1:$A$1001,customers!$I$1:$I$1001,,0)</f>
        <v>No</v>
      </c>
    </row>
    <row r="663" spans="1:17"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s="2" t="str">
        <f>_xlfn.XLOOKUP(Orders_Table[[#This Row],[Customer ID]],customers!$A$1:$A$1001,customers!$F$1:$F$1001,,0)</f>
        <v>Houston</v>
      </c>
      <c r="J663" t="str">
        <f>INDEX(products!$A$1:$G$49,MATCH(orders!$D663,products!$A$1:$A$49,0),MATCH(orders!J$1,products!$A$1:$G$1,0))</f>
        <v>Ara</v>
      </c>
      <c r="K663" t="str">
        <f>INDEX(products!$A$1:$G$49,MATCH(orders!$D663,products!$A$1:$A$49,0),MATCH(orders!K$1,products!$A$1:$G$1,0))</f>
        <v>M</v>
      </c>
      <c r="L663" s="4">
        <f>INDEX(products!$A$1:$G$49,MATCH(orders!$D663,products!$A$1:$A$49,0),MATCH(orders!L$1,products!$A$1:$G$1,0))</f>
        <v>0.2</v>
      </c>
      <c r="M663" s="5">
        <f>INDEX(products!$A$1:$G$49,MATCH(orders!$D663,products!$A$1:$A$49,0),MATCH(orders!M$1,products!$A$1:$G$1,0))</f>
        <v>3.375</v>
      </c>
      <c r="N663" s="5">
        <f t="shared" si="30"/>
        <v>20.25</v>
      </c>
      <c r="O663" t="str">
        <f t="shared" si="31"/>
        <v>Arabica</v>
      </c>
      <c r="P663" t="str">
        <f t="shared" si="32"/>
        <v>Medium</v>
      </c>
      <c r="Q663" t="str">
        <f>_xlfn.XLOOKUP(Orders_Table[[#This Row],[Customer ID]],customers!$A$1:$A$1001,customers!$I$1:$I$1001,,0)</f>
        <v>Yes</v>
      </c>
    </row>
    <row r="664" spans="1:17"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s="2" t="str">
        <f>_xlfn.XLOOKUP(Orders_Table[[#This Row],[Customer ID]],customers!$A$1:$A$1001,customers!$F$1:$F$1001,,0)</f>
        <v>Murfreesboro</v>
      </c>
      <c r="J664" t="str">
        <f>INDEX(products!$A$1:$G$49,MATCH(orders!$D664,products!$A$1:$A$49,0),MATCH(orders!J$1,products!$A$1:$G$1,0))</f>
        <v>Lib</v>
      </c>
      <c r="K664" t="str">
        <f>INDEX(products!$A$1:$G$49,MATCH(orders!$D664,products!$A$1:$A$49,0),MATCH(orders!K$1,products!$A$1:$G$1,0))</f>
        <v>D</v>
      </c>
      <c r="L664" s="4">
        <f>INDEX(products!$A$1:$G$49,MATCH(orders!$D664,products!$A$1:$A$49,0),MATCH(orders!L$1,products!$A$1:$G$1,0))</f>
        <v>2.5</v>
      </c>
      <c r="M664" s="5">
        <f>INDEX(products!$A$1:$G$49,MATCH(orders!$D664,products!$A$1:$A$49,0),MATCH(orders!M$1,products!$A$1:$G$1,0))</f>
        <v>29.784999999999997</v>
      </c>
      <c r="N664" s="5">
        <f t="shared" si="30"/>
        <v>148.92499999999998</v>
      </c>
      <c r="O664" t="str">
        <f t="shared" si="31"/>
        <v>Liberica</v>
      </c>
      <c r="P664" t="str">
        <f t="shared" si="32"/>
        <v>Dark</v>
      </c>
      <c r="Q664" t="str">
        <f>_xlfn.XLOOKUP(Orders_Table[[#This Row],[Customer ID]],customers!$A$1:$A$1001,customers!$I$1:$I$1001,,0)</f>
        <v>No</v>
      </c>
    </row>
    <row r="665" spans="1:17"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s="2" t="str">
        <f>_xlfn.XLOOKUP(Orders_Table[[#This Row],[Customer ID]],customers!$A$1:$A$1001,customers!$F$1:$F$1001,,0)</f>
        <v>Charleston</v>
      </c>
      <c r="J665" t="str">
        <f>INDEX(products!$A$1:$G$49,MATCH(orders!$D665,products!$A$1:$A$49,0),MATCH(orders!J$1,products!$A$1:$G$1,0))</f>
        <v>Ara</v>
      </c>
      <c r="K665" t="str">
        <f>INDEX(products!$A$1:$G$49,MATCH(orders!$D665,products!$A$1:$A$49,0),MATCH(orders!K$1,products!$A$1:$G$1,0))</f>
        <v>M</v>
      </c>
      <c r="L665" s="4">
        <f>INDEX(products!$A$1:$G$49,MATCH(orders!$D665,products!$A$1:$A$49,0),MATCH(orders!L$1,products!$A$1:$G$1,0))</f>
        <v>1</v>
      </c>
      <c r="M665" s="5">
        <f>INDEX(products!$A$1:$G$49,MATCH(orders!$D665,products!$A$1:$A$49,0),MATCH(orders!M$1,products!$A$1:$G$1,0))</f>
        <v>11.25</v>
      </c>
      <c r="N665" s="5">
        <f t="shared" si="30"/>
        <v>67.5</v>
      </c>
      <c r="O665" t="str">
        <f t="shared" si="31"/>
        <v>Arabica</v>
      </c>
      <c r="P665" t="str">
        <f t="shared" si="32"/>
        <v>Medium</v>
      </c>
      <c r="Q665" t="str">
        <f>_xlfn.XLOOKUP(Orders_Table[[#This Row],[Customer ID]],customers!$A$1:$A$1001,customers!$I$1:$I$1001,,0)</f>
        <v>No</v>
      </c>
    </row>
    <row r="666" spans="1:17"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s="2" t="str">
        <f>_xlfn.XLOOKUP(Orders_Table[[#This Row],[Customer ID]],customers!$A$1:$A$1001,customers!$F$1:$F$1001,,0)</f>
        <v>Erie</v>
      </c>
      <c r="J666" t="str">
        <f>INDEX(products!$A$1:$G$49,MATCH(orders!$D666,products!$A$1:$A$49,0),MATCH(orders!J$1,products!$A$1:$G$1,0))</f>
        <v>Exc</v>
      </c>
      <c r="K666" t="str">
        <f>INDEX(products!$A$1:$G$49,MATCH(orders!$D666,products!$A$1:$A$49,0),MATCH(orders!K$1,products!$A$1:$G$1,0))</f>
        <v>D</v>
      </c>
      <c r="L666" s="4">
        <f>INDEX(products!$A$1:$G$49,MATCH(orders!$D666,products!$A$1:$A$49,0),MATCH(orders!L$1,products!$A$1:$G$1,0))</f>
        <v>1</v>
      </c>
      <c r="M666" s="5">
        <f>INDEX(products!$A$1:$G$49,MATCH(orders!$D666,products!$A$1:$A$49,0),MATCH(orders!M$1,products!$A$1:$G$1,0))</f>
        <v>12.15</v>
      </c>
      <c r="N666" s="5">
        <f t="shared" si="30"/>
        <v>72.900000000000006</v>
      </c>
      <c r="O666" t="str">
        <f t="shared" si="31"/>
        <v>Excelsa</v>
      </c>
      <c r="P666" t="str">
        <f t="shared" si="32"/>
        <v>Dark</v>
      </c>
      <c r="Q666" t="str">
        <f>_xlfn.XLOOKUP(Orders_Table[[#This Row],[Customer ID]],customers!$A$1:$A$1001,customers!$I$1:$I$1001,,0)</f>
        <v>No</v>
      </c>
    </row>
    <row r="667" spans="1:17"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s="2" t="str">
        <f>_xlfn.XLOOKUP(Orders_Table[[#This Row],[Customer ID]],customers!$A$1:$A$1001,customers!$F$1:$F$1001,,0)</f>
        <v>Erie</v>
      </c>
      <c r="J667" t="str">
        <f>INDEX(products!$A$1:$G$49,MATCH(orders!$D667,products!$A$1:$A$49,0),MATCH(orders!J$1,products!$A$1:$G$1,0))</f>
        <v>Lib</v>
      </c>
      <c r="K667" t="str">
        <f>INDEX(products!$A$1:$G$49,MATCH(orders!$D667,products!$A$1:$A$49,0),MATCH(orders!K$1,products!$A$1:$G$1,0))</f>
        <v>D</v>
      </c>
      <c r="L667" s="4">
        <f>INDEX(products!$A$1:$G$49,MATCH(orders!$D667,products!$A$1:$A$49,0),MATCH(orders!L$1,products!$A$1:$G$1,0))</f>
        <v>0.2</v>
      </c>
      <c r="M667" s="5">
        <f>INDEX(products!$A$1:$G$49,MATCH(orders!$D667,products!$A$1:$A$49,0),MATCH(orders!M$1,products!$A$1:$G$1,0))</f>
        <v>3.8849999999999998</v>
      </c>
      <c r="N667" s="5">
        <f t="shared" si="30"/>
        <v>7.77</v>
      </c>
      <c r="O667" t="str">
        <f t="shared" si="31"/>
        <v>Liberica</v>
      </c>
      <c r="P667" t="str">
        <f t="shared" si="32"/>
        <v>Dark</v>
      </c>
      <c r="Q667" t="str">
        <f>_xlfn.XLOOKUP(Orders_Table[[#This Row],[Customer ID]],customers!$A$1:$A$1001,customers!$I$1:$I$1001,,0)</f>
        <v>No</v>
      </c>
    </row>
    <row r="668" spans="1:17"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s="2" t="str">
        <f>_xlfn.XLOOKUP(Orders_Table[[#This Row],[Customer ID]],customers!$A$1:$A$1001,customers!$F$1:$F$1001,,0)</f>
        <v>Lubbock</v>
      </c>
      <c r="J668" t="str">
        <f>INDEX(products!$A$1:$G$49,MATCH(orders!$D668,products!$A$1:$A$49,0),MATCH(orders!J$1,products!$A$1:$G$1,0))</f>
        <v>Ara</v>
      </c>
      <c r="K668" t="str">
        <f>INDEX(products!$A$1:$G$49,MATCH(orders!$D668,products!$A$1:$A$49,0),MATCH(orders!K$1,products!$A$1:$G$1,0))</f>
        <v>D</v>
      </c>
      <c r="L668" s="4">
        <f>INDEX(products!$A$1:$G$49,MATCH(orders!$D668,products!$A$1:$A$49,0),MATCH(orders!L$1,products!$A$1:$G$1,0))</f>
        <v>2.5</v>
      </c>
      <c r="M668" s="5">
        <f>INDEX(products!$A$1:$G$49,MATCH(orders!$D668,products!$A$1:$A$49,0),MATCH(orders!M$1,products!$A$1:$G$1,0))</f>
        <v>22.884999999999998</v>
      </c>
      <c r="N668" s="5">
        <f t="shared" si="30"/>
        <v>91.539999999999992</v>
      </c>
      <c r="O668" t="str">
        <f t="shared" si="31"/>
        <v>Arabica</v>
      </c>
      <c r="P668" t="str">
        <f t="shared" si="32"/>
        <v>Dark</v>
      </c>
      <c r="Q668" t="str">
        <f>_xlfn.XLOOKUP(Orders_Table[[#This Row],[Customer ID]],customers!$A$1:$A$1001,customers!$I$1:$I$1001,,0)</f>
        <v>No</v>
      </c>
    </row>
    <row r="669" spans="1:17"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s="2" t="str">
        <f>_xlfn.XLOOKUP(Orders_Table[[#This Row],[Customer ID]],customers!$A$1:$A$1001,customers!$F$1:$F$1001,,0)</f>
        <v>Gorey</v>
      </c>
      <c r="J669" t="str">
        <f>INDEX(products!$A$1:$G$49,MATCH(orders!$D669,products!$A$1:$A$49,0),MATCH(orders!J$1,products!$A$1:$G$1,0))</f>
        <v>Ara</v>
      </c>
      <c r="K669" t="str">
        <f>INDEX(products!$A$1:$G$49,MATCH(orders!$D669,products!$A$1:$A$49,0),MATCH(orders!K$1,products!$A$1:$G$1,0))</f>
        <v>D</v>
      </c>
      <c r="L669" s="4">
        <f>INDEX(products!$A$1:$G$49,MATCH(orders!$D669,products!$A$1:$A$49,0),MATCH(orders!L$1,products!$A$1:$G$1,0))</f>
        <v>1</v>
      </c>
      <c r="M669" s="5">
        <f>INDEX(products!$A$1:$G$49,MATCH(orders!$D669,products!$A$1:$A$49,0),MATCH(orders!M$1,products!$A$1:$G$1,0))</f>
        <v>9.9499999999999993</v>
      </c>
      <c r="N669" s="5">
        <f t="shared" si="30"/>
        <v>59.699999999999996</v>
      </c>
      <c r="O669" t="str">
        <f t="shared" si="31"/>
        <v>Arabica</v>
      </c>
      <c r="P669" t="str">
        <f t="shared" si="32"/>
        <v>Dark</v>
      </c>
      <c r="Q669" t="str">
        <f>_xlfn.XLOOKUP(Orders_Table[[#This Row],[Customer ID]],customers!$A$1:$A$1001,customers!$I$1:$I$1001,,0)</f>
        <v>No</v>
      </c>
    </row>
    <row r="670" spans="1:17"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s="2" t="str">
        <f>_xlfn.XLOOKUP(Orders_Table[[#This Row],[Customer ID]],customers!$A$1:$A$1001,customers!$F$1:$F$1001,,0)</f>
        <v>Durham</v>
      </c>
      <c r="J670" t="str">
        <f>INDEX(products!$A$1:$G$49,MATCH(orders!$D670,products!$A$1:$A$49,0),MATCH(orders!J$1,products!$A$1:$G$1,0))</f>
        <v>Rob</v>
      </c>
      <c r="K670" t="str">
        <f>INDEX(products!$A$1:$G$49,MATCH(orders!$D670,products!$A$1:$A$49,0),MATCH(orders!K$1,products!$A$1:$G$1,0))</f>
        <v>L</v>
      </c>
      <c r="L670" s="4">
        <f>INDEX(products!$A$1:$G$49,MATCH(orders!$D670,products!$A$1:$A$49,0),MATCH(orders!L$1,products!$A$1:$G$1,0))</f>
        <v>2.5</v>
      </c>
      <c r="M670" s="5">
        <f>INDEX(products!$A$1:$G$49,MATCH(orders!$D670,products!$A$1:$A$49,0),MATCH(orders!M$1,products!$A$1:$G$1,0))</f>
        <v>27.484999999999996</v>
      </c>
      <c r="N670" s="5">
        <f t="shared" si="30"/>
        <v>137.42499999999998</v>
      </c>
      <c r="O670" t="str">
        <f t="shared" si="31"/>
        <v>Robusta</v>
      </c>
      <c r="P670" t="str">
        <f t="shared" si="32"/>
        <v>Light</v>
      </c>
      <c r="Q670" t="str">
        <f>_xlfn.XLOOKUP(Orders_Table[[#This Row],[Customer ID]],customers!$A$1:$A$1001,customers!$I$1:$I$1001,,0)</f>
        <v>Yes</v>
      </c>
    </row>
    <row r="671" spans="1:17"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s="2" t="str">
        <f>_xlfn.XLOOKUP(Orders_Table[[#This Row],[Customer ID]],customers!$A$1:$A$1001,customers!$F$1:$F$1001,,0)</f>
        <v>Florence</v>
      </c>
      <c r="J671" t="str">
        <f>INDEX(products!$A$1:$G$49,MATCH(orders!$D671,products!$A$1:$A$49,0),MATCH(orders!J$1,products!$A$1:$G$1,0))</f>
        <v>Lib</v>
      </c>
      <c r="K671" t="str">
        <f>INDEX(products!$A$1:$G$49,MATCH(orders!$D671,products!$A$1:$A$49,0),MATCH(orders!K$1,products!$A$1:$G$1,0))</f>
        <v>M</v>
      </c>
      <c r="L671" s="4">
        <f>INDEX(products!$A$1:$G$49,MATCH(orders!$D671,products!$A$1:$A$49,0),MATCH(orders!L$1,products!$A$1:$G$1,0))</f>
        <v>2.5</v>
      </c>
      <c r="M671" s="5">
        <f>INDEX(products!$A$1:$G$49,MATCH(orders!$D671,products!$A$1:$A$49,0),MATCH(orders!M$1,products!$A$1:$G$1,0))</f>
        <v>33.464999999999996</v>
      </c>
      <c r="N671" s="5">
        <f t="shared" si="30"/>
        <v>66.929999999999993</v>
      </c>
      <c r="O671" t="str">
        <f t="shared" si="31"/>
        <v>Liberica</v>
      </c>
      <c r="P671" t="str">
        <f t="shared" si="32"/>
        <v>Medium</v>
      </c>
      <c r="Q671" t="str">
        <f>_xlfn.XLOOKUP(Orders_Table[[#This Row],[Customer ID]],customers!$A$1:$A$1001,customers!$I$1:$I$1001,,0)</f>
        <v>No</v>
      </c>
    </row>
    <row r="672" spans="1:17"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s="2" t="str">
        <f>_xlfn.XLOOKUP(Orders_Table[[#This Row],[Customer ID]],customers!$A$1:$A$1001,customers!$F$1:$F$1001,,0)</f>
        <v>Syracuse</v>
      </c>
      <c r="J672" t="str">
        <f>INDEX(products!$A$1:$G$49,MATCH(orders!$D672,products!$A$1:$A$49,0),MATCH(orders!J$1,products!$A$1:$G$1,0))</f>
        <v>Lib</v>
      </c>
      <c r="K672" t="str">
        <f>INDEX(products!$A$1:$G$49,MATCH(orders!$D672,products!$A$1:$A$49,0),MATCH(orders!K$1,products!$A$1:$G$1,0))</f>
        <v>M</v>
      </c>
      <c r="L672" s="4">
        <f>INDEX(products!$A$1:$G$49,MATCH(orders!$D672,products!$A$1:$A$49,0),MATCH(orders!L$1,products!$A$1:$G$1,0))</f>
        <v>0.2</v>
      </c>
      <c r="M672" s="5">
        <f>INDEX(products!$A$1:$G$49,MATCH(orders!$D672,products!$A$1:$A$49,0),MATCH(orders!M$1,products!$A$1:$G$1,0))</f>
        <v>4.3650000000000002</v>
      </c>
      <c r="N672" s="5">
        <f t="shared" si="30"/>
        <v>13.095000000000001</v>
      </c>
      <c r="O672" t="str">
        <f t="shared" si="31"/>
        <v>Liberica</v>
      </c>
      <c r="P672" t="str">
        <f t="shared" si="32"/>
        <v>Medium</v>
      </c>
      <c r="Q672" t="str">
        <f>_xlfn.XLOOKUP(Orders_Table[[#This Row],[Customer ID]],customers!$A$1:$A$1001,customers!$I$1:$I$1001,,0)</f>
        <v>Yes</v>
      </c>
    </row>
    <row r="673" spans="1:17"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s="2" t="str">
        <f>_xlfn.XLOOKUP(Orders_Table[[#This Row],[Customer ID]],customers!$A$1:$A$1001,customers!$F$1:$F$1001,,0)</f>
        <v>Lawrenceville</v>
      </c>
      <c r="J673" t="str">
        <f>INDEX(products!$A$1:$G$49,MATCH(orders!$D673,products!$A$1:$A$49,0),MATCH(orders!J$1,products!$A$1:$G$1,0))</f>
        <v>Rob</v>
      </c>
      <c r="K673" t="str">
        <f>INDEX(products!$A$1:$G$49,MATCH(orders!$D673,products!$A$1:$A$49,0),MATCH(orders!K$1,products!$A$1:$G$1,0))</f>
        <v>L</v>
      </c>
      <c r="L673" s="4">
        <f>INDEX(products!$A$1:$G$49,MATCH(orders!$D673,products!$A$1:$A$49,0),MATCH(orders!L$1,products!$A$1:$G$1,0))</f>
        <v>1</v>
      </c>
      <c r="M673" s="5">
        <f>INDEX(products!$A$1:$G$49,MATCH(orders!$D673,products!$A$1:$A$49,0),MATCH(orders!M$1,products!$A$1:$G$1,0))</f>
        <v>11.95</v>
      </c>
      <c r="N673" s="5">
        <f t="shared" si="30"/>
        <v>59.75</v>
      </c>
      <c r="O673" t="str">
        <f t="shared" si="31"/>
        <v>Robusta</v>
      </c>
      <c r="P673" t="str">
        <f t="shared" si="32"/>
        <v>Light</v>
      </c>
      <c r="Q673" t="str">
        <f>_xlfn.XLOOKUP(Orders_Table[[#This Row],[Customer ID]],customers!$A$1:$A$1001,customers!$I$1:$I$1001,,0)</f>
        <v>No</v>
      </c>
    </row>
    <row r="674" spans="1:17"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s="2" t="str">
        <f>_xlfn.XLOOKUP(Orders_Table[[#This Row],[Customer ID]],customers!$A$1:$A$1001,customers!$F$1:$F$1001,,0)</f>
        <v>Houston</v>
      </c>
      <c r="J674" t="str">
        <f>INDEX(products!$A$1:$G$49,MATCH(orders!$D674,products!$A$1:$A$49,0),MATCH(orders!J$1,products!$A$1:$G$1,0))</f>
        <v>Lib</v>
      </c>
      <c r="K674" t="str">
        <f>INDEX(products!$A$1:$G$49,MATCH(orders!$D674,products!$A$1:$A$49,0),MATCH(orders!K$1,products!$A$1:$G$1,0))</f>
        <v>M</v>
      </c>
      <c r="L674" s="4">
        <f>INDEX(products!$A$1:$G$49,MATCH(orders!$D674,products!$A$1:$A$49,0),MATCH(orders!L$1,products!$A$1:$G$1,0))</f>
        <v>0.5</v>
      </c>
      <c r="M674" s="5">
        <f>INDEX(products!$A$1:$G$49,MATCH(orders!$D674,products!$A$1:$A$49,0),MATCH(orders!M$1,products!$A$1:$G$1,0))</f>
        <v>8.73</v>
      </c>
      <c r="N674" s="5">
        <f t="shared" si="30"/>
        <v>43.650000000000006</v>
      </c>
      <c r="O674" t="str">
        <f t="shared" si="31"/>
        <v>Liberica</v>
      </c>
      <c r="P674" t="str">
        <f t="shared" si="32"/>
        <v>Medium</v>
      </c>
      <c r="Q674" t="str">
        <f>_xlfn.XLOOKUP(Orders_Table[[#This Row],[Customer ID]],customers!$A$1:$A$1001,customers!$I$1:$I$1001,,0)</f>
        <v>Yes</v>
      </c>
    </row>
    <row r="675" spans="1:17"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s="2" t="str">
        <f>_xlfn.XLOOKUP(Orders_Table[[#This Row],[Customer ID]],customers!$A$1:$A$1001,customers!$F$1:$F$1001,,0)</f>
        <v>Kansas City</v>
      </c>
      <c r="J675" t="str">
        <f>INDEX(products!$A$1:$G$49,MATCH(orders!$D675,products!$A$1:$A$49,0),MATCH(orders!J$1,products!$A$1:$G$1,0))</f>
        <v>Exc</v>
      </c>
      <c r="K675" t="str">
        <f>INDEX(products!$A$1:$G$49,MATCH(orders!$D675,products!$A$1:$A$49,0),MATCH(orders!K$1,products!$A$1:$G$1,0))</f>
        <v>M</v>
      </c>
      <c r="L675" s="4">
        <f>INDEX(products!$A$1:$G$49,MATCH(orders!$D675,products!$A$1:$A$49,0),MATCH(orders!L$1,products!$A$1:$G$1,0))</f>
        <v>1</v>
      </c>
      <c r="M675" s="5">
        <f>INDEX(products!$A$1:$G$49,MATCH(orders!$D675,products!$A$1:$A$49,0),MATCH(orders!M$1,products!$A$1:$G$1,0))</f>
        <v>13.75</v>
      </c>
      <c r="N675" s="5">
        <f t="shared" si="30"/>
        <v>82.5</v>
      </c>
      <c r="O675" t="str">
        <f t="shared" si="31"/>
        <v>Excelsa</v>
      </c>
      <c r="P675" t="str">
        <f t="shared" si="32"/>
        <v>Medium</v>
      </c>
      <c r="Q675" t="str">
        <f>_xlfn.XLOOKUP(Orders_Table[[#This Row],[Customer ID]],customers!$A$1:$A$1001,customers!$I$1:$I$1001,,0)</f>
        <v>Yes</v>
      </c>
    </row>
    <row r="676" spans="1:17"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s="2" t="str">
        <f>_xlfn.XLOOKUP(Orders_Table[[#This Row],[Customer ID]],customers!$A$1:$A$1001,customers!$F$1:$F$1001,,0)</f>
        <v>Bradenton</v>
      </c>
      <c r="J676" t="str">
        <f>INDEX(products!$A$1:$G$49,MATCH(orders!$D676,products!$A$1:$A$49,0),MATCH(orders!J$1,products!$A$1:$G$1,0))</f>
        <v>Ara</v>
      </c>
      <c r="K676" t="str">
        <f>INDEX(products!$A$1:$G$49,MATCH(orders!$D676,products!$A$1:$A$49,0),MATCH(orders!K$1,products!$A$1:$G$1,0))</f>
        <v>L</v>
      </c>
      <c r="L676" s="4">
        <f>INDEX(products!$A$1:$G$49,MATCH(orders!$D676,products!$A$1:$A$49,0),MATCH(orders!L$1,products!$A$1:$G$1,0))</f>
        <v>2.5</v>
      </c>
      <c r="M676" s="5">
        <f>INDEX(products!$A$1:$G$49,MATCH(orders!$D676,products!$A$1:$A$49,0),MATCH(orders!M$1,products!$A$1:$G$1,0))</f>
        <v>29.784999999999997</v>
      </c>
      <c r="N676" s="5">
        <f t="shared" si="30"/>
        <v>178.70999999999998</v>
      </c>
      <c r="O676" t="str">
        <f t="shared" si="31"/>
        <v>Arabica</v>
      </c>
      <c r="P676" t="str">
        <f t="shared" si="32"/>
        <v>Light</v>
      </c>
      <c r="Q676" t="str">
        <f>_xlfn.XLOOKUP(Orders_Table[[#This Row],[Customer ID]],customers!$A$1:$A$1001,customers!$I$1:$I$1001,,0)</f>
        <v>Yes</v>
      </c>
    </row>
    <row r="677" spans="1:17"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s="2" t="str">
        <f>_xlfn.XLOOKUP(Orders_Table[[#This Row],[Customer ID]],customers!$A$1:$A$1001,customers!$F$1:$F$1001,,0)</f>
        <v>Allentown</v>
      </c>
      <c r="J677" t="str">
        <f>INDEX(products!$A$1:$G$49,MATCH(orders!$D677,products!$A$1:$A$49,0),MATCH(orders!J$1,products!$A$1:$G$1,0))</f>
        <v>Lib</v>
      </c>
      <c r="K677" t="str">
        <f>INDEX(products!$A$1:$G$49,MATCH(orders!$D677,products!$A$1:$A$49,0),MATCH(orders!K$1,products!$A$1:$G$1,0))</f>
        <v>D</v>
      </c>
      <c r="L677" s="4">
        <f>INDEX(products!$A$1:$G$49,MATCH(orders!$D677,products!$A$1:$A$49,0),MATCH(orders!L$1,products!$A$1:$G$1,0))</f>
        <v>2.5</v>
      </c>
      <c r="M677" s="5">
        <f>INDEX(products!$A$1:$G$49,MATCH(orders!$D677,products!$A$1:$A$49,0),MATCH(orders!M$1,products!$A$1:$G$1,0))</f>
        <v>29.784999999999997</v>
      </c>
      <c r="N677" s="5">
        <f t="shared" si="30"/>
        <v>119.13999999999999</v>
      </c>
      <c r="O677" t="str">
        <f t="shared" si="31"/>
        <v>Liberica</v>
      </c>
      <c r="P677" t="str">
        <f t="shared" si="32"/>
        <v>Dark</v>
      </c>
      <c r="Q677" t="str">
        <f>_xlfn.XLOOKUP(Orders_Table[[#This Row],[Customer ID]],customers!$A$1:$A$1001,customers!$I$1:$I$1001,,0)</f>
        <v>Yes</v>
      </c>
    </row>
    <row r="678" spans="1:17"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s="2" t="str">
        <f>_xlfn.XLOOKUP(Orders_Table[[#This Row],[Customer ID]],customers!$A$1:$A$1001,customers!$F$1:$F$1001,,0)</f>
        <v>Hampton</v>
      </c>
      <c r="J678" t="str">
        <f>INDEX(products!$A$1:$G$49,MATCH(orders!$D678,products!$A$1:$A$49,0),MATCH(orders!J$1,products!$A$1:$G$1,0))</f>
        <v>Lib</v>
      </c>
      <c r="K678" t="str">
        <f>INDEX(products!$A$1:$G$49,MATCH(orders!$D678,products!$A$1:$A$49,0),MATCH(orders!K$1,products!$A$1:$G$1,0))</f>
        <v>L</v>
      </c>
      <c r="L678" s="4">
        <f>INDEX(products!$A$1:$G$49,MATCH(orders!$D678,products!$A$1:$A$49,0),MATCH(orders!L$1,products!$A$1:$G$1,0))</f>
        <v>0.5</v>
      </c>
      <c r="M678" s="5">
        <f>INDEX(products!$A$1:$G$49,MATCH(orders!$D678,products!$A$1:$A$49,0),MATCH(orders!M$1,products!$A$1:$G$1,0))</f>
        <v>9.51</v>
      </c>
      <c r="N678" s="5">
        <f t="shared" si="30"/>
        <v>47.55</v>
      </c>
      <c r="O678" t="str">
        <f t="shared" si="31"/>
        <v>Liberica</v>
      </c>
      <c r="P678" t="str">
        <f t="shared" si="32"/>
        <v>Light</v>
      </c>
      <c r="Q678" t="str">
        <f>_xlfn.XLOOKUP(Orders_Table[[#This Row],[Customer ID]],customers!$A$1:$A$1001,customers!$I$1:$I$1001,,0)</f>
        <v>No</v>
      </c>
    </row>
    <row r="679" spans="1:17"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s="2" t="str">
        <f>_xlfn.XLOOKUP(Orders_Table[[#This Row],[Customer ID]],customers!$A$1:$A$1001,customers!$F$1:$F$1001,,0)</f>
        <v>Whitegate</v>
      </c>
      <c r="J679" t="str">
        <f>INDEX(products!$A$1:$G$49,MATCH(orders!$D679,products!$A$1:$A$49,0),MATCH(orders!J$1,products!$A$1:$G$1,0))</f>
        <v>Lib</v>
      </c>
      <c r="K679" t="str">
        <f>INDEX(products!$A$1:$G$49,MATCH(orders!$D679,products!$A$1:$A$49,0),MATCH(orders!K$1,products!$A$1:$G$1,0))</f>
        <v>M</v>
      </c>
      <c r="L679" s="4">
        <f>INDEX(products!$A$1:$G$49,MATCH(orders!$D679,products!$A$1:$A$49,0),MATCH(orders!L$1,products!$A$1:$G$1,0))</f>
        <v>0.5</v>
      </c>
      <c r="M679" s="5">
        <f>INDEX(products!$A$1:$G$49,MATCH(orders!$D679,products!$A$1:$A$49,0),MATCH(orders!M$1,products!$A$1:$G$1,0))</f>
        <v>8.73</v>
      </c>
      <c r="N679" s="5">
        <f t="shared" si="30"/>
        <v>43.650000000000006</v>
      </c>
      <c r="O679" t="str">
        <f t="shared" si="31"/>
        <v>Liberica</v>
      </c>
      <c r="P679" t="str">
        <f t="shared" si="32"/>
        <v>Medium</v>
      </c>
      <c r="Q679" t="str">
        <f>_xlfn.XLOOKUP(Orders_Table[[#This Row],[Customer ID]],customers!$A$1:$A$1001,customers!$I$1:$I$1001,,0)</f>
        <v>No</v>
      </c>
    </row>
    <row r="680" spans="1:17"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s="2" t="str">
        <f>_xlfn.XLOOKUP(Orders_Table[[#This Row],[Customer ID]],customers!$A$1:$A$1001,customers!$F$1:$F$1001,,0)</f>
        <v>Wichita</v>
      </c>
      <c r="J680" t="str">
        <f>INDEX(products!$A$1:$G$49,MATCH(orders!$D680,products!$A$1:$A$49,0),MATCH(orders!J$1,products!$A$1:$G$1,0))</f>
        <v>Ara</v>
      </c>
      <c r="K680" t="str">
        <f>INDEX(products!$A$1:$G$49,MATCH(orders!$D680,products!$A$1:$A$49,0),MATCH(orders!K$1,products!$A$1:$G$1,0))</f>
        <v>L</v>
      </c>
      <c r="L680" s="4">
        <f>INDEX(products!$A$1:$G$49,MATCH(orders!$D680,products!$A$1:$A$49,0),MATCH(orders!L$1,products!$A$1:$G$1,0))</f>
        <v>2.5</v>
      </c>
      <c r="M680" s="5">
        <f>INDEX(products!$A$1:$G$49,MATCH(orders!$D680,products!$A$1:$A$49,0),MATCH(orders!M$1,products!$A$1:$G$1,0))</f>
        <v>29.784999999999997</v>
      </c>
      <c r="N680" s="5">
        <f t="shared" si="30"/>
        <v>178.70999999999998</v>
      </c>
      <c r="O680" t="str">
        <f t="shared" si="31"/>
        <v>Arabica</v>
      </c>
      <c r="P680" t="str">
        <f t="shared" si="32"/>
        <v>Light</v>
      </c>
      <c r="Q680" t="str">
        <f>_xlfn.XLOOKUP(Orders_Table[[#This Row],[Customer ID]],customers!$A$1:$A$1001,customers!$I$1:$I$1001,,0)</f>
        <v>Yes</v>
      </c>
    </row>
    <row r="681" spans="1:17"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s="2" t="str">
        <f>_xlfn.XLOOKUP(Orders_Table[[#This Row],[Customer ID]],customers!$A$1:$A$1001,customers!$F$1:$F$1001,,0)</f>
        <v>Thorpe</v>
      </c>
      <c r="J681" t="str">
        <f>INDEX(products!$A$1:$G$49,MATCH(orders!$D681,products!$A$1:$A$49,0),MATCH(orders!J$1,products!$A$1:$G$1,0))</f>
        <v>Rob</v>
      </c>
      <c r="K681" t="str">
        <f>INDEX(products!$A$1:$G$49,MATCH(orders!$D681,products!$A$1:$A$49,0),MATCH(orders!K$1,products!$A$1:$G$1,0))</f>
        <v>L</v>
      </c>
      <c r="L681" s="4">
        <f>INDEX(products!$A$1:$G$49,MATCH(orders!$D681,products!$A$1:$A$49,0),MATCH(orders!L$1,products!$A$1:$G$1,0))</f>
        <v>2.5</v>
      </c>
      <c r="M681" s="5">
        <f>INDEX(products!$A$1:$G$49,MATCH(orders!$D681,products!$A$1:$A$49,0),MATCH(orders!M$1,products!$A$1:$G$1,0))</f>
        <v>27.484999999999996</v>
      </c>
      <c r="N681" s="5">
        <f t="shared" si="30"/>
        <v>27.484999999999996</v>
      </c>
      <c r="O681" t="str">
        <f t="shared" si="31"/>
        <v>Robusta</v>
      </c>
      <c r="P681" t="str">
        <f t="shared" si="32"/>
        <v>Light</v>
      </c>
      <c r="Q681" t="str">
        <f>_xlfn.XLOOKUP(Orders_Table[[#This Row],[Customer ID]],customers!$A$1:$A$1001,customers!$I$1:$I$1001,,0)</f>
        <v>No</v>
      </c>
    </row>
    <row r="682" spans="1:17"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s="2" t="str">
        <f>_xlfn.XLOOKUP(Orders_Table[[#This Row],[Customer ID]],customers!$A$1:$A$1001,customers!$F$1:$F$1001,,0)</f>
        <v>Danbury</v>
      </c>
      <c r="J682" t="str">
        <f>INDEX(products!$A$1:$G$49,MATCH(orders!$D682,products!$A$1:$A$49,0),MATCH(orders!J$1,products!$A$1:$G$1,0))</f>
        <v>Ara</v>
      </c>
      <c r="K682" t="str">
        <f>INDEX(products!$A$1:$G$49,MATCH(orders!$D682,products!$A$1:$A$49,0),MATCH(orders!K$1,products!$A$1:$G$1,0))</f>
        <v>M</v>
      </c>
      <c r="L682" s="4">
        <f>INDEX(products!$A$1:$G$49,MATCH(orders!$D682,products!$A$1:$A$49,0),MATCH(orders!L$1,products!$A$1:$G$1,0))</f>
        <v>1</v>
      </c>
      <c r="M682" s="5">
        <f>INDEX(products!$A$1:$G$49,MATCH(orders!$D682,products!$A$1:$A$49,0),MATCH(orders!M$1,products!$A$1:$G$1,0))</f>
        <v>11.25</v>
      </c>
      <c r="N682" s="5">
        <f t="shared" si="30"/>
        <v>56.25</v>
      </c>
      <c r="O682" t="str">
        <f t="shared" si="31"/>
        <v>Arabica</v>
      </c>
      <c r="P682" t="str">
        <f t="shared" si="32"/>
        <v>Medium</v>
      </c>
      <c r="Q682" t="str">
        <f>_xlfn.XLOOKUP(Orders_Table[[#This Row],[Customer ID]],customers!$A$1:$A$1001,customers!$I$1:$I$1001,,0)</f>
        <v>No</v>
      </c>
    </row>
    <row r="683" spans="1:17"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s="2" t="str">
        <f>_xlfn.XLOOKUP(Orders_Table[[#This Row],[Customer ID]],customers!$A$1:$A$1001,customers!$F$1:$F$1001,,0)</f>
        <v>Kinloch</v>
      </c>
      <c r="J683" t="str">
        <f>INDEX(products!$A$1:$G$49,MATCH(orders!$D683,products!$A$1:$A$49,0),MATCH(orders!J$1,products!$A$1:$G$1,0))</f>
        <v>Lib</v>
      </c>
      <c r="K683" t="str">
        <f>INDEX(products!$A$1:$G$49,MATCH(orders!$D683,products!$A$1:$A$49,0),MATCH(orders!K$1,products!$A$1:$G$1,0))</f>
        <v>L</v>
      </c>
      <c r="L683" s="4">
        <f>INDEX(products!$A$1:$G$49,MATCH(orders!$D683,products!$A$1:$A$49,0),MATCH(orders!L$1,products!$A$1:$G$1,0))</f>
        <v>0.2</v>
      </c>
      <c r="M683" s="5">
        <f>INDEX(products!$A$1:$G$49,MATCH(orders!$D683,products!$A$1:$A$49,0),MATCH(orders!M$1,products!$A$1:$G$1,0))</f>
        <v>4.7549999999999999</v>
      </c>
      <c r="N683" s="5">
        <f t="shared" si="30"/>
        <v>9.51</v>
      </c>
      <c r="O683" t="str">
        <f t="shared" si="31"/>
        <v>Liberica</v>
      </c>
      <c r="P683" t="str">
        <f t="shared" si="32"/>
        <v>Light</v>
      </c>
      <c r="Q683" t="str">
        <f>_xlfn.XLOOKUP(Orders_Table[[#This Row],[Customer ID]],customers!$A$1:$A$1001,customers!$I$1:$I$1001,,0)</f>
        <v>Yes</v>
      </c>
    </row>
    <row r="684" spans="1:17"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s="2" t="str">
        <f>_xlfn.XLOOKUP(Orders_Table[[#This Row],[Customer ID]],customers!$A$1:$A$1001,customers!$F$1:$F$1001,,0)</f>
        <v>Jacksonville</v>
      </c>
      <c r="J684" t="str">
        <f>INDEX(products!$A$1:$G$49,MATCH(orders!$D684,products!$A$1:$A$49,0),MATCH(orders!J$1,products!$A$1:$G$1,0))</f>
        <v>Exc</v>
      </c>
      <c r="K684" t="str">
        <f>INDEX(products!$A$1:$G$49,MATCH(orders!$D684,products!$A$1:$A$49,0),MATCH(orders!K$1,products!$A$1:$G$1,0))</f>
        <v>M</v>
      </c>
      <c r="L684" s="4">
        <f>INDEX(products!$A$1:$G$49,MATCH(orders!$D684,products!$A$1:$A$49,0),MATCH(orders!L$1,products!$A$1:$G$1,0))</f>
        <v>0.2</v>
      </c>
      <c r="M684" s="5">
        <f>INDEX(products!$A$1:$G$49,MATCH(orders!$D684,products!$A$1:$A$49,0),MATCH(orders!M$1,products!$A$1:$G$1,0))</f>
        <v>4.125</v>
      </c>
      <c r="N684" s="5">
        <f t="shared" si="30"/>
        <v>8.25</v>
      </c>
      <c r="O684" t="str">
        <f t="shared" si="31"/>
        <v>Excelsa</v>
      </c>
      <c r="P684" t="str">
        <f t="shared" si="32"/>
        <v>Medium</v>
      </c>
      <c r="Q684" t="str">
        <f>_xlfn.XLOOKUP(Orders_Table[[#This Row],[Customer ID]],customers!$A$1:$A$1001,customers!$I$1:$I$1001,,0)</f>
        <v>Yes</v>
      </c>
    </row>
    <row r="685" spans="1:17"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s="2" t="str">
        <f>_xlfn.XLOOKUP(Orders_Table[[#This Row],[Customer ID]],customers!$A$1:$A$1001,customers!$F$1:$F$1001,,0)</f>
        <v>Houston</v>
      </c>
      <c r="J685" t="str">
        <f>INDEX(products!$A$1:$G$49,MATCH(orders!$D685,products!$A$1:$A$49,0),MATCH(orders!J$1,products!$A$1:$G$1,0))</f>
        <v>Lib</v>
      </c>
      <c r="K685" t="str">
        <f>INDEX(products!$A$1:$G$49,MATCH(orders!$D685,products!$A$1:$A$49,0),MATCH(orders!K$1,products!$A$1:$G$1,0))</f>
        <v>D</v>
      </c>
      <c r="L685" s="4">
        <f>INDEX(products!$A$1:$G$49,MATCH(orders!$D685,products!$A$1:$A$49,0),MATCH(orders!L$1,products!$A$1:$G$1,0))</f>
        <v>0.5</v>
      </c>
      <c r="M685" s="5">
        <f>INDEX(products!$A$1:$G$49,MATCH(orders!$D685,products!$A$1:$A$49,0),MATCH(orders!M$1,products!$A$1:$G$1,0))</f>
        <v>7.77</v>
      </c>
      <c r="N685" s="5">
        <f t="shared" si="30"/>
        <v>46.62</v>
      </c>
      <c r="O685" t="str">
        <f t="shared" si="31"/>
        <v>Liberica</v>
      </c>
      <c r="P685" t="str">
        <f t="shared" si="32"/>
        <v>Dark</v>
      </c>
      <c r="Q685" t="str">
        <f>_xlfn.XLOOKUP(Orders_Table[[#This Row],[Customer ID]],customers!$A$1:$A$1001,customers!$I$1:$I$1001,,0)</f>
        <v>No</v>
      </c>
    </row>
    <row r="686" spans="1:17"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s="2" t="str">
        <f>_xlfn.XLOOKUP(Orders_Table[[#This Row],[Customer ID]],customers!$A$1:$A$1001,customers!$F$1:$F$1001,,0)</f>
        <v>Portland</v>
      </c>
      <c r="J686" t="str">
        <f>INDEX(products!$A$1:$G$49,MATCH(orders!$D686,products!$A$1:$A$49,0),MATCH(orders!J$1,products!$A$1:$G$1,0))</f>
        <v>Rob</v>
      </c>
      <c r="K686" t="str">
        <f>INDEX(products!$A$1:$G$49,MATCH(orders!$D686,products!$A$1:$A$49,0),MATCH(orders!K$1,products!$A$1:$G$1,0))</f>
        <v>L</v>
      </c>
      <c r="L686" s="4">
        <f>INDEX(products!$A$1:$G$49,MATCH(orders!$D686,products!$A$1:$A$49,0),MATCH(orders!L$1,products!$A$1:$G$1,0))</f>
        <v>1</v>
      </c>
      <c r="M686" s="5">
        <f>INDEX(products!$A$1:$G$49,MATCH(orders!$D686,products!$A$1:$A$49,0),MATCH(orders!M$1,products!$A$1:$G$1,0))</f>
        <v>11.95</v>
      </c>
      <c r="N686" s="5">
        <f t="shared" si="30"/>
        <v>71.699999999999989</v>
      </c>
      <c r="O686" t="str">
        <f t="shared" si="31"/>
        <v>Robusta</v>
      </c>
      <c r="P686" t="str">
        <f t="shared" si="32"/>
        <v>Light</v>
      </c>
      <c r="Q686" t="str">
        <f>_xlfn.XLOOKUP(Orders_Table[[#This Row],[Customer ID]],customers!$A$1:$A$1001,customers!$I$1:$I$1001,,0)</f>
        <v>No</v>
      </c>
    </row>
    <row r="687" spans="1:17"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s="2" t="str">
        <f>_xlfn.XLOOKUP(Orders_Table[[#This Row],[Customer ID]],customers!$A$1:$A$1001,customers!$F$1:$F$1001,,0)</f>
        <v>Pasadena</v>
      </c>
      <c r="J687" t="str">
        <f>INDEX(products!$A$1:$G$49,MATCH(orders!$D687,products!$A$1:$A$49,0),MATCH(orders!J$1,products!$A$1:$G$1,0))</f>
        <v>Lib</v>
      </c>
      <c r="K687" t="str">
        <f>INDEX(products!$A$1:$G$49,MATCH(orders!$D687,products!$A$1:$A$49,0),MATCH(orders!K$1,products!$A$1:$G$1,0))</f>
        <v>L</v>
      </c>
      <c r="L687" s="4">
        <f>INDEX(products!$A$1:$G$49,MATCH(orders!$D687,products!$A$1:$A$49,0),MATCH(orders!L$1,products!$A$1:$G$1,0))</f>
        <v>2.5</v>
      </c>
      <c r="M687" s="5">
        <f>INDEX(products!$A$1:$G$49,MATCH(orders!$D687,products!$A$1:$A$49,0),MATCH(orders!M$1,products!$A$1:$G$1,0))</f>
        <v>36.454999999999998</v>
      </c>
      <c r="N687" s="5">
        <f t="shared" si="30"/>
        <v>72.91</v>
      </c>
      <c r="O687" t="str">
        <f t="shared" si="31"/>
        <v>Liberica</v>
      </c>
      <c r="P687" t="str">
        <f t="shared" si="32"/>
        <v>Light</v>
      </c>
      <c r="Q687" t="str">
        <f>_xlfn.XLOOKUP(Orders_Table[[#This Row],[Customer ID]],customers!$A$1:$A$1001,customers!$I$1:$I$1001,,0)</f>
        <v>Yes</v>
      </c>
    </row>
    <row r="688" spans="1:17"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s="2" t="str">
        <f>_xlfn.XLOOKUP(Orders_Table[[#This Row],[Customer ID]],customers!$A$1:$A$1001,customers!$F$1:$F$1001,,0)</f>
        <v>Santa Ana</v>
      </c>
      <c r="J688" t="str">
        <f>INDEX(products!$A$1:$G$49,MATCH(orders!$D688,products!$A$1:$A$49,0),MATCH(orders!J$1,products!$A$1:$G$1,0))</f>
        <v>Rob</v>
      </c>
      <c r="K688" t="str">
        <f>INDEX(products!$A$1:$G$49,MATCH(orders!$D688,products!$A$1:$A$49,0),MATCH(orders!K$1,products!$A$1:$G$1,0))</f>
        <v>D</v>
      </c>
      <c r="L688" s="4">
        <f>INDEX(products!$A$1:$G$49,MATCH(orders!$D688,products!$A$1:$A$49,0),MATCH(orders!L$1,products!$A$1:$G$1,0))</f>
        <v>0.2</v>
      </c>
      <c r="M688" s="5">
        <f>INDEX(products!$A$1:$G$49,MATCH(orders!$D688,products!$A$1:$A$49,0),MATCH(orders!M$1,products!$A$1:$G$1,0))</f>
        <v>2.6849999999999996</v>
      </c>
      <c r="N688" s="5">
        <f t="shared" si="30"/>
        <v>8.0549999999999997</v>
      </c>
      <c r="O688" t="str">
        <f t="shared" si="31"/>
        <v>Robusta</v>
      </c>
      <c r="P688" t="str">
        <f t="shared" si="32"/>
        <v>Dark</v>
      </c>
      <c r="Q688" t="str">
        <f>_xlfn.XLOOKUP(Orders_Table[[#This Row],[Customer ID]],customers!$A$1:$A$1001,customers!$I$1:$I$1001,,0)</f>
        <v>Yes</v>
      </c>
    </row>
    <row r="689" spans="1:17"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s="2" t="str">
        <f>_xlfn.XLOOKUP(Orders_Table[[#This Row],[Customer ID]],customers!$A$1:$A$1001,customers!$F$1:$F$1001,,0)</f>
        <v>San Jose</v>
      </c>
      <c r="J689" t="str">
        <f>INDEX(products!$A$1:$G$49,MATCH(orders!$D689,products!$A$1:$A$49,0),MATCH(orders!J$1,products!$A$1:$G$1,0))</f>
        <v>Exc</v>
      </c>
      <c r="K689" t="str">
        <f>INDEX(products!$A$1:$G$49,MATCH(orders!$D689,products!$A$1:$A$49,0),MATCH(orders!K$1,products!$A$1:$G$1,0))</f>
        <v>M</v>
      </c>
      <c r="L689" s="4">
        <f>INDEX(products!$A$1:$G$49,MATCH(orders!$D689,products!$A$1:$A$49,0),MATCH(orders!L$1,products!$A$1:$G$1,0))</f>
        <v>0.5</v>
      </c>
      <c r="M689" s="5">
        <f>INDEX(products!$A$1:$G$49,MATCH(orders!$D689,products!$A$1:$A$49,0),MATCH(orders!M$1,products!$A$1:$G$1,0))</f>
        <v>8.25</v>
      </c>
      <c r="N689" s="5">
        <f t="shared" si="30"/>
        <v>16.5</v>
      </c>
      <c r="O689" t="str">
        <f t="shared" si="31"/>
        <v>Excelsa</v>
      </c>
      <c r="P689" t="str">
        <f t="shared" si="32"/>
        <v>Medium</v>
      </c>
      <c r="Q689" t="str">
        <f>_xlfn.XLOOKUP(Orders_Table[[#This Row],[Customer ID]],customers!$A$1:$A$1001,customers!$I$1:$I$1001,,0)</f>
        <v>No</v>
      </c>
    </row>
    <row r="690" spans="1:17"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s="2" t="str">
        <f>_xlfn.XLOOKUP(Orders_Table[[#This Row],[Customer ID]],customers!$A$1:$A$1001,customers!$F$1:$F$1001,,0)</f>
        <v>Tallaght</v>
      </c>
      <c r="J690" t="str">
        <f>INDEX(products!$A$1:$G$49,MATCH(orders!$D690,products!$A$1:$A$49,0),MATCH(orders!J$1,products!$A$1:$G$1,0))</f>
        <v>Ara</v>
      </c>
      <c r="K690" t="str">
        <f>INDEX(products!$A$1:$G$49,MATCH(orders!$D690,products!$A$1:$A$49,0),MATCH(orders!K$1,products!$A$1:$G$1,0))</f>
        <v>L</v>
      </c>
      <c r="L690" s="4">
        <f>INDEX(products!$A$1:$G$49,MATCH(orders!$D690,products!$A$1:$A$49,0),MATCH(orders!L$1,products!$A$1:$G$1,0))</f>
        <v>1</v>
      </c>
      <c r="M690" s="5">
        <f>INDEX(products!$A$1:$G$49,MATCH(orders!$D690,products!$A$1:$A$49,0),MATCH(orders!M$1,products!$A$1:$G$1,0))</f>
        <v>12.95</v>
      </c>
      <c r="N690" s="5">
        <f t="shared" si="30"/>
        <v>64.75</v>
      </c>
      <c r="O690" t="str">
        <f t="shared" si="31"/>
        <v>Arabica</v>
      </c>
      <c r="P690" t="str">
        <f t="shared" si="32"/>
        <v>Light</v>
      </c>
      <c r="Q690" t="str">
        <f>_xlfn.XLOOKUP(Orders_Table[[#This Row],[Customer ID]],customers!$A$1:$A$1001,customers!$I$1:$I$1001,,0)</f>
        <v>No</v>
      </c>
    </row>
    <row r="691" spans="1:17"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s="2" t="str">
        <f>_xlfn.XLOOKUP(Orders_Table[[#This Row],[Customer ID]],customers!$A$1:$A$1001,customers!$F$1:$F$1001,,0)</f>
        <v>Colorado Springs</v>
      </c>
      <c r="J691" t="str">
        <f>INDEX(products!$A$1:$G$49,MATCH(orders!$D691,products!$A$1:$A$49,0),MATCH(orders!J$1,products!$A$1:$G$1,0))</f>
        <v>Ara</v>
      </c>
      <c r="K691" t="str">
        <f>INDEX(products!$A$1:$G$49,MATCH(orders!$D691,products!$A$1:$A$49,0),MATCH(orders!K$1,products!$A$1:$G$1,0))</f>
        <v>M</v>
      </c>
      <c r="L691" s="4">
        <f>INDEX(products!$A$1:$G$49,MATCH(orders!$D691,products!$A$1:$A$49,0),MATCH(orders!L$1,products!$A$1:$G$1,0))</f>
        <v>0.5</v>
      </c>
      <c r="M691" s="5">
        <f>INDEX(products!$A$1:$G$49,MATCH(orders!$D691,products!$A$1:$A$49,0),MATCH(orders!M$1,products!$A$1:$G$1,0))</f>
        <v>6.75</v>
      </c>
      <c r="N691" s="5">
        <f t="shared" si="30"/>
        <v>33.75</v>
      </c>
      <c r="O691" t="str">
        <f t="shared" si="31"/>
        <v>Arabica</v>
      </c>
      <c r="P691" t="str">
        <f t="shared" si="32"/>
        <v>Medium</v>
      </c>
      <c r="Q691" t="str">
        <f>_xlfn.XLOOKUP(Orders_Table[[#This Row],[Customer ID]],customers!$A$1:$A$1001,customers!$I$1:$I$1001,,0)</f>
        <v>No</v>
      </c>
    </row>
    <row r="692" spans="1:17"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s="2" t="str">
        <f>_xlfn.XLOOKUP(Orders_Table[[#This Row],[Customer ID]],customers!$A$1:$A$1001,customers!$F$1:$F$1001,,0)</f>
        <v>Toledo</v>
      </c>
      <c r="J692" t="str">
        <f>INDEX(products!$A$1:$G$49,MATCH(orders!$D692,products!$A$1:$A$49,0),MATCH(orders!J$1,products!$A$1:$G$1,0))</f>
        <v>Lib</v>
      </c>
      <c r="K692" t="str">
        <f>INDEX(products!$A$1:$G$49,MATCH(orders!$D692,products!$A$1:$A$49,0),MATCH(orders!K$1,products!$A$1:$G$1,0))</f>
        <v>D</v>
      </c>
      <c r="L692" s="4">
        <f>INDEX(products!$A$1:$G$49,MATCH(orders!$D692,products!$A$1:$A$49,0),MATCH(orders!L$1,products!$A$1:$G$1,0))</f>
        <v>2.5</v>
      </c>
      <c r="M692" s="5">
        <f>INDEX(products!$A$1:$G$49,MATCH(orders!$D692,products!$A$1:$A$49,0),MATCH(orders!M$1,products!$A$1:$G$1,0))</f>
        <v>29.784999999999997</v>
      </c>
      <c r="N692" s="5">
        <f t="shared" si="30"/>
        <v>178.70999999999998</v>
      </c>
      <c r="O692" t="str">
        <f t="shared" si="31"/>
        <v>Liberica</v>
      </c>
      <c r="P692" t="str">
        <f t="shared" si="32"/>
        <v>Dark</v>
      </c>
      <c r="Q692" t="str">
        <f>_xlfn.XLOOKUP(Orders_Table[[#This Row],[Customer ID]],customers!$A$1:$A$1001,customers!$I$1:$I$1001,,0)</f>
        <v>No</v>
      </c>
    </row>
    <row r="693" spans="1:17"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s="2" t="str">
        <f>_xlfn.XLOOKUP(Orders_Table[[#This Row],[Customer ID]],customers!$A$1:$A$1001,customers!$F$1:$F$1001,,0)</f>
        <v>Beaumont</v>
      </c>
      <c r="J693" t="str">
        <f>INDEX(products!$A$1:$G$49,MATCH(orders!$D693,products!$A$1:$A$49,0),MATCH(orders!J$1,products!$A$1:$G$1,0))</f>
        <v>Ara</v>
      </c>
      <c r="K693" t="str">
        <f>INDEX(products!$A$1:$G$49,MATCH(orders!$D693,products!$A$1:$A$49,0),MATCH(orders!K$1,products!$A$1:$G$1,0))</f>
        <v>M</v>
      </c>
      <c r="L693" s="4">
        <f>INDEX(products!$A$1:$G$49,MATCH(orders!$D693,products!$A$1:$A$49,0),MATCH(orders!L$1,products!$A$1:$G$1,0))</f>
        <v>1</v>
      </c>
      <c r="M693" s="5">
        <f>INDEX(products!$A$1:$G$49,MATCH(orders!$D693,products!$A$1:$A$49,0),MATCH(orders!M$1,products!$A$1:$G$1,0))</f>
        <v>11.25</v>
      </c>
      <c r="N693" s="5">
        <f t="shared" si="30"/>
        <v>22.5</v>
      </c>
      <c r="O693" t="str">
        <f t="shared" si="31"/>
        <v>Arabica</v>
      </c>
      <c r="P693" t="str">
        <f t="shared" si="32"/>
        <v>Medium</v>
      </c>
      <c r="Q693" t="str">
        <f>_xlfn.XLOOKUP(Orders_Table[[#This Row],[Customer ID]],customers!$A$1:$A$1001,customers!$I$1:$I$1001,,0)</f>
        <v>No</v>
      </c>
    </row>
    <row r="694" spans="1:17"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s="2" t="str">
        <f>_xlfn.XLOOKUP(Orders_Table[[#This Row],[Customer ID]],customers!$A$1:$A$1001,customers!$F$1:$F$1001,,0)</f>
        <v>Cincinnati</v>
      </c>
      <c r="J694" t="str">
        <f>INDEX(products!$A$1:$G$49,MATCH(orders!$D694,products!$A$1:$A$49,0),MATCH(orders!J$1,products!$A$1:$G$1,0))</f>
        <v>Lib</v>
      </c>
      <c r="K694" t="str">
        <f>INDEX(products!$A$1:$G$49,MATCH(orders!$D694,products!$A$1:$A$49,0),MATCH(orders!K$1,products!$A$1:$G$1,0))</f>
        <v>D</v>
      </c>
      <c r="L694" s="4">
        <f>INDEX(products!$A$1:$G$49,MATCH(orders!$D694,products!$A$1:$A$49,0),MATCH(orders!L$1,products!$A$1:$G$1,0))</f>
        <v>1</v>
      </c>
      <c r="M694" s="5">
        <f>INDEX(products!$A$1:$G$49,MATCH(orders!$D694,products!$A$1:$A$49,0),MATCH(orders!M$1,products!$A$1:$G$1,0))</f>
        <v>12.95</v>
      </c>
      <c r="N694" s="5">
        <f t="shared" si="30"/>
        <v>12.95</v>
      </c>
      <c r="O694" t="str">
        <f t="shared" si="31"/>
        <v>Liberica</v>
      </c>
      <c r="P694" t="str">
        <f t="shared" si="32"/>
        <v>Dark</v>
      </c>
      <c r="Q694" t="str">
        <f>_xlfn.XLOOKUP(Orders_Table[[#This Row],[Customer ID]],customers!$A$1:$A$1001,customers!$I$1:$I$1001,,0)</f>
        <v>No</v>
      </c>
    </row>
    <row r="695" spans="1:17"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s="2" t="str">
        <f>_xlfn.XLOOKUP(Orders_Table[[#This Row],[Customer ID]],customers!$A$1:$A$1001,customers!$F$1:$F$1001,,0)</f>
        <v>Saint Louis</v>
      </c>
      <c r="J695" t="str">
        <f>INDEX(products!$A$1:$G$49,MATCH(orders!$D695,products!$A$1:$A$49,0),MATCH(orders!J$1,products!$A$1:$G$1,0))</f>
        <v>Ara</v>
      </c>
      <c r="K695" t="str">
        <f>INDEX(products!$A$1:$G$49,MATCH(orders!$D695,products!$A$1:$A$49,0),MATCH(orders!K$1,products!$A$1:$G$1,0))</f>
        <v>M</v>
      </c>
      <c r="L695" s="4">
        <f>INDEX(products!$A$1:$G$49,MATCH(orders!$D695,products!$A$1:$A$49,0),MATCH(orders!L$1,products!$A$1:$G$1,0))</f>
        <v>2.5</v>
      </c>
      <c r="M695" s="5">
        <f>INDEX(products!$A$1:$G$49,MATCH(orders!$D695,products!$A$1:$A$49,0),MATCH(orders!M$1,products!$A$1:$G$1,0))</f>
        <v>25.874999999999996</v>
      </c>
      <c r="N695" s="5">
        <f t="shared" si="30"/>
        <v>51.749999999999993</v>
      </c>
      <c r="O695" t="str">
        <f t="shared" si="31"/>
        <v>Arabica</v>
      </c>
      <c r="P695" t="str">
        <f t="shared" si="32"/>
        <v>Medium</v>
      </c>
      <c r="Q695" t="str">
        <f>_xlfn.XLOOKUP(Orders_Table[[#This Row],[Customer ID]],customers!$A$1:$A$1001,customers!$I$1:$I$1001,,0)</f>
        <v>Yes</v>
      </c>
    </row>
    <row r="696" spans="1:17"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s="2" t="str">
        <f>_xlfn.XLOOKUP(Orders_Table[[#This Row],[Customer ID]],customers!$A$1:$A$1001,customers!$F$1:$F$1001,,0)</f>
        <v>Yonkers</v>
      </c>
      <c r="J696" t="str">
        <f>INDEX(products!$A$1:$G$49,MATCH(orders!$D696,products!$A$1:$A$49,0),MATCH(orders!J$1,products!$A$1:$G$1,0))</f>
        <v>Exc</v>
      </c>
      <c r="K696" t="str">
        <f>INDEX(products!$A$1:$G$49,MATCH(orders!$D696,products!$A$1:$A$49,0),MATCH(orders!K$1,products!$A$1:$G$1,0))</f>
        <v>D</v>
      </c>
      <c r="L696" s="4">
        <f>INDEX(products!$A$1:$G$49,MATCH(orders!$D696,products!$A$1:$A$49,0),MATCH(orders!L$1,products!$A$1:$G$1,0))</f>
        <v>0.5</v>
      </c>
      <c r="M696" s="5">
        <f>INDEX(products!$A$1:$G$49,MATCH(orders!$D696,products!$A$1:$A$49,0),MATCH(orders!M$1,products!$A$1:$G$1,0))</f>
        <v>7.29</v>
      </c>
      <c r="N696" s="5">
        <f t="shared" si="30"/>
        <v>36.450000000000003</v>
      </c>
      <c r="O696" t="str">
        <f t="shared" si="31"/>
        <v>Excelsa</v>
      </c>
      <c r="P696" t="str">
        <f t="shared" si="32"/>
        <v>Dark</v>
      </c>
      <c r="Q696" t="str">
        <f>_xlfn.XLOOKUP(Orders_Table[[#This Row],[Customer ID]],customers!$A$1:$A$1001,customers!$I$1:$I$1001,,0)</f>
        <v>No</v>
      </c>
    </row>
    <row r="697" spans="1:17"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s="2" t="str">
        <f>_xlfn.XLOOKUP(Orders_Table[[#This Row],[Customer ID]],customers!$A$1:$A$1001,customers!$F$1:$F$1001,,0)</f>
        <v>Baltimore</v>
      </c>
      <c r="J697" t="str">
        <f>INDEX(products!$A$1:$G$49,MATCH(orders!$D697,products!$A$1:$A$49,0),MATCH(orders!J$1,products!$A$1:$G$1,0))</f>
        <v>Lib</v>
      </c>
      <c r="K697" t="str">
        <f>INDEX(products!$A$1:$G$49,MATCH(orders!$D697,products!$A$1:$A$49,0),MATCH(orders!K$1,products!$A$1:$G$1,0))</f>
        <v>L</v>
      </c>
      <c r="L697" s="4">
        <f>INDEX(products!$A$1:$G$49,MATCH(orders!$D697,products!$A$1:$A$49,0),MATCH(orders!L$1,products!$A$1:$G$1,0))</f>
        <v>2.5</v>
      </c>
      <c r="M697" s="5">
        <f>INDEX(products!$A$1:$G$49,MATCH(orders!$D697,products!$A$1:$A$49,0),MATCH(orders!M$1,products!$A$1:$G$1,0))</f>
        <v>36.454999999999998</v>
      </c>
      <c r="N697" s="5">
        <f t="shared" si="30"/>
        <v>182.27499999999998</v>
      </c>
      <c r="O697" t="str">
        <f t="shared" si="31"/>
        <v>Liberica</v>
      </c>
      <c r="P697" t="str">
        <f t="shared" si="32"/>
        <v>Light</v>
      </c>
      <c r="Q697" t="str">
        <f>_xlfn.XLOOKUP(Orders_Table[[#This Row],[Customer ID]],customers!$A$1:$A$1001,customers!$I$1:$I$1001,,0)</f>
        <v>Yes</v>
      </c>
    </row>
    <row r="698" spans="1:17"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s="2" t="str">
        <f>_xlfn.XLOOKUP(Orders_Table[[#This Row],[Customer ID]],customers!$A$1:$A$1001,customers!$F$1:$F$1001,,0)</f>
        <v>Jacksonville</v>
      </c>
      <c r="J698" t="str">
        <f>INDEX(products!$A$1:$G$49,MATCH(orders!$D698,products!$A$1:$A$49,0),MATCH(orders!J$1,products!$A$1:$G$1,0))</f>
        <v>Lib</v>
      </c>
      <c r="K698" t="str">
        <f>INDEX(products!$A$1:$G$49,MATCH(orders!$D698,products!$A$1:$A$49,0),MATCH(orders!K$1,products!$A$1:$G$1,0))</f>
        <v>D</v>
      </c>
      <c r="L698" s="4">
        <f>INDEX(products!$A$1:$G$49,MATCH(orders!$D698,products!$A$1:$A$49,0),MATCH(orders!L$1,products!$A$1:$G$1,0))</f>
        <v>0.5</v>
      </c>
      <c r="M698" s="5">
        <f>INDEX(products!$A$1:$G$49,MATCH(orders!$D698,products!$A$1:$A$49,0),MATCH(orders!M$1,products!$A$1:$G$1,0))</f>
        <v>7.77</v>
      </c>
      <c r="N698" s="5">
        <f t="shared" si="30"/>
        <v>31.08</v>
      </c>
      <c r="O698" t="str">
        <f t="shared" si="31"/>
        <v>Liberica</v>
      </c>
      <c r="P698" t="str">
        <f t="shared" si="32"/>
        <v>Dark</v>
      </c>
      <c r="Q698" t="str">
        <f>_xlfn.XLOOKUP(Orders_Table[[#This Row],[Customer ID]],customers!$A$1:$A$1001,customers!$I$1:$I$1001,,0)</f>
        <v>No</v>
      </c>
    </row>
    <row r="699" spans="1:17"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s="2" t="str">
        <f>_xlfn.XLOOKUP(Orders_Table[[#This Row],[Customer ID]],customers!$A$1:$A$1001,customers!$F$1:$F$1001,,0)</f>
        <v>Bayside</v>
      </c>
      <c r="J699" t="str">
        <f>INDEX(products!$A$1:$G$49,MATCH(orders!$D699,products!$A$1:$A$49,0),MATCH(orders!J$1,products!$A$1:$G$1,0))</f>
        <v>Ara</v>
      </c>
      <c r="K699" t="str">
        <f>INDEX(products!$A$1:$G$49,MATCH(orders!$D699,products!$A$1:$A$49,0),MATCH(orders!K$1,products!$A$1:$G$1,0))</f>
        <v>M</v>
      </c>
      <c r="L699" s="4">
        <f>INDEX(products!$A$1:$G$49,MATCH(orders!$D699,products!$A$1:$A$49,0),MATCH(orders!L$1,products!$A$1:$G$1,0))</f>
        <v>0.5</v>
      </c>
      <c r="M699" s="5">
        <f>INDEX(products!$A$1:$G$49,MATCH(orders!$D699,products!$A$1:$A$49,0),MATCH(orders!M$1,products!$A$1:$G$1,0))</f>
        <v>6.75</v>
      </c>
      <c r="N699" s="5">
        <f t="shared" si="30"/>
        <v>20.25</v>
      </c>
      <c r="O699" t="str">
        <f t="shared" si="31"/>
        <v>Arabica</v>
      </c>
      <c r="P699" t="str">
        <f t="shared" si="32"/>
        <v>Medium</v>
      </c>
      <c r="Q699" t="str">
        <f>_xlfn.XLOOKUP(Orders_Table[[#This Row],[Customer ID]],customers!$A$1:$A$1001,customers!$I$1:$I$1001,,0)</f>
        <v>No</v>
      </c>
    </row>
    <row r="700" spans="1:17"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s="2" t="str">
        <f>_xlfn.XLOOKUP(Orders_Table[[#This Row],[Customer ID]],customers!$A$1:$A$1001,customers!$F$1:$F$1001,,0)</f>
        <v>Beaumont</v>
      </c>
      <c r="J700" t="str">
        <f>INDEX(products!$A$1:$G$49,MATCH(orders!$D700,products!$A$1:$A$49,0),MATCH(orders!J$1,products!$A$1:$G$1,0))</f>
        <v>Lib</v>
      </c>
      <c r="K700" t="str">
        <f>INDEX(products!$A$1:$G$49,MATCH(orders!$D700,products!$A$1:$A$49,0),MATCH(orders!K$1,products!$A$1:$G$1,0))</f>
        <v>D</v>
      </c>
      <c r="L700" s="4">
        <f>INDEX(products!$A$1:$G$49,MATCH(orders!$D700,products!$A$1:$A$49,0),MATCH(orders!L$1,products!$A$1:$G$1,0))</f>
        <v>1</v>
      </c>
      <c r="M700" s="5">
        <f>INDEX(products!$A$1:$G$49,MATCH(orders!$D700,products!$A$1:$A$49,0),MATCH(orders!M$1,products!$A$1:$G$1,0))</f>
        <v>12.95</v>
      </c>
      <c r="N700" s="5">
        <f t="shared" si="30"/>
        <v>25.9</v>
      </c>
      <c r="O700" t="str">
        <f t="shared" si="31"/>
        <v>Liberica</v>
      </c>
      <c r="P700" t="str">
        <f t="shared" si="32"/>
        <v>Dark</v>
      </c>
      <c r="Q700" t="str">
        <f>_xlfn.XLOOKUP(Orders_Table[[#This Row],[Customer ID]],customers!$A$1:$A$1001,customers!$I$1:$I$1001,,0)</f>
        <v>No</v>
      </c>
    </row>
    <row r="701" spans="1:17"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s="2" t="str">
        <f>_xlfn.XLOOKUP(Orders_Table[[#This Row],[Customer ID]],customers!$A$1:$A$1001,customers!$F$1:$F$1001,,0)</f>
        <v>Miami</v>
      </c>
      <c r="J701" t="str">
        <f>INDEX(products!$A$1:$G$49,MATCH(orders!$D701,products!$A$1:$A$49,0),MATCH(orders!J$1,products!$A$1:$G$1,0))</f>
        <v>Ara</v>
      </c>
      <c r="K701" t="str">
        <f>INDEX(products!$A$1:$G$49,MATCH(orders!$D701,products!$A$1:$A$49,0),MATCH(orders!K$1,products!$A$1:$G$1,0))</f>
        <v>D</v>
      </c>
      <c r="L701" s="4">
        <f>INDEX(products!$A$1:$G$49,MATCH(orders!$D701,products!$A$1:$A$49,0),MATCH(orders!L$1,products!$A$1:$G$1,0))</f>
        <v>0.5</v>
      </c>
      <c r="M701" s="5">
        <f>INDEX(products!$A$1:$G$49,MATCH(orders!$D701,products!$A$1:$A$49,0),MATCH(orders!M$1,products!$A$1:$G$1,0))</f>
        <v>5.97</v>
      </c>
      <c r="N701" s="5">
        <f t="shared" si="30"/>
        <v>23.88</v>
      </c>
      <c r="O701" t="str">
        <f t="shared" si="31"/>
        <v>Arabica</v>
      </c>
      <c r="P701" t="str">
        <f t="shared" si="32"/>
        <v>Dark</v>
      </c>
      <c r="Q701" t="str">
        <f>_xlfn.XLOOKUP(Orders_Table[[#This Row],[Customer ID]],customers!$A$1:$A$1001,customers!$I$1:$I$1001,,0)</f>
        <v>Yes</v>
      </c>
    </row>
    <row r="702" spans="1:17"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s="2" t="str">
        <f>_xlfn.XLOOKUP(Orders_Table[[#This Row],[Customer ID]],customers!$A$1:$A$1001,customers!$F$1:$F$1001,,0)</f>
        <v>San Francisco</v>
      </c>
      <c r="J702" t="str">
        <f>INDEX(products!$A$1:$G$49,MATCH(orders!$D702,products!$A$1:$A$49,0),MATCH(orders!J$1,products!$A$1:$G$1,0))</f>
        <v>Lib</v>
      </c>
      <c r="K702" t="str">
        <f>INDEX(products!$A$1:$G$49,MATCH(orders!$D702,products!$A$1:$A$49,0),MATCH(orders!K$1,products!$A$1:$G$1,0))</f>
        <v>L</v>
      </c>
      <c r="L702" s="4">
        <f>INDEX(products!$A$1:$G$49,MATCH(orders!$D702,products!$A$1:$A$49,0),MATCH(orders!L$1,products!$A$1:$G$1,0))</f>
        <v>0.5</v>
      </c>
      <c r="M702" s="5">
        <f>INDEX(products!$A$1:$G$49,MATCH(orders!$D702,products!$A$1:$A$49,0),MATCH(orders!M$1,products!$A$1:$G$1,0))</f>
        <v>9.51</v>
      </c>
      <c r="N702" s="5">
        <f t="shared" si="30"/>
        <v>19.02</v>
      </c>
      <c r="O702" t="str">
        <f t="shared" si="31"/>
        <v>Liberica</v>
      </c>
      <c r="P702" t="str">
        <f t="shared" si="32"/>
        <v>Light</v>
      </c>
      <c r="Q702" t="str">
        <f>_xlfn.XLOOKUP(Orders_Table[[#This Row],[Customer ID]],customers!$A$1:$A$1001,customers!$I$1:$I$1001,,0)</f>
        <v>No</v>
      </c>
    </row>
    <row r="703" spans="1:17"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s="2" t="str">
        <f>_xlfn.XLOOKUP(Orders_Table[[#This Row],[Customer ID]],customers!$A$1:$A$1001,customers!$F$1:$F$1001,,0)</f>
        <v>Sandyford</v>
      </c>
      <c r="J703" t="str">
        <f>INDEX(products!$A$1:$G$49,MATCH(orders!$D703,products!$A$1:$A$49,0),MATCH(orders!J$1,products!$A$1:$G$1,0))</f>
        <v>Ara</v>
      </c>
      <c r="K703" t="str">
        <f>INDEX(products!$A$1:$G$49,MATCH(orders!$D703,products!$A$1:$A$49,0),MATCH(orders!K$1,products!$A$1:$G$1,0))</f>
        <v>D</v>
      </c>
      <c r="L703" s="4">
        <f>INDEX(products!$A$1:$G$49,MATCH(orders!$D703,products!$A$1:$A$49,0),MATCH(orders!L$1,products!$A$1:$G$1,0))</f>
        <v>0.5</v>
      </c>
      <c r="M703" s="5">
        <f>INDEX(products!$A$1:$G$49,MATCH(orders!$D703,products!$A$1:$A$49,0),MATCH(orders!M$1,products!$A$1:$G$1,0))</f>
        <v>5.97</v>
      </c>
      <c r="N703" s="5">
        <f t="shared" si="30"/>
        <v>29.849999999999998</v>
      </c>
      <c r="O703" t="str">
        <f t="shared" si="31"/>
        <v>Arabica</v>
      </c>
      <c r="P703" t="str">
        <f t="shared" si="32"/>
        <v>Dark</v>
      </c>
      <c r="Q703" t="str">
        <f>_xlfn.XLOOKUP(Orders_Table[[#This Row],[Customer ID]],customers!$A$1:$A$1001,customers!$I$1:$I$1001,,0)</f>
        <v>Yes</v>
      </c>
    </row>
    <row r="704" spans="1:17"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s="2" t="str">
        <f>_xlfn.XLOOKUP(Orders_Table[[#This Row],[Customer ID]],customers!$A$1:$A$1001,customers!$F$1:$F$1001,,0)</f>
        <v>Punta Gorda</v>
      </c>
      <c r="J704" t="str">
        <f>INDEX(products!$A$1:$G$49,MATCH(orders!$D704,products!$A$1:$A$49,0),MATCH(orders!J$1,products!$A$1:$G$1,0))</f>
        <v>Ara</v>
      </c>
      <c r="K704" t="str">
        <f>INDEX(products!$A$1:$G$49,MATCH(orders!$D704,products!$A$1:$A$49,0),MATCH(orders!K$1,products!$A$1:$G$1,0))</f>
        <v>L</v>
      </c>
      <c r="L704" s="4">
        <f>INDEX(products!$A$1:$G$49,MATCH(orders!$D704,products!$A$1:$A$49,0),MATCH(orders!L$1,products!$A$1:$G$1,0))</f>
        <v>0.5</v>
      </c>
      <c r="M704" s="5">
        <f>INDEX(products!$A$1:$G$49,MATCH(orders!$D704,products!$A$1:$A$49,0),MATCH(orders!M$1,products!$A$1:$G$1,0))</f>
        <v>7.77</v>
      </c>
      <c r="N704" s="5">
        <f t="shared" si="30"/>
        <v>7.77</v>
      </c>
      <c r="O704" t="str">
        <f t="shared" si="31"/>
        <v>Arabica</v>
      </c>
      <c r="P704" t="str">
        <f t="shared" si="32"/>
        <v>Light</v>
      </c>
      <c r="Q704" t="str">
        <f>_xlfn.XLOOKUP(Orders_Table[[#This Row],[Customer ID]],customers!$A$1:$A$1001,customers!$I$1:$I$1001,,0)</f>
        <v>Yes</v>
      </c>
    </row>
    <row r="705" spans="1:17"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s="2" t="str">
        <f>_xlfn.XLOOKUP(Orders_Table[[#This Row],[Customer ID]],customers!$A$1:$A$1001,customers!$F$1:$F$1001,,0)</f>
        <v>Ballivor</v>
      </c>
      <c r="J705" t="str">
        <f>INDEX(products!$A$1:$G$49,MATCH(orders!$D705,products!$A$1:$A$49,0),MATCH(orders!J$1,products!$A$1:$G$1,0))</f>
        <v>Lib</v>
      </c>
      <c r="K705" t="str">
        <f>INDEX(products!$A$1:$G$49,MATCH(orders!$D705,products!$A$1:$A$49,0),MATCH(orders!K$1,products!$A$1:$G$1,0))</f>
        <v>D</v>
      </c>
      <c r="L705" s="4">
        <f>INDEX(products!$A$1:$G$49,MATCH(orders!$D705,products!$A$1:$A$49,0),MATCH(orders!L$1,products!$A$1:$G$1,0))</f>
        <v>2.5</v>
      </c>
      <c r="M705" s="5">
        <f>INDEX(products!$A$1:$G$49,MATCH(orders!$D705,products!$A$1:$A$49,0),MATCH(orders!M$1,products!$A$1:$G$1,0))</f>
        <v>29.784999999999997</v>
      </c>
      <c r="N705" s="5">
        <f t="shared" si="30"/>
        <v>119.13999999999999</v>
      </c>
      <c r="O705" t="str">
        <f t="shared" si="31"/>
        <v>Liberica</v>
      </c>
      <c r="P705" t="str">
        <f t="shared" si="32"/>
        <v>Dark</v>
      </c>
      <c r="Q705" t="str">
        <f>_xlfn.XLOOKUP(Orders_Table[[#This Row],[Customer ID]],customers!$A$1:$A$1001,customers!$I$1:$I$1001,,0)</f>
        <v>Yes</v>
      </c>
    </row>
    <row r="706" spans="1:17"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s="2" t="str">
        <f>_xlfn.XLOOKUP(Orders_Table[[#This Row],[Customer ID]],customers!$A$1:$A$1001,customers!$F$1:$F$1001,,0)</f>
        <v>New York City</v>
      </c>
      <c r="J706" t="str">
        <f>INDEX(products!$A$1:$G$49,MATCH(orders!$D706,products!$A$1:$A$49,0),MATCH(orders!J$1,products!$A$1:$G$1,0))</f>
        <v>Exc</v>
      </c>
      <c r="K706" t="str">
        <f>INDEX(products!$A$1:$G$49,MATCH(orders!$D706,products!$A$1:$A$49,0),MATCH(orders!K$1,products!$A$1:$G$1,0))</f>
        <v>D</v>
      </c>
      <c r="L706" s="4">
        <f>INDEX(products!$A$1:$G$49,MATCH(orders!$D706,products!$A$1:$A$49,0),MATCH(orders!L$1,products!$A$1:$G$1,0))</f>
        <v>0.2</v>
      </c>
      <c r="M706" s="5">
        <f>INDEX(products!$A$1:$G$49,MATCH(orders!$D706,products!$A$1:$A$49,0),MATCH(orders!M$1,products!$A$1:$G$1,0))</f>
        <v>3.645</v>
      </c>
      <c r="N706" s="5">
        <f t="shared" si="30"/>
        <v>21.87</v>
      </c>
      <c r="O706" t="str">
        <f t="shared" si="31"/>
        <v>Excelsa</v>
      </c>
      <c r="P706" t="str">
        <f t="shared" si="32"/>
        <v>Dark</v>
      </c>
      <c r="Q706" t="str">
        <f>_xlfn.XLOOKUP(Orders_Table[[#This Row],[Customer ID]],customers!$A$1:$A$1001,customers!$I$1:$I$1001,,0)</f>
        <v>Yes</v>
      </c>
    </row>
    <row r="707" spans="1:17"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s="2" t="str">
        <f>_xlfn.XLOOKUP(Orders_Table[[#This Row],[Customer ID]],customers!$A$1:$A$1001,customers!$F$1:$F$1001,,0)</f>
        <v>Spartanburg</v>
      </c>
      <c r="J707" t="str">
        <f>INDEX(products!$A$1:$G$49,MATCH(orders!$D707,products!$A$1:$A$49,0),MATCH(orders!J$1,products!$A$1:$G$1,0))</f>
        <v>Exc</v>
      </c>
      <c r="K707" t="str">
        <f>INDEX(products!$A$1:$G$49,MATCH(orders!$D707,products!$A$1:$A$49,0),MATCH(orders!K$1,products!$A$1:$G$1,0))</f>
        <v>L</v>
      </c>
      <c r="L707" s="4">
        <f>INDEX(products!$A$1:$G$49,MATCH(orders!$D707,products!$A$1:$A$49,0),MATCH(orders!L$1,products!$A$1:$G$1,0))</f>
        <v>0.5</v>
      </c>
      <c r="M707" s="5">
        <f>INDEX(products!$A$1:$G$49,MATCH(orders!$D707,products!$A$1:$A$49,0),MATCH(orders!M$1,products!$A$1:$G$1,0))</f>
        <v>8.91</v>
      </c>
      <c r="N707" s="5">
        <f t="shared" ref="N707:N770" si="33">M707*E707</f>
        <v>17.82</v>
      </c>
      <c r="O707" t="str">
        <f t="shared" ref="O707:O770" si="34">IF(J707="Rob","Robusta", IF(J707="Exc", "Excelsa", IF(J707="Ara","Arabica", IF(J707="Lib","Liberica",""))))</f>
        <v>Excelsa</v>
      </c>
      <c r="P707" t="str">
        <f t="shared" ref="P707:P770" si="35">IF(K707="M", "Medium", IF(K707="L","Light", IF(K707="D","Dark","")))</f>
        <v>Light</v>
      </c>
      <c r="Q707" t="str">
        <f>_xlfn.XLOOKUP(Orders_Table[[#This Row],[Customer ID]],customers!$A$1:$A$1001,customers!$I$1:$I$1001,,0)</f>
        <v>No</v>
      </c>
    </row>
    <row r="708" spans="1:17"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s="2" t="str">
        <f>_xlfn.XLOOKUP(Orders_Table[[#This Row],[Customer ID]],customers!$A$1:$A$1001,customers!$F$1:$F$1001,,0)</f>
        <v>Bakersfield</v>
      </c>
      <c r="J708" t="str">
        <f>INDEX(products!$A$1:$G$49,MATCH(orders!$D708,products!$A$1:$A$49,0),MATCH(orders!J$1,products!$A$1:$G$1,0))</f>
        <v>Exc</v>
      </c>
      <c r="K708" t="str">
        <f>INDEX(products!$A$1:$G$49,MATCH(orders!$D708,products!$A$1:$A$49,0),MATCH(orders!K$1,products!$A$1:$G$1,0))</f>
        <v>M</v>
      </c>
      <c r="L708" s="4">
        <f>INDEX(products!$A$1:$G$49,MATCH(orders!$D708,products!$A$1:$A$49,0),MATCH(orders!L$1,products!$A$1:$G$1,0))</f>
        <v>0.2</v>
      </c>
      <c r="M708" s="5">
        <f>INDEX(products!$A$1:$G$49,MATCH(orders!$D708,products!$A$1:$A$49,0),MATCH(orders!M$1,products!$A$1:$G$1,0))</f>
        <v>4.125</v>
      </c>
      <c r="N708" s="5">
        <f t="shared" si="33"/>
        <v>12.375</v>
      </c>
      <c r="O708" t="str">
        <f t="shared" si="34"/>
        <v>Excelsa</v>
      </c>
      <c r="P708" t="str">
        <f t="shared" si="35"/>
        <v>Medium</v>
      </c>
      <c r="Q708" t="str">
        <f>_xlfn.XLOOKUP(Orders_Table[[#This Row],[Customer ID]],customers!$A$1:$A$1001,customers!$I$1:$I$1001,,0)</f>
        <v>No</v>
      </c>
    </row>
    <row r="709" spans="1:17"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s="2" t="str">
        <f>_xlfn.XLOOKUP(Orders_Table[[#This Row],[Customer ID]],customers!$A$1:$A$1001,customers!$F$1:$F$1001,,0)</f>
        <v>Dungarvan</v>
      </c>
      <c r="J709" t="str">
        <f>INDEX(products!$A$1:$G$49,MATCH(orders!$D709,products!$A$1:$A$49,0),MATCH(orders!J$1,products!$A$1:$G$1,0))</f>
        <v>Lib</v>
      </c>
      <c r="K709" t="str">
        <f>INDEX(products!$A$1:$G$49,MATCH(orders!$D709,products!$A$1:$A$49,0),MATCH(orders!K$1,products!$A$1:$G$1,0))</f>
        <v>D</v>
      </c>
      <c r="L709" s="4">
        <f>INDEX(products!$A$1:$G$49,MATCH(orders!$D709,products!$A$1:$A$49,0),MATCH(orders!L$1,products!$A$1:$G$1,0))</f>
        <v>1</v>
      </c>
      <c r="M709" s="5">
        <f>INDEX(products!$A$1:$G$49,MATCH(orders!$D709,products!$A$1:$A$49,0),MATCH(orders!M$1,products!$A$1:$G$1,0))</f>
        <v>12.95</v>
      </c>
      <c r="N709" s="5">
        <f t="shared" si="33"/>
        <v>25.9</v>
      </c>
      <c r="O709" t="str">
        <f t="shared" si="34"/>
        <v>Liberica</v>
      </c>
      <c r="P709" t="str">
        <f t="shared" si="35"/>
        <v>Dark</v>
      </c>
      <c r="Q709" t="str">
        <f>_xlfn.XLOOKUP(Orders_Table[[#This Row],[Customer ID]],customers!$A$1:$A$1001,customers!$I$1:$I$1001,,0)</f>
        <v>No</v>
      </c>
    </row>
    <row r="710" spans="1:17"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s="2" t="str">
        <f>_xlfn.XLOOKUP(Orders_Table[[#This Row],[Customer ID]],customers!$A$1:$A$1001,customers!$F$1:$F$1001,,0)</f>
        <v>Saint Louis</v>
      </c>
      <c r="J710" t="str">
        <f>INDEX(products!$A$1:$G$49,MATCH(orders!$D710,products!$A$1:$A$49,0),MATCH(orders!J$1,products!$A$1:$G$1,0))</f>
        <v>Ara</v>
      </c>
      <c r="K710" t="str">
        <f>INDEX(products!$A$1:$G$49,MATCH(orders!$D710,products!$A$1:$A$49,0),MATCH(orders!K$1,products!$A$1:$G$1,0))</f>
        <v>M</v>
      </c>
      <c r="L710" s="4">
        <f>INDEX(products!$A$1:$G$49,MATCH(orders!$D710,products!$A$1:$A$49,0),MATCH(orders!L$1,products!$A$1:$G$1,0))</f>
        <v>0.5</v>
      </c>
      <c r="M710" s="5">
        <f>INDEX(products!$A$1:$G$49,MATCH(orders!$D710,products!$A$1:$A$49,0),MATCH(orders!M$1,products!$A$1:$G$1,0))</f>
        <v>6.75</v>
      </c>
      <c r="N710" s="5">
        <f t="shared" si="33"/>
        <v>13.5</v>
      </c>
      <c r="O710" t="str">
        <f t="shared" si="34"/>
        <v>Arabica</v>
      </c>
      <c r="P710" t="str">
        <f t="shared" si="35"/>
        <v>Medium</v>
      </c>
      <c r="Q710" t="str">
        <f>_xlfn.XLOOKUP(Orders_Table[[#This Row],[Customer ID]],customers!$A$1:$A$1001,customers!$I$1:$I$1001,,0)</f>
        <v>Yes</v>
      </c>
    </row>
    <row r="711" spans="1:17"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s="2" t="str">
        <f>_xlfn.XLOOKUP(Orders_Table[[#This Row],[Customer ID]],customers!$A$1:$A$1001,customers!$F$1:$F$1001,,0)</f>
        <v>Fort Wayne</v>
      </c>
      <c r="J711" t="str">
        <f>INDEX(products!$A$1:$G$49,MATCH(orders!$D711,products!$A$1:$A$49,0),MATCH(orders!J$1,products!$A$1:$G$1,0))</f>
        <v>Exc</v>
      </c>
      <c r="K711" t="str">
        <f>INDEX(products!$A$1:$G$49,MATCH(orders!$D711,products!$A$1:$A$49,0),MATCH(orders!K$1,products!$A$1:$G$1,0))</f>
        <v>L</v>
      </c>
      <c r="L711" s="4">
        <f>INDEX(products!$A$1:$G$49,MATCH(orders!$D711,products!$A$1:$A$49,0),MATCH(orders!L$1,products!$A$1:$G$1,0))</f>
        <v>0.5</v>
      </c>
      <c r="M711" s="5">
        <f>INDEX(products!$A$1:$G$49,MATCH(orders!$D711,products!$A$1:$A$49,0),MATCH(orders!M$1,products!$A$1:$G$1,0))</f>
        <v>8.91</v>
      </c>
      <c r="N711" s="5">
        <f t="shared" si="33"/>
        <v>17.82</v>
      </c>
      <c r="O711" t="str">
        <f t="shared" si="34"/>
        <v>Excelsa</v>
      </c>
      <c r="P711" t="str">
        <f t="shared" si="35"/>
        <v>Light</v>
      </c>
      <c r="Q711" t="str">
        <f>_xlfn.XLOOKUP(Orders_Table[[#This Row],[Customer ID]],customers!$A$1:$A$1001,customers!$I$1:$I$1001,,0)</f>
        <v>Yes</v>
      </c>
    </row>
    <row r="712" spans="1:17"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s="2" t="str">
        <f>_xlfn.XLOOKUP(Orders_Table[[#This Row],[Customer ID]],customers!$A$1:$A$1001,customers!$F$1:$F$1001,,0)</f>
        <v>Young America</v>
      </c>
      <c r="J712" t="str">
        <f>INDEX(products!$A$1:$G$49,MATCH(orders!$D712,products!$A$1:$A$49,0),MATCH(orders!J$1,products!$A$1:$G$1,0))</f>
        <v>Exc</v>
      </c>
      <c r="K712" t="str">
        <f>INDEX(products!$A$1:$G$49,MATCH(orders!$D712,products!$A$1:$A$49,0),MATCH(orders!K$1,products!$A$1:$G$1,0))</f>
        <v>M</v>
      </c>
      <c r="L712" s="4">
        <f>INDEX(products!$A$1:$G$49,MATCH(orders!$D712,products!$A$1:$A$49,0),MATCH(orders!L$1,products!$A$1:$G$1,0))</f>
        <v>0.5</v>
      </c>
      <c r="M712" s="5">
        <f>INDEX(products!$A$1:$G$49,MATCH(orders!$D712,products!$A$1:$A$49,0),MATCH(orders!M$1,products!$A$1:$G$1,0))</f>
        <v>8.25</v>
      </c>
      <c r="N712" s="5">
        <f t="shared" si="33"/>
        <v>24.75</v>
      </c>
      <c r="O712" t="str">
        <f t="shared" si="34"/>
        <v>Excelsa</v>
      </c>
      <c r="P712" t="str">
        <f t="shared" si="35"/>
        <v>Medium</v>
      </c>
      <c r="Q712" t="str">
        <f>_xlfn.XLOOKUP(Orders_Table[[#This Row],[Customer ID]],customers!$A$1:$A$1001,customers!$I$1:$I$1001,,0)</f>
        <v>No</v>
      </c>
    </row>
    <row r="713" spans="1:17"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s="2" t="str">
        <f>_xlfn.XLOOKUP(Orders_Table[[#This Row],[Customer ID]],customers!$A$1:$A$1001,customers!$F$1:$F$1001,,0)</f>
        <v>Fort Smith</v>
      </c>
      <c r="J713" t="str">
        <f>INDEX(products!$A$1:$G$49,MATCH(orders!$D713,products!$A$1:$A$49,0),MATCH(orders!J$1,products!$A$1:$G$1,0))</f>
        <v>Rob</v>
      </c>
      <c r="K713" t="str">
        <f>INDEX(products!$A$1:$G$49,MATCH(orders!$D713,products!$A$1:$A$49,0),MATCH(orders!K$1,products!$A$1:$G$1,0))</f>
        <v>M</v>
      </c>
      <c r="L713" s="4">
        <f>INDEX(products!$A$1:$G$49,MATCH(orders!$D713,products!$A$1:$A$49,0),MATCH(orders!L$1,products!$A$1:$G$1,0))</f>
        <v>0.2</v>
      </c>
      <c r="M713" s="5">
        <f>INDEX(products!$A$1:$G$49,MATCH(orders!$D713,products!$A$1:$A$49,0),MATCH(orders!M$1,products!$A$1:$G$1,0))</f>
        <v>2.9849999999999999</v>
      </c>
      <c r="N713" s="5">
        <f t="shared" si="33"/>
        <v>17.91</v>
      </c>
      <c r="O713" t="str">
        <f t="shared" si="34"/>
        <v>Robusta</v>
      </c>
      <c r="P713" t="str">
        <f t="shared" si="35"/>
        <v>Medium</v>
      </c>
      <c r="Q713" t="str">
        <f>_xlfn.XLOOKUP(Orders_Table[[#This Row],[Customer ID]],customers!$A$1:$A$1001,customers!$I$1:$I$1001,,0)</f>
        <v>No</v>
      </c>
    </row>
    <row r="714" spans="1:17"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s="2" t="str">
        <f>_xlfn.XLOOKUP(Orders_Table[[#This Row],[Customer ID]],customers!$A$1:$A$1001,customers!$F$1:$F$1001,,0)</f>
        <v>Charlton</v>
      </c>
      <c r="J714" t="str">
        <f>INDEX(products!$A$1:$G$49,MATCH(orders!$D714,products!$A$1:$A$49,0),MATCH(orders!J$1,products!$A$1:$G$1,0))</f>
        <v>Exc</v>
      </c>
      <c r="K714" t="str">
        <f>INDEX(products!$A$1:$G$49,MATCH(orders!$D714,products!$A$1:$A$49,0),MATCH(orders!K$1,products!$A$1:$G$1,0))</f>
        <v>M</v>
      </c>
      <c r="L714" s="4">
        <f>INDEX(products!$A$1:$G$49,MATCH(orders!$D714,products!$A$1:$A$49,0),MATCH(orders!L$1,products!$A$1:$G$1,0))</f>
        <v>0.5</v>
      </c>
      <c r="M714" s="5">
        <f>INDEX(products!$A$1:$G$49,MATCH(orders!$D714,products!$A$1:$A$49,0),MATCH(orders!M$1,products!$A$1:$G$1,0))</f>
        <v>8.25</v>
      </c>
      <c r="N714" s="5">
        <f t="shared" si="33"/>
        <v>16.5</v>
      </c>
      <c r="O714" t="str">
        <f t="shared" si="34"/>
        <v>Excelsa</v>
      </c>
      <c r="P714" t="str">
        <f t="shared" si="35"/>
        <v>Medium</v>
      </c>
      <c r="Q714" t="str">
        <f>_xlfn.XLOOKUP(Orders_Table[[#This Row],[Customer ID]],customers!$A$1:$A$1001,customers!$I$1:$I$1001,,0)</f>
        <v>No</v>
      </c>
    </row>
    <row r="715" spans="1:17"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s="2" t="str">
        <f>_xlfn.XLOOKUP(Orders_Table[[#This Row],[Customer ID]],customers!$A$1:$A$1001,customers!$F$1:$F$1001,,0)</f>
        <v>Stockton</v>
      </c>
      <c r="J715" t="str">
        <f>INDEX(products!$A$1:$G$49,MATCH(orders!$D715,products!$A$1:$A$49,0),MATCH(orders!J$1,products!$A$1:$G$1,0))</f>
        <v>Rob</v>
      </c>
      <c r="K715" t="str">
        <f>INDEX(products!$A$1:$G$49,MATCH(orders!$D715,products!$A$1:$A$49,0),MATCH(orders!K$1,products!$A$1:$G$1,0))</f>
        <v>M</v>
      </c>
      <c r="L715" s="4">
        <f>INDEX(products!$A$1:$G$49,MATCH(orders!$D715,products!$A$1:$A$49,0),MATCH(orders!L$1,products!$A$1:$G$1,0))</f>
        <v>0.2</v>
      </c>
      <c r="M715" s="5">
        <f>INDEX(products!$A$1:$G$49,MATCH(orders!$D715,products!$A$1:$A$49,0),MATCH(orders!M$1,products!$A$1:$G$1,0))</f>
        <v>2.9849999999999999</v>
      </c>
      <c r="N715" s="5">
        <f t="shared" si="33"/>
        <v>2.9849999999999999</v>
      </c>
      <c r="O715" t="str">
        <f t="shared" si="34"/>
        <v>Robusta</v>
      </c>
      <c r="P715" t="str">
        <f t="shared" si="35"/>
        <v>Medium</v>
      </c>
      <c r="Q715" t="str">
        <f>_xlfn.XLOOKUP(Orders_Table[[#This Row],[Customer ID]],customers!$A$1:$A$1001,customers!$I$1:$I$1001,,0)</f>
        <v>No</v>
      </c>
    </row>
    <row r="716" spans="1:17"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s="2" t="str">
        <f>_xlfn.XLOOKUP(Orders_Table[[#This Row],[Customer ID]],customers!$A$1:$A$1001,customers!$F$1:$F$1001,,0)</f>
        <v>Navan</v>
      </c>
      <c r="J716" t="str">
        <f>INDEX(products!$A$1:$G$49,MATCH(orders!$D716,products!$A$1:$A$49,0),MATCH(orders!J$1,products!$A$1:$G$1,0))</f>
        <v>Exc</v>
      </c>
      <c r="K716" t="str">
        <f>INDEX(products!$A$1:$G$49,MATCH(orders!$D716,products!$A$1:$A$49,0),MATCH(orders!K$1,products!$A$1:$G$1,0))</f>
        <v>D</v>
      </c>
      <c r="L716" s="4">
        <f>INDEX(products!$A$1:$G$49,MATCH(orders!$D716,products!$A$1:$A$49,0),MATCH(orders!L$1,products!$A$1:$G$1,0))</f>
        <v>0.2</v>
      </c>
      <c r="M716" s="5">
        <f>INDEX(products!$A$1:$G$49,MATCH(orders!$D716,products!$A$1:$A$49,0),MATCH(orders!M$1,products!$A$1:$G$1,0))</f>
        <v>3.645</v>
      </c>
      <c r="N716" s="5">
        <f t="shared" si="33"/>
        <v>14.58</v>
      </c>
      <c r="O716" t="str">
        <f t="shared" si="34"/>
        <v>Excelsa</v>
      </c>
      <c r="P716" t="str">
        <f t="shared" si="35"/>
        <v>Dark</v>
      </c>
      <c r="Q716" t="str">
        <f>_xlfn.XLOOKUP(Orders_Table[[#This Row],[Customer ID]],customers!$A$1:$A$1001,customers!$I$1:$I$1001,,0)</f>
        <v>Yes</v>
      </c>
    </row>
    <row r="717" spans="1:17"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s="2" t="str">
        <f>_xlfn.XLOOKUP(Orders_Table[[#This Row],[Customer ID]],customers!$A$1:$A$1001,customers!$F$1:$F$1001,,0)</f>
        <v>Tampa</v>
      </c>
      <c r="J717" t="str">
        <f>INDEX(products!$A$1:$G$49,MATCH(orders!$D717,products!$A$1:$A$49,0),MATCH(orders!J$1,products!$A$1:$G$1,0))</f>
        <v>Exc</v>
      </c>
      <c r="K717" t="str">
        <f>INDEX(products!$A$1:$G$49,MATCH(orders!$D717,products!$A$1:$A$49,0),MATCH(orders!K$1,products!$A$1:$G$1,0))</f>
        <v>L</v>
      </c>
      <c r="L717" s="4">
        <f>INDEX(products!$A$1:$G$49,MATCH(orders!$D717,products!$A$1:$A$49,0),MATCH(orders!L$1,products!$A$1:$G$1,0))</f>
        <v>1</v>
      </c>
      <c r="M717" s="5">
        <f>INDEX(products!$A$1:$G$49,MATCH(orders!$D717,products!$A$1:$A$49,0),MATCH(orders!M$1,products!$A$1:$G$1,0))</f>
        <v>14.85</v>
      </c>
      <c r="N717" s="5">
        <f t="shared" si="33"/>
        <v>89.1</v>
      </c>
      <c r="O717" t="str">
        <f t="shared" si="34"/>
        <v>Excelsa</v>
      </c>
      <c r="P717" t="str">
        <f t="shared" si="35"/>
        <v>Light</v>
      </c>
      <c r="Q717" t="str">
        <f>_xlfn.XLOOKUP(Orders_Table[[#This Row],[Customer ID]],customers!$A$1:$A$1001,customers!$I$1:$I$1001,,0)</f>
        <v>No</v>
      </c>
    </row>
    <row r="718" spans="1:17"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s="2" t="str">
        <f>_xlfn.XLOOKUP(Orders_Table[[#This Row],[Customer ID]],customers!$A$1:$A$1001,customers!$F$1:$F$1001,,0)</f>
        <v>Beaumont</v>
      </c>
      <c r="J718" t="str">
        <f>INDEX(products!$A$1:$G$49,MATCH(orders!$D718,products!$A$1:$A$49,0),MATCH(orders!J$1,products!$A$1:$G$1,0))</f>
        <v>Rob</v>
      </c>
      <c r="K718" t="str">
        <f>INDEX(products!$A$1:$G$49,MATCH(orders!$D718,products!$A$1:$A$49,0),MATCH(orders!K$1,products!$A$1:$G$1,0))</f>
        <v>L</v>
      </c>
      <c r="L718" s="4">
        <f>INDEX(products!$A$1:$G$49,MATCH(orders!$D718,products!$A$1:$A$49,0),MATCH(orders!L$1,products!$A$1:$G$1,0))</f>
        <v>1</v>
      </c>
      <c r="M718" s="5">
        <f>INDEX(products!$A$1:$G$49,MATCH(orders!$D718,products!$A$1:$A$49,0),MATCH(orders!M$1,products!$A$1:$G$1,0))</f>
        <v>11.95</v>
      </c>
      <c r="N718" s="5">
        <f t="shared" si="33"/>
        <v>35.849999999999994</v>
      </c>
      <c r="O718" t="str">
        <f t="shared" si="34"/>
        <v>Robusta</v>
      </c>
      <c r="P718" t="str">
        <f t="shared" si="35"/>
        <v>Light</v>
      </c>
      <c r="Q718" t="str">
        <f>_xlfn.XLOOKUP(Orders_Table[[#This Row],[Customer ID]],customers!$A$1:$A$1001,customers!$I$1:$I$1001,,0)</f>
        <v>No</v>
      </c>
    </row>
    <row r="719" spans="1:17"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s="2" t="str">
        <f>_xlfn.XLOOKUP(Orders_Table[[#This Row],[Customer ID]],customers!$A$1:$A$1001,customers!$F$1:$F$1001,,0)</f>
        <v>Philadelphia</v>
      </c>
      <c r="J719" t="str">
        <f>INDEX(products!$A$1:$G$49,MATCH(orders!$D719,products!$A$1:$A$49,0),MATCH(orders!J$1,products!$A$1:$G$1,0))</f>
        <v>Ara</v>
      </c>
      <c r="K719" t="str">
        <f>INDEX(products!$A$1:$G$49,MATCH(orders!$D719,products!$A$1:$A$49,0),MATCH(orders!K$1,products!$A$1:$G$1,0))</f>
        <v>D</v>
      </c>
      <c r="L719" s="4">
        <f>INDEX(products!$A$1:$G$49,MATCH(orders!$D719,products!$A$1:$A$49,0),MATCH(orders!L$1,products!$A$1:$G$1,0))</f>
        <v>2.5</v>
      </c>
      <c r="M719" s="5">
        <f>INDEX(products!$A$1:$G$49,MATCH(orders!$D719,products!$A$1:$A$49,0),MATCH(orders!M$1,products!$A$1:$G$1,0))</f>
        <v>22.884999999999998</v>
      </c>
      <c r="N719" s="5">
        <f t="shared" si="33"/>
        <v>68.655000000000001</v>
      </c>
      <c r="O719" t="str">
        <f t="shared" si="34"/>
        <v>Arabica</v>
      </c>
      <c r="P719" t="str">
        <f t="shared" si="35"/>
        <v>Dark</v>
      </c>
      <c r="Q719" t="str">
        <f>_xlfn.XLOOKUP(Orders_Table[[#This Row],[Customer ID]],customers!$A$1:$A$1001,customers!$I$1:$I$1001,,0)</f>
        <v>No</v>
      </c>
    </row>
    <row r="720" spans="1:17"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s="2" t="str">
        <f>_xlfn.XLOOKUP(Orders_Table[[#This Row],[Customer ID]],customers!$A$1:$A$1001,customers!$F$1:$F$1001,,0)</f>
        <v>San Angelo</v>
      </c>
      <c r="J720" t="str">
        <f>INDEX(products!$A$1:$G$49,MATCH(orders!$D720,products!$A$1:$A$49,0),MATCH(orders!J$1,products!$A$1:$G$1,0))</f>
        <v>Lib</v>
      </c>
      <c r="K720" t="str">
        <f>INDEX(products!$A$1:$G$49,MATCH(orders!$D720,products!$A$1:$A$49,0),MATCH(orders!K$1,products!$A$1:$G$1,0))</f>
        <v>D</v>
      </c>
      <c r="L720" s="4">
        <f>INDEX(products!$A$1:$G$49,MATCH(orders!$D720,products!$A$1:$A$49,0),MATCH(orders!L$1,products!$A$1:$G$1,0))</f>
        <v>1</v>
      </c>
      <c r="M720" s="5">
        <f>INDEX(products!$A$1:$G$49,MATCH(orders!$D720,products!$A$1:$A$49,0),MATCH(orders!M$1,products!$A$1:$G$1,0))</f>
        <v>12.95</v>
      </c>
      <c r="N720" s="5">
        <f t="shared" si="33"/>
        <v>38.849999999999994</v>
      </c>
      <c r="O720" t="str">
        <f t="shared" si="34"/>
        <v>Liberica</v>
      </c>
      <c r="P720" t="str">
        <f t="shared" si="35"/>
        <v>Dark</v>
      </c>
      <c r="Q720" t="str">
        <f>_xlfn.XLOOKUP(Orders_Table[[#This Row],[Customer ID]],customers!$A$1:$A$1001,customers!$I$1:$I$1001,,0)</f>
        <v>No</v>
      </c>
    </row>
    <row r="721" spans="1:17"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s="2" t="str">
        <f>_xlfn.XLOOKUP(Orders_Table[[#This Row],[Customer ID]],customers!$A$1:$A$1001,customers!$F$1:$F$1001,,0)</f>
        <v>Los Angeles</v>
      </c>
      <c r="J721" t="str">
        <f>INDEX(products!$A$1:$G$49,MATCH(orders!$D721,products!$A$1:$A$49,0),MATCH(orders!J$1,products!$A$1:$G$1,0))</f>
        <v>Lib</v>
      </c>
      <c r="K721" t="str">
        <f>INDEX(products!$A$1:$G$49,MATCH(orders!$D721,products!$A$1:$A$49,0),MATCH(orders!K$1,products!$A$1:$G$1,0))</f>
        <v>L</v>
      </c>
      <c r="L721" s="4">
        <f>INDEX(products!$A$1:$G$49,MATCH(orders!$D721,products!$A$1:$A$49,0),MATCH(orders!L$1,products!$A$1:$G$1,0))</f>
        <v>1</v>
      </c>
      <c r="M721" s="5">
        <f>INDEX(products!$A$1:$G$49,MATCH(orders!$D721,products!$A$1:$A$49,0),MATCH(orders!M$1,products!$A$1:$G$1,0))</f>
        <v>15.85</v>
      </c>
      <c r="N721" s="5">
        <f t="shared" si="33"/>
        <v>79.25</v>
      </c>
      <c r="O721" t="str">
        <f t="shared" si="34"/>
        <v>Liberica</v>
      </c>
      <c r="P721" t="str">
        <f t="shared" si="35"/>
        <v>Light</v>
      </c>
      <c r="Q721" t="str">
        <f>_xlfn.XLOOKUP(Orders_Table[[#This Row],[Customer ID]],customers!$A$1:$A$1001,customers!$I$1:$I$1001,,0)</f>
        <v>Yes</v>
      </c>
    </row>
    <row r="722" spans="1:17"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s="2" t="str">
        <f>_xlfn.XLOOKUP(Orders_Table[[#This Row],[Customer ID]],customers!$A$1:$A$1001,customers!$F$1:$F$1001,,0)</f>
        <v>Lansing</v>
      </c>
      <c r="J722" t="str">
        <f>INDEX(products!$A$1:$G$49,MATCH(orders!$D722,products!$A$1:$A$49,0),MATCH(orders!J$1,products!$A$1:$G$1,0))</f>
        <v>Exc</v>
      </c>
      <c r="K722" t="str">
        <f>INDEX(products!$A$1:$G$49,MATCH(orders!$D722,products!$A$1:$A$49,0),MATCH(orders!K$1,products!$A$1:$G$1,0))</f>
        <v>D</v>
      </c>
      <c r="L722" s="4">
        <f>INDEX(products!$A$1:$G$49,MATCH(orders!$D722,products!$A$1:$A$49,0),MATCH(orders!L$1,products!$A$1:$G$1,0))</f>
        <v>0.5</v>
      </c>
      <c r="M722" s="5">
        <f>INDEX(products!$A$1:$G$49,MATCH(orders!$D722,products!$A$1:$A$49,0),MATCH(orders!M$1,products!$A$1:$G$1,0))</f>
        <v>7.29</v>
      </c>
      <c r="N722" s="5">
        <f t="shared" si="33"/>
        <v>36.450000000000003</v>
      </c>
      <c r="O722" t="str">
        <f t="shared" si="34"/>
        <v>Excelsa</v>
      </c>
      <c r="P722" t="str">
        <f t="shared" si="35"/>
        <v>Dark</v>
      </c>
      <c r="Q722" t="str">
        <f>_xlfn.XLOOKUP(Orders_Table[[#This Row],[Customer ID]],customers!$A$1:$A$1001,customers!$I$1:$I$1001,,0)</f>
        <v>Yes</v>
      </c>
    </row>
    <row r="723" spans="1:17"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s="2" t="str">
        <f>_xlfn.XLOOKUP(Orders_Table[[#This Row],[Customer ID]],customers!$A$1:$A$1001,customers!$F$1:$F$1001,,0)</f>
        <v>Clearwater</v>
      </c>
      <c r="J723" t="str">
        <f>INDEX(products!$A$1:$G$49,MATCH(orders!$D723,products!$A$1:$A$49,0),MATCH(orders!J$1,products!$A$1:$G$1,0))</f>
        <v>Rob</v>
      </c>
      <c r="K723" t="str">
        <f>INDEX(products!$A$1:$G$49,MATCH(orders!$D723,products!$A$1:$A$49,0),MATCH(orders!K$1,products!$A$1:$G$1,0))</f>
        <v>M</v>
      </c>
      <c r="L723" s="4">
        <f>INDEX(products!$A$1:$G$49,MATCH(orders!$D723,products!$A$1:$A$49,0),MATCH(orders!L$1,products!$A$1:$G$1,0))</f>
        <v>0.2</v>
      </c>
      <c r="M723" s="5">
        <f>INDEX(products!$A$1:$G$49,MATCH(orders!$D723,products!$A$1:$A$49,0),MATCH(orders!M$1,products!$A$1:$G$1,0))</f>
        <v>2.9849999999999999</v>
      </c>
      <c r="N723" s="5">
        <f t="shared" si="33"/>
        <v>8.9550000000000001</v>
      </c>
      <c r="O723" t="str">
        <f t="shared" si="34"/>
        <v>Robusta</v>
      </c>
      <c r="P723" t="str">
        <f t="shared" si="35"/>
        <v>Medium</v>
      </c>
      <c r="Q723" t="str">
        <f>_xlfn.XLOOKUP(Orders_Table[[#This Row],[Customer ID]],customers!$A$1:$A$1001,customers!$I$1:$I$1001,,0)</f>
        <v>Yes</v>
      </c>
    </row>
    <row r="724" spans="1:17"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s="2" t="str">
        <f>_xlfn.XLOOKUP(Orders_Table[[#This Row],[Customer ID]],customers!$A$1:$A$1001,customers!$F$1:$F$1001,,0)</f>
        <v>Whittier</v>
      </c>
      <c r="J724" t="str">
        <f>INDEX(products!$A$1:$G$49,MATCH(orders!$D724,products!$A$1:$A$49,0),MATCH(orders!J$1,products!$A$1:$G$1,0))</f>
        <v>Exc</v>
      </c>
      <c r="K724" t="str">
        <f>INDEX(products!$A$1:$G$49,MATCH(orders!$D724,products!$A$1:$A$49,0),MATCH(orders!K$1,products!$A$1:$G$1,0))</f>
        <v>D</v>
      </c>
      <c r="L724" s="4">
        <f>INDEX(products!$A$1:$G$49,MATCH(orders!$D724,products!$A$1:$A$49,0),MATCH(orders!L$1,products!$A$1:$G$1,0))</f>
        <v>1</v>
      </c>
      <c r="M724" s="5">
        <f>INDEX(products!$A$1:$G$49,MATCH(orders!$D724,products!$A$1:$A$49,0),MATCH(orders!M$1,products!$A$1:$G$1,0))</f>
        <v>12.15</v>
      </c>
      <c r="N724" s="5">
        <f t="shared" si="33"/>
        <v>24.3</v>
      </c>
      <c r="O724" t="str">
        <f t="shared" si="34"/>
        <v>Excelsa</v>
      </c>
      <c r="P724" t="str">
        <f t="shared" si="35"/>
        <v>Dark</v>
      </c>
      <c r="Q724" t="str">
        <f>_xlfn.XLOOKUP(Orders_Table[[#This Row],[Customer ID]],customers!$A$1:$A$1001,customers!$I$1:$I$1001,,0)</f>
        <v>No</v>
      </c>
    </row>
    <row r="725" spans="1:17"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s="2" t="str">
        <f>_xlfn.XLOOKUP(Orders_Table[[#This Row],[Customer ID]],customers!$A$1:$A$1001,customers!$F$1:$F$1001,,0)</f>
        <v>Fresno</v>
      </c>
      <c r="J725" t="str">
        <f>INDEX(products!$A$1:$G$49,MATCH(orders!$D725,products!$A$1:$A$49,0),MATCH(orders!J$1,products!$A$1:$G$1,0))</f>
        <v>Exc</v>
      </c>
      <c r="K725" t="str">
        <f>INDEX(products!$A$1:$G$49,MATCH(orders!$D725,products!$A$1:$A$49,0),MATCH(orders!K$1,products!$A$1:$G$1,0))</f>
        <v>M</v>
      </c>
      <c r="L725" s="4">
        <f>INDEX(products!$A$1:$G$49,MATCH(orders!$D725,products!$A$1:$A$49,0),MATCH(orders!L$1,products!$A$1:$G$1,0))</f>
        <v>2.5</v>
      </c>
      <c r="M725" s="5">
        <f>INDEX(products!$A$1:$G$49,MATCH(orders!$D725,products!$A$1:$A$49,0),MATCH(orders!M$1,products!$A$1:$G$1,0))</f>
        <v>31.624999999999996</v>
      </c>
      <c r="N725" s="5">
        <f t="shared" si="33"/>
        <v>63.249999999999993</v>
      </c>
      <c r="O725" t="str">
        <f t="shared" si="34"/>
        <v>Excelsa</v>
      </c>
      <c r="P725" t="str">
        <f t="shared" si="35"/>
        <v>Medium</v>
      </c>
      <c r="Q725" t="str">
        <f>_xlfn.XLOOKUP(Orders_Table[[#This Row],[Customer ID]],customers!$A$1:$A$1001,customers!$I$1:$I$1001,,0)</f>
        <v>No</v>
      </c>
    </row>
    <row r="726" spans="1:17"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s="2" t="str">
        <f>_xlfn.XLOOKUP(Orders_Table[[#This Row],[Customer ID]],customers!$A$1:$A$1001,customers!$F$1:$F$1001,,0)</f>
        <v>New York City</v>
      </c>
      <c r="J726" t="str">
        <f>INDEX(products!$A$1:$G$49,MATCH(orders!$D726,products!$A$1:$A$49,0),MATCH(orders!J$1,products!$A$1:$G$1,0))</f>
        <v>Ara</v>
      </c>
      <c r="K726" t="str">
        <f>INDEX(products!$A$1:$G$49,MATCH(orders!$D726,products!$A$1:$A$49,0),MATCH(orders!K$1,products!$A$1:$G$1,0))</f>
        <v>M</v>
      </c>
      <c r="L726" s="4">
        <f>INDEX(products!$A$1:$G$49,MATCH(orders!$D726,products!$A$1:$A$49,0),MATCH(orders!L$1,products!$A$1:$G$1,0))</f>
        <v>0.2</v>
      </c>
      <c r="M726" s="5">
        <f>INDEX(products!$A$1:$G$49,MATCH(orders!$D726,products!$A$1:$A$49,0),MATCH(orders!M$1,products!$A$1:$G$1,0))</f>
        <v>3.375</v>
      </c>
      <c r="N726" s="5">
        <f t="shared" si="33"/>
        <v>6.75</v>
      </c>
      <c r="O726" t="str">
        <f t="shared" si="34"/>
        <v>Arabica</v>
      </c>
      <c r="P726" t="str">
        <f t="shared" si="35"/>
        <v>Medium</v>
      </c>
      <c r="Q726" t="str">
        <f>_xlfn.XLOOKUP(Orders_Table[[#This Row],[Customer ID]],customers!$A$1:$A$1001,customers!$I$1:$I$1001,,0)</f>
        <v>Yes</v>
      </c>
    </row>
    <row r="727" spans="1:17"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s="2" t="str">
        <f>_xlfn.XLOOKUP(Orders_Table[[#This Row],[Customer ID]],customers!$A$1:$A$1001,customers!$F$1:$F$1001,,0)</f>
        <v>Colorado Springs</v>
      </c>
      <c r="J727" t="str">
        <f>INDEX(products!$A$1:$G$49,MATCH(orders!$D727,products!$A$1:$A$49,0),MATCH(orders!J$1,products!$A$1:$G$1,0))</f>
        <v>Ara</v>
      </c>
      <c r="K727" t="str">
        <f>INDEX(products!$A$1:$G$49,MATCH(orders!$D727,products!$A$1:$A$49,0),MATCH(orders!K$1,products!$A$1:$G$1,0))</f>
        <v>L</v>
      </c>
      <c r="L727" s="4">
        <f>INDEX(products!$A$1:$G$49,MATCH(orders!$D727,products!$A$1:$A$49,0),MATCH(orders!L$1,products!$A$1:$G$1,0))</f>
        <v>0.2</v>
      </c>
      <c r="M727" s="5">
        <f>INDEX(products!$A$1:$G$49,MATCH(orders!$D727,products!$A$1:$A$49,0),MATCH(orders!M$1,products!$A$1:$G$1,0))</f>
        <v>3.8849999999999998</v>
      </c>
      <c r="N727" s="5">
        <f t="shared" si="33"/>
        <v>23.31</v>
      </c>
      <c r="O727" t="str">
        <f t="shared" si="34"/>
        <v>Arabica</v>
      </c>
      <c r="P727" t="str">
        <f t="shared" si="35"/>
        <v>Light</v>
      </c>
      <c r="Q727" t="str">
        <f>_xlfn.XLOOKUP(Orders_Table[[#This Row],[Customer ID]],customers!$A$1:$A$1001,customers!$I$1:$I$1001,,0)</f>
        <v>No</v>
      </c>
    </row>
    <row r="728" spans="1:17"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s="2" t="str">
        <f>_xlfn.XLOOKUP(Orders_Table[[#This Row],[Customer ID]],customers!$A$1:$A$1001,customers!$F$1:$F$1001,,0)</f>
        <v>Long Beach</v>
      </c>
      <c r="J728" t="str">
        <f>INDEX(products!$A$1:$G$49,MATCH(orders!$D728,products!$A$1:$A$49,0),MATCH(orders!J$1,products!$A$1:$G$1,0))</f>
        <v>Lib</v>
      </c>
      <c r="K728" t="str">
        <f>INDEX(products!$A$1:$G$49,MATCH(orders!$D728,products!$A$1:$A$49,0),MATCH(orders!K$1,products!$A$1:$G$1,0))</f>
        <v>L</v>
      </c>
      <c r="L728" s="4">
        <f>INDEX(products!$A$1:$G$49,MATCH(orders!$D728,products!$A$1:$A$49,0),MATCH(orders!L$1,products!$A$1:$G$1,0))</f>
        <v>2.5</v>
      </c>
      <c r="M728" s="5">
        <f>INDEX(products!$A$1:$G$49,MATCH(orders!$D728,products!$A$1:$A$49,0),MATCH(orders!M$1,products!$A$1:$G$1,0))</f>
        <v>36.454999999999998</v>
      </c>
      <c r="N728" s="5">
        <f t="shared" si="33"/>
        <v>145.82</v>
      </c>
      <c r="O728" t="str">
        <f t="shared" si="34"/>
        <v>Liberica</v>
      </c>
      <c r="P728" t="str">
        <f t="shared" si="35"/>
        <v>Light</v>
      </c>
      <c r="Q728" t="str">
        <f>_xlfn.XLOOKUP(Orders_Table[[#This Row],[Customer ID]],customers!$A$1:$A$1001,customers!$I$1:$I$1001,,0)</f>
        <v>No</v>
      </c>
    </row>
    <row r="729" spans="1:17"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s="2" t="str">
        <f>_xlfn.XLOOKUP(Orders_Table[[#This Row],[Customer ID]],customers!$A$1:$A$1001,customers!$F$1:$F$1001,,0)</f>
        <v>Lusk</v>
      </c>
      <c r="J729" t="str">
        <f>INDEX(products!$A$1:$G$49,MATCH(orders!$D729,products!$A$1:$A$49,0),MATCH(orders!J$1,products!$A$1:$G$1,0))</f>
        <v>Rob</v>
      </c>
      <c r="K729" t="str">
        <f>INDEX(products!$A$1:$G$49,MATCH(orders!$D729,products!$A$1:$A$49,0),MATCH(orders!K$1,products!$A$1:$G$1,0))</f>
        <v>M</v>
      </c>
      <c r="L729" s="4">
        <f>INDEX(products!$A$1:$G$49,MATCH(orders!$D729,products!$A$1:$A$49,0),MATCH(orders!L$1,products!$A$1:$G$1,0))</f>
        <v>0.5</v>
      </c>
      <c r="M729" s="5">
        <f>INDEX(products!$A$1:$G$49,MATCH(orders!$D729,products!$A$1:$A$49,0),MATCH(orders!M$1,products!$A$1:$G$1,0))</f>
        <v>5.97</v>
      </c>
      <c r="N729" s="5">
        <f t="shared" si="33"/>
        <v>29.849999999999998</v>
      </c>
      <c r="O729" t="str">
        <f t="shared" si="34"/>
        <v>Robusta</v>
      </c>
      <c r="P729" t="str">
        <f t="shared" si="35"/>
        <v>Medium</v>
      </c>
      <c r="Q729" t="str">
        <f>_xlfn.XLOOKUP(Orders_Table[[#This Row],[Customer ID]],customers!$A$1:$A$1001,customers!$I$1:$I$1001,,0)</f>
        <v>Yes</v>
      </c>
    </row>
    <row r="730" spans="1:17"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s="2" t="str">
        <f>_xlfn.XLOOKUP(Orders_Table[[#This Row],[Customer ID]],customers!$A$1:$A$1001,customers!$F$1:$F$1001,,0)</f>
        <v>Reno</v>
      </c>
      <c r="J730" t="str">
        <f>INDEX(products!$A$1:$G$49,MATCH(orders!$D730,products!$A$1:$A$49,0),MATCH(orders!J$1,products!$A$1:$G$1,0))</f>
        <v>Exc</v>
      </c>
      <c r="K730" t="str">
        <f>INDEX(products!$A$1:$G$49,MATCH(orders!$D730,products!$A$1:$A$49,0),MATCH(orders!K$1,products!$A$1:$G$1,0))</f>
        <v>D</v>
      </c>
      <c r="L730" s="4">
        <f>INDEX(products!$A$1:$G$49,MATCH(orders!$D730,products!$A$1:$A$49,0),MATCH(orders!L$1,products!$A$1:$G$1,0))</f>
        <v>0.5</v>
      </c>
      <c r="M730" s="5">
        <f>INDEX(products!$A$1:$G$49,MATCH(orders!$D730,products!$A$1:$A$49,0),MATCH(orders!M$1,products!$A$1:$G$1,0))</f>
        <v>7.29</v>
      </c>
      <c r="N730" s="5">
        <f t="shared" si="33"/>
        <v>21.87</v>
      </c>
      <c r="O730" t="str">
        <f t="shared" si="34"/>
        <v>Excelsa</v>
      </c>
      <c r="P730" t="str">
        <f t="shared" si="35"/>
        <v>Dark</v>
      </c>
      <c r="Q730" t="str">
        <f>_xlfn.XLOOKUP(Orders_Table[[#This Row],[Customer ID]],customers!$A$1:$A$1001,customers!$I$1:$I$1001,,0)</f>
        <v>Yes</v>
      </c>
    </row>
    <row r="731" spans="1:17"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s="2" t="str">
        <f>_xlfn.XLOOKUP(Orders_Table[[#This Row],[Customer ID]],customers!$A$1:$A$1001,customers!$F$1:$F$1001,,0)</f>
        <v>Upton</v>
      </c>
      <c r="J731" t="str">
        <f>INDEX(products!$A$1:$G$49,MATCH(orders!$D731,products!$A$1:$A$49,0),MATCH(orders!J$1,products!$A$1:$G$1,0))</f>
        <v>Lib</v>
      </c>
      <c r="K731" t="str">
        <f>INDEX(products!$A$1:$G$49,MATCH(orders!$D731,products!$A$1:$A$49,0),MATCH(orders!K$1,products!$A$1:$G$1,0))</f>
        <v>M</v>
      </c>
      <c r="L731" s="4">
        <f>INDEX(products!$A$1:$G$49,MATCH(orders!$D731,products!$A$1:$A$49,0),MATCH(orders!L$1,products!$A$1:$G$1,0))</f>
        <v>0.2</v>
      </c>
      <c r="M731" s="5">
        <f>INDEX(products!$A$1:$G$49,MATCH(orders!$D731,products!$A$1:$A$49,0),MATCH(orders!M$1,products!$A$1:$G$1,0))</f>
        <v>4.3650000000000002</v>
      </c>
      <c r="N731" s="5">
        <f t="shared" si="33"/>
        <v>4.3650000000000002</v>
      </c>
      <c r="O731" t="str">
        <f t="shared" si="34"/>
        <v>Liberica</v>
      </c>
      <c r="P731" t="str">
        <f t="shared" si="35"/>
        <v>Medium</v>
      </c>
      <c r="Q731" t="str">
        <f>_xlfn.XLOOKUP(Orders_Table[[#This Row],[Customer ID]],customers!$A$1:$A$1001,customers!$I$1:$I$1001,,0)</f>
        <v>No</v>
      </c>
    </row>
    <row r="732" spans="1:17"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s="2" t="str">
        <f>_xlfn.XLOOKUP(Orders_Table[[#This Row],[Customer ID]],customers!$A$1:$A$1001,customers!$F$1:$F$1001,,0)</f>
        <v>Las Vegas</v>
      </c>
      <c r="J732" t="str">
        <f>INDEX(products!$A$1:$G$49,MATCH(orders!$D732,products!$A$1:$A$49,0),MATCH(orders!J$1,products!$A$1:$G$1,0))</f>
        <v>Lib</v>
      </c>
      <c r="K732" t="str">
        <f>INDEX(products!$A$1:$G$49,MATCH(orders!$D732,products!$A$1:$A$49,0),MATCH(orders!K$1,products!$A$1:$G$1,0))</f>
        <v>L</v>
      </c>
      <c r="L732" s="4">
        <f>INDEX(products!$A$1:$G$49,MATCH(orders!$D732,products!$A$1:$A$49,0),MATCH(orders!L$1,products!$A$1:$G$1,0))</f>
        <v>2.5</v>
      </c>
      <c r="M732" s="5">
        <f>INDEX(products!$A$1:$G$49,MATCH(orders!$D732,products!$A$1:$A$49,0),MATCH(orders!M$1,products!$A$1:$G$1,0))</f>
        <v>36.454999999999998</v>
      </c>
      <c r="N732" s="5">
        <f t="shared" si="33"/>
        <v>36.454999999999998</v>
      </c>
      <c r="O732" t="str">
        <f t="shared" si="34"/>
        <v>Liberica</v>
      </c>
      <c r="P732" t="str">
        <f t="shared" si="35"/>
        <v>Light</v>
      </c>
      <c r="Q732" t="str">
        <f>_xlfn.XLOOKUP(Orders_Table[[#This Row],[Customer ID]],customers!$A$1:$A$1001,customers!$I$1:$I$1001,,0)</f>
        <v>No</v>
      </c>
    </row>
    <row r="733" spans="1:17"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s="2" t="str">
        <f>_xlfn.XLOOKUP(Orders_Table[[#This Row],[Customer ID]],customers!$A$1:$A$1001,customers!$F$1:$F$1001,,0)</f>
        <v>Wilmington</v>
      </c>
      <c r="J733" t="str">
        <f>INDEX(products!$A$1:$G$49,MATCH(orders!$D733,products!$A$1:$A$49,0),MATCH(orders!J$1,products!$A$1:$G$1,0))</f>
        <v>Lib</v>
      </c>
      <c r="K733" t="str">
        <f>INDEX(products!$A$1:$G$49,MATCH(orders!$D733,products!$A$1:$A$49,0),MATCH(orders!K$1,products!$A$1:$G$1,0))</f>
        <v>D</v>
      </c>
      <c r="L733" s="4">
        <f>INDEX(products!$A$1:$G$49,MATCH(orders!$D733,products!$A$1:$A$49,0),MATCH(orders!L$1,products!$A$1:$G$1,0))</f>
        <v>0.2</v>
      </c>
      <c r="M733" s="5">
        <f>INDEX(products!$A$1:$G$49,MATCH(orders!$D733,products!$A$1:$A$49,0),MATCH(orders!M$1,products!$A$1:$G$1,0))</f>
        <v>3.8849999999999998</v>
      </c>
      <c r="N733" s="5">
        <f t="shared" si="33"/>
        <v>15.54</v>
      </c>
      <c r="O733" t="str">
        <f t="shared" si="34"/>
        <v>Liberica</v>
      </c>
      <c r="P733" t="str">
        <f t="shared" si="35"/>
        <v>Dark</v>
      </c>
      <c r="Q733" t="str">
        <f>_xlfn.XLOOKUP(Orders_Table[[#This Row],[Customer ID]],customers!$A$1:$A$1001,customers!$I$1:$I$1001,,0)</f>
        <v>Yes</v>
      </c>
    </row>
    <row r="734" spans="1:17"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s="2" t="str">
        <f>_xlfn.XLOOKUP(Orders_Table[[#This Row],[Customer ID]],customers!$A$1:$A$1001,customers!$F$1:$F$1001,,0)</f>
        <v>Reno</v>
      </c>
      <c r="J734" t="str">
        <f>INDEX(products!$A$1:$G$49,MATCH(orders!$D734,products!$A$1:$A$49,0),MATCH(orders!J$1,products!$A$1:$G$1,0))</f>
        <v>Exc</v>
      </c>
      <c r="K734" t="str">
        <f>INDEX(products!$A$1:$G$49,MATCH(orders!$D734,products!$A$1:$A$49,0),MATCH(orders!K$1,products!$A$1:$G$1,0))</f>
        <v>L</v>
      </c>
      <c r="L734" s="4">
        <f>INDEX(products!$A$1:$G$49,MATCH(orders!$D734,products!$A$1:$A$49,0),MATCH(orders!L$1,products!$A$1:$G$1,0))</f>
        <v>0.2</v>
      </c>
      <c r="M734" s="5">
        <f>INDEX(products!$A$1:$G$49,MATCH(orders!$D734,products!$A$1:$A$49,0),MATCH(orders!M$1,products!$A$1:$G$1,0))</f>
        <v>4.4550000000000001</v>
      </c>
      <c r="N734" s="5">
        <f t="shared" si="33"/>
        <v>8.91</v>
      </c>
      <c r="O734" t="str">
        <f t="shared" si="34"/>
        <v>Excelsa</v>
      </c>
      <c r="P734" t="str">
        <f t="shared" si="35"/>
        <v>Light</v>
      </c>
      <c r="Q734" t="str">
        <f>_xlfn.XLOOKUP(Orders_Table[[#This Row],[Customer ID]],customers!$A$1:$A$1001,customers!$I$1:$I$1001,,0)</f>
        <v>No</v>
      </c>
    </row>
    <row r="735" spans="1:17"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s="2" t="str">
        <f>_xlfn.XLOOKUP(Orders_Table[[#This Row],[Customer ID]],customers!$A$1:$A$1001,customers!$F$1:$F$1001,,0)</f>
        <v>Tuscaloosa</v>
      </c>
      <c r="J735" t="str">
        <f>INDEX(products!$A$1:$G$49,MATCH(orders!$D735,products!$A$1:$A$49,0),MATCH(orders!J$1,products!$A$1:$G$1,0))</f>
        <v>Lib</v>
      </c>
      <c r="K735" t="str">
        <f>INDEX(products!$A$1:$G$49,MATCH(orders!$D735,products!$A$1:$A$49,0),MATCH(orders!K$1,products!$A$1:$G$1,0))</f>
        <v>M</v>
      </c>
      <c r="L735" s="4">
        <f>INDEX(products!$A$1:$G$49,MATCH(orders!$D735,products!$A$1:$A$49,0),MATCH(orders!L$1,products!$A$1:$G$1,0))</f>
        <v>2.5</v>
      </c>
      <c r="M735" s="5">
        <f>INDEX(products!$A$1:$G$49,MATCH(orders!$D735,products!$A$1:$A$49,0),MATCH(orders!M$1,products!$A$1:$G$1,0))</f>
        <v>33.464999999999996</v>
      </c>
      <c r="N735" s="5">
        <f t="shared" si="33"/>
        <v>100.39499999999998</v>
      </c>
      <c r="O735" t="str">
        <f t="shared" si="34"/>
        <v>Liberica</v>
      </c>
      <c r="P735" t="str">
        <f t="shared" si="35"/>
        <v>Medium</v>
      </c>
      <c r="Q735" t="str">
        <f>_xlfn.XLOOKUP(Orders_Table[[#This Row],[Customer ID]],customers!$A$1:$A$1001,customers!$I$1:$I$1001,,0)</f>
        <v>Yes</v>
      </c>
    </row>
    <row r="736" spans="1:17"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s="2" t="str">
        <f>_xlfn.XLOOKUP(Orders_Table[[#This Row],[Customer ID]],customers!$A$1:$A$1001,customers!$F$1:$F$1001,,0)</f>
        <v>Garden Grove</v>
      </c>
      <c r="J736" t="str">
        <f>INDEX(products!$A$1:$G$49,MATCH(orders!$D736,products!$A$1:$A$49,0),MATCH(orders!J$1,products!$A$1:$G$1,0))</f>
        <v>Rob</v>
      </c>
      <c r="K736" t="str">
        <f>INDEX(products!$A$1:$G$49,MATCH(orders!$D736,products!$A$1:$A$49,0),MATCH(orders!K$1,products!$A$1:$G$1,0))</f>
        <v>D</v>
      </c>
      <c r="L736" s="4">
        <f>INDEX(products!$A$1:$G$49,MATCH(orders!$D736,products!$A$1:$A$49,0),MATCH(orders!L$1,products!$A$1:$G$1,0))</f>
        <v>0.2</v>
      </c>
      <c r="M736" s="5">
        <f>INDEX(products!$A$1:$G$49,MATCH(orders!$D736,products!$A$1:$A$49,0),MATCH(orders!M$1,products!$A$1:$G$1,0))</f>
        <v>2.6849999999999996</v>
      </c>
      <c r="N736" s="5">
        <f t="shared" si="33"/>
        <v>13.424999999999997</v>
      </c>
      <c r="O736" t="str">
        <f t="shared" si="34"/>
        <v>Robusta</v>
      </c>
      <c r="P736" t="str">
        <f t="shared" si="35"/>
        <v>Dark</v>
      </c>
      <c r="Q736" t="str">
        <f>_xlfn.XLOOKUP(Orders_Table[[#This Row],[Customer ID]],customers!$A$1:$A$1001,customers!$I$1:$I$1001,,0)</f>
        <v>No</v>
      </c>
    </row>
    <row r="737" spans="1:17"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s="2" t="str">
        <f>_xlfn.XLOOKUP(Orders_Table[[#This Row],[Customer ID]],customers!$A$1:$A$1001,customers!$F$1:$F$1001,,0)</f>
        <v>Shawnee Mission</v>
      </c>
      <c r="J737" t="str">
        <f>INDEX(products!$A$1:$G$49,MATCH(orders!$D737,products!$A$1:$A$49,0),MATCH(orders!J$1,products!$A$1:$G$1,0))</f>
        <v>Exc</v>
      </c>
      <c r="K737" t="str">
        <f>INDEX(products!$A$1:$G$49,MATCH(orders!$D737,products!$A$1:$A$49,0),MATCH(orders!K$1,products!$A$1:$G$1,0))</f>
        <v>D</v>
      </c>
      <c r="L737" s="4">
        <f>INDEX(products!$A$1:$G$49,MATCH(orders!$D737,products!$A$1:$A$49,0),MATCH(orders!L$1,products!$A$1:$G$1,0))</f>
        <v>0.2</v>
      </c>
      <c r="M737" s="5">
        <f>INDEX(products!$A$1:$G$49,MATCH(orders!$D737,products!$A$1:$A$49,0),MATCH(orders!M$1,products!$A$1:$G$1,0))</f>
        <v>3.645</v>
      </c>
      <c r="N737" s="5">
        <f t="shared" si="33"/>
        <v>21.87</v>
      </c>
      <c r="O737" t="str">
        <f t="shared" si="34"/>
        <v>Excelsa</v>
      </c>
      <c r="P737" t="str">
        <f t="shared" si="35"/>
        <v>Dark</v>
      </c>
      <c r="Q737" t="str">
        <f>_xlfn.XLOOKUP(Orders_Table[[#This Row],[Customer ID]],customers!$A$1:$A$1001,customers!$I$1:$I$1001,,0)</f>
        <v>No</v>
      </c>
    </row>
    <row r="738" spans="1:17"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s="2" t="str">
        <f>_xlfn.XLOOKUP(Orders_Table[[#This Row],[Customer ID]],customers!$A$1:$A$1001,customers!$F$1:$F$1001,,0)</f>
        <v>Ballivor</v>
      </c>
      <c r="J738" t="str">
        <f>INDEX(products!$A$1:$G$49,MATCH(orders!$D738,products!$A$1:$A$49,0),MATCH(orders!J$1,products!$A$1:$G$1,0))</f>
        <v>Lib</v>
      </c>
      <c r="K738" t="str">
        <f>INDEX(products!$A$1:$G$49,MATCH(orders!$D738,products!$A$1:$A$49,0),MATCH(orders!K$1,products!$A$1:$G$1,0))</f>
        <v>D</v>
      </c>
      <c r="L738" s="4">
        <f>INDEX(products!$A$1:$G$49,MATCH(orders!$D738,products!$A$1:$A$49,0),MATCH(orders!L$1,products!$A$1:$G$1,0))</f>
        <v>1</v>
      </c>
      <c r="M738" s="5">
        <f>INDEX(products!$A$1:$G$49,MATCH(orders!$D738,products!$A$1:$A$49,0),MATCH(orders!M$1,products!$A$1:$G$1,0))</f>
        <v>12.95</v>
      </c>
      <c r="N738" s="5">
        <f t="shared" si="33"/>
        <v>25.9</v>
      </c>
      <c r="O738" t="str">
        <f t="shared" si="34"/>
        <v>Liberica</v>
      </c>
      <c r="P738" t="str">
        <f t="shared" si="35"/>
        <v>Dark</v>
      </c>
      <c r="Q738" t="str">
        <f>_xlfn.XLOOKUP(Orders_Table[[#This Row],[Customer ID]],customers!$A$1:$A$1001,customers!$I$1:$I$1001,,0)</f>
        <v>Yes</v>
      </c>
    </row>
    <row r="739" spans="1:17"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s="2" t="str">
        <f>_xlfn.XLOOKUP(Orders_Table[[#This Row],[Customer ID]],customers!$A$1:$A$1001,customers!$F$1:$F$1001,,0)</f>
        <v>Cincinnati</v>
      </c>
      <c r="J739" t="str">
        <f>INDEX(products!$A$1:$G$49,MATCH(orders!$D739,products!$A$1:$A$49,0),MATCH(orders!J$1,products!$A$1:$G$1,0))</f>
        <v>Ara</v>
      </c>
      <c r="K739" t="str">
        <f>INDEX(products!$A$1:$G$49,MATCH(orders!$D739,products!$A$1:$A$49,0),MATCH(orders!K$1,products!$A$1:$G$1,0))</f>
        <v>M</v>
      </c>
      <c r="L739" s="4">
        <f>INDEX(products!$A$1:$G$49,MATCH(orders!$D739,products!$A$1:$A$49,0),MATCH(orders!L$1,products!$A$1:$G$1,0))</f>
        <v>1</v>
      </c>
      <c r="M739" s="5">
        <f>INDEX(products!$A$1:$G$49,MATCH(orders!$D739,products!$A$1:$A$49,0),MATCH(orders!M$1,products!$A$1:$G$1,0))</f>
        <v>11.25</v>
      </c>
      <c r="N739" s="5">
        <f t="shared" si="33"/>
        <v>56.25</v>
      </c>
      <c r="O739" t="str">
        <f t="shared" si="34"/>
        <v>Arabica</v>
      </c>
      <c r="P739" t="str">
        <f t="shared" si="35"/>
        <v>Medium</v>
      </c>
      <c r="Q739" t="str">
        <f>_xlfn.XLOOKUP(Orders_Table[[#This Row],[Customer ID]],customers!$A$1:$A$1001,customers!$I$1:$I$1001,,0)</f>
        <v>No</v>
      </c>
    </row>
    <row r="740" spans="1:17"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s="2" t="str">
        <f>_xlfn.XLOOKUP(Orders_Table[[#This Row],[Customer ID]],customers!$A$1:$A$1001,customers!$F$1:$F$1001,,0)</f>
        <v>Whitwell</v>
      </c>
      <c r="J740" t="str">
        <f>INDEX(products!$A$1:$G$49,MATCH(orders!$D740,products!$A$1:$A$49,0),MATCH(orders!J$1,products!$A$1:$G$1,0))</f>
        <v>Rob</v>
      </c>
      <c r="K740" t="str">
        <f>INDEX(products!$A$1:$G$49,MATCH(orders!$D740,products!$A$1:$A$49,0),MATCH(orders!K$1,products!$A$1:$G$1,0))</f>
        <v>L</v>
      </c>
      <c r="L740" s="4">
        <f>INDEX(products!$A$1:$G$49,MATCH(orders!$D740,products!$A$1:$A$49,0),MATCH(orders!L$1,products!$A$1:$G$1,0))</f>
        <v>0.2</v>
      </c>
      <c r="M740" s="5">
        <f>INDEX(products!$A$1:$G$49,MATCH(orders!$D740,products!$A$1:$A$49,0),MATCH(orders!M$1,products!$A$1:$G$1,0))</f>
        <v>3.5849999999999995</v>
      </c>
      <c r="N740" s="5">
        <f t="shared" si="33"/>
        <v>10.754999999999999</v>
      </c>
      <c r="O740" t="str">
        <f t="shared" si="34"/>
        <v>Robusta</v>
      </c>
      <c r="P740" t="str">
        <f t="shared" si="35"/>
        <v>Light</v>
      </c>
      <c r="Q740" t="str">
        <f>_xlfn.XLOOKUP(Orders_Table[[#This Row],[Customer ID]],customers!$A$1:$A$1001,customers!$I$1:$I$1001,,0)</f>
        <v>No</v>
      </c>
    </row>
    <row r="741" spans="1:17"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s="2" t="str">
        <f>_xlfn.XLOOKUP(Orders_Table[[#This Row],[Customer ID]],customers!$A$1:$A$1001,customers!$F$1:$F$1001,,0)</f>
        <v>Beaumont</v>
      </c>
      <c r="J741" t="str">
        <f>INDEX(products!$A$1:$G$49,MATCH(orders!$D741,products!$A$1:$A$49,0),MATCH(orders!J$1,products!$A$1:$G$1,0))</f>
        <v>Exc</v>
      </c>
      <c r="K741" t="str">
        <f>INDEX(products!$A$1:$G$49,MATCH(orders!$D741,products!$A$1:$A$49,0),MATCH(orders!K$1,products!$A$1:$G$1,0))</f>
        <v>D</v>
      </c>
      <c r="L741" s="4">
        <f>INDEX(products!$A$1:$G$49,MATCH(orders!$D741,products!$A$1:$A$49,0),MATCH(orders!L$1,products!$A$1:$G$1,0))</f>
        <v>0.2</v>
      </c>
      <c r="M741" s="5">
        <f>INDEX(products!$A$1:$G$49,MATCH(orders!$D741,products!$A$1:$A$49,0),MATCH(orders!M$1,products!$A$1:$G$1,0))</f>
        <v>3.645</v>
      </c>
      <c r="N741" s="5">
        <f t="shared" si="33"/>
        <v>18.225000000000001</v>
      </c>
      <c r="O741" t="str">
        <f t="shared" si="34"/>
        <v>Excelsa</v>
      </c>
      <c r="P741" t="str">
        <f t="shared" si="35"/>
        <v>Dark</v>
      </c>
      <c r="Q741" t="str">
        <f>_xlfn.XLOOKUP(Orders_Table[[#This Row],[Customer ID]],customers!$A$1:$A$1001,customers!$I$1:$I$1001,,0)</f>
        <v>No</v>
      </c>
    </row>
    <row r="742" spans="1:17"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s="2" t="str">
        <f>_xlfn.XLOOKUP(Orders_Table[[#This Row],[Customer ID]],customers!$A$1:$A$1001,customers!$F$1:$F$1001,,0)</f>
        <v>Dungarvan</v>
      </c>
      <c r="J742" t="str">
        <f>INDEX(products!$A$1:$G$49,MATCH(orders!$D742,products!$A$1:$A$49,0),MATCH(orders!J$1,products!$A$1:$G$1,0))</f>
        <v>Rob</v>
      </c>
      <c r="K742" t="str">
        <f>INDEX(products!$A$1:$G$49,MATCH(orders!$D742,products!$A$1:$A$49,0),MATCH(orders!K$1,products!$A$1:$G$1,0))</f>
        <v>L</v>
      </c>
      <c r="L742" s="4">
        <f>INDEX(products!$A$1:$G$49,MATCH(orders!$D742,products!$A$1:$A$49,0),MATCH(orders!L$1,products!$A$1:$G$1,0))</f>
        <v>0.5</v>
      </c>
      <c r="M742" s="5">
        <f>INDEX(products!$A$1:$G$49,MATCH(orders!$D742,products!$A$1:$A$49,0),MATCH(orders!M$1,products!$A$1:$G$1,0))</f>
        <v>7.169999999999999</v>
      </c>
      <c r="N742" s="5">
        <f t="shared" si="33"/>
        <v>28.679999999999996</v>
      </c>
      <c r="O742" t="str">
        <f t="shared" si="34"/>
        <v>Robusta</v>
      </c>
      <c r="P742" t="str">
        <f t="shared" si="35"/>
        <v>Light</v>
      </c>
      <c r="Q742" t="str">
        <f>_xlfn.XLOOKUP(Orders_Table[[#This Row],[Customer ID]],customers!$A$1:$A$1001,customers!$I$1:$I$1001,,0)</f>
        <v>No</v>
      </c>
    </row>
    <row r="743" spans="1:17"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s="2" t="str">
        <f>_xlfn.XLOOKUP(Orders_Table[[#This Row],[Customer ID]],customers!$A$1:$A$1001,customers!$F$1:$F$1001,,0)</f>
        <v>Sunnyvale</v>
      </c>
      <c r="J743" t="str">
        <f>INDEX(products!$A$1:$G$49,MATCH(orders!$D743,products!$A$1:$A$49,0),MATCH(orders!J$1,products!$A$1:$G$1,0))</f>
        <v>Lib</v>
      </c>
      <c r="K743" t="str">
        <f>INDEX(products!$A$1:$G$49,MATCH(orders!$D743,products!$A$1:$A$49,0),MATCH(orders!K$1,products!$A$1:$G$1,0))</f>
        <v>M</v>
      </c>
      <c r="L743" s="4">
        <f>INDEX(products!$A$1:$G$49,MATCH(orders!$D743,products!$A$1:$A$49,0),MATCH(orders!L$1,products!$A$1:$G$1,0))</f>
        <v>0.2</v>
      </c>
      <c r="M743" s="5">
        <f>INDEX(products!$A$1:$G$49,MATCH(orders!$D743,products!$A$1:$A$49,0),MATCH(orders!M$1,products!$A$1:$G$1,0))</f>
        <v>4.3650000000000002</v>
      </c>
      <c r="N743" s="5">
        <f t="shared" si="33"/>
        <v>8.73</v>
      </c>
      <c r="O743" t="str">
        <f t="shared" si="34"/>
        <v>Liberica</v>
      </c>
      <c r="P743" t="str">
        <f t="shared" si="35"/>
        <v>Medium</v>
      </c>
      <c r="Q743" t="str">
        <f>_xlfn.XLOOKUP(Orders_Table[[#This Row],[Customer ID]],customers!$A$1:$A$1001,customers!$I$1:$I$1001,,0)</f>
        <v>No</v>
      </c>
    </row>
    <row r="744" spans="1:17"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s="2" t="str">
        <f>_xlfn.XLOOKUP(Orders_Table[[#This Row],[Customer ID]],customers!$A$1:$A$1001,customers!$F$1:$F$1001,,0)</f>
        <v>Memphis</v>
      </c>
      <c r="J744" t="str">
        <f>INDEX(products!$A$1:$G$49,MATCH(orders!$D744,products!$A$1:$A$49,0),MATCH(orders!J$1,products!$A$1:$G$1,0))</f>
        <v>Lib</v>
      </c>
      <c r="K744" t="str">
        <f>INDEX(products!$A$1:$G$49,MATCH(orders!$D744,products!$A$1:$A$49,0),MATCH(orders!K$1,products!$A$1:$G$1,0))</f>
        <v>M</v>
      </c>
      <c r="L744" s="4">
        <f>INDEX(products!$A$1:$G$49,MATCH(orders!$D744,products!$A$1:$A$49,0),MATCH(orders!L$1,products!$A$1:$G$1,0))</f>
        <v>1</v>
      </c>
      <c r="M744" s="5">
        <f>INDEX(products!$A$1:$G$49,MATCH(orders!$D744,products!$A$1:$A$49,0),MATCH(orders!M$1,products!$A$1:$G$1,0))</f>
        <v>14.55</v>
      </c>
      <c r="N744" s="5">
        <f t="shared" si="33"/>
        <v>58.2</v>
      </c>
      <c r="O744" t="str">
        <f t="shared" si="34"/>
        <v>Liberica</v>
      </c>
      <c r="P744" t="str">
        <f t="shared" si="35"/>
        <v>Medium</v>
      </c>
      <c r="Q744" t="str">
        <f>_xlfn.XLOOKUP(Orders_Table[[#This Row],[Customer ID]],customers!$A$1:$A$1001,customers!$I$1:$I$1001,,0)</f>
        <v>No</v>
      </c>
    </row>
    <row r="745" spans="1:17"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s="2" t="str">
        <f>_xlfn.XLOOKUP(Orders_Table[[#This Row],[Customer ID]],customers!$A$1:$A$1001,customers!$F$1:$F$1001,,0)</f>
        <v>Orlando</v>
      </c>
      <c r="J745" t="str">
        <f>INDEX(products!$A$1:$G$49,MATCH(orders!$D745,products!$A$1:$A$49,0),MATCH(orders!J$1,products!$A$1:$G$1,0))</f>
        <v>Ara</v>
      </c>
      <c r="K745" t="str">
        <f>INDEX(products!$A$1:$G$49,MATCH(orders!$D745,products!$A$1:$A$49,0),MATCH(orders!K$1,products!$A$1:$G$1,0))</f>
        <v>D</v>
      </c>
      <c r="L745" s="4">
        <f>INDEX(products!$A$1:$G$49,MATCH(orders!$D745,products!$A$1:$A$49,0),MATCH(orders!L$1,products!$A$1:$G$1,0))</f>
        <v>0.5</v>
      </c>
      <c r="M745" s="5">
        <f>INDEX(products!$A$1:$G$49,MATCH(orders!$D745,products!$A$1:$A$49,0),MATCH(orders!M$1,products!$A$1:$G$1,0))</f>
        <v>5.97</v>
      </c>
      <c r="N745" s="5">
        <f t="shared" si="33"/>
        <v>17.91</v>
      </c>
      <c r="O745" t="str">
        <f t="shared" si="34"/>
        <v>Arabica</v>
      </c>
      <c r="P745" t="str">
        <f t="shared" si="35"/>
        <v>Dark</v>
      </c>
      <c r="Q745" t="str">
        <f>_xlfn.XLOOKUP(Orders_Table[[#This Row],[Customer ID]],customers!$A$1:$A$1001,customers!$I$1:$I$1001,,0)</f>
        <v>No</v>
      </c>
    </row>
    <row r="746" spans="1:17"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s="2" t="str">
        <f>_xlfn.XLOOKUP(Orders_Table[[#This Row],[Customer ID]],customers!$A$1:$A$1001,customers!$F$1:$F$1001,,0)</f>
        <v>Detroit</v>
      </c>
      <c r="J746" t="str">
        <f>INDEX(products!$A$1:$G$49,MATCH(orders!$D746,products!$A$1:$A$49,0),MATCH(orders!J$1,products!$A$1:$G$1,0))</f>
        <v>Rob</v>
      </c>
      <c r="K746" t="str">
        <f>INDEX(products!$A$1:$G$49,MATCH(orders!$D746,products!$A$1:$A$49,0),MATCH(orders!K$1,products!$A$1:$G$1,0))</f>
        <v>M</v>
      </c>
      <c r="L746" s="4">
        <f>INDEX(products!$A$1:$G$49,MATCH(orders!$D746,products!$A$1:$A$49,0),MATCH(orders!L$1,products!$A$1:$G$1,0))</f>
        <v>0.2</v>
      </c>
      <c r="M746" s="5">
        <f>INDEX(products!$A$1:$G$49,MATCH(orders!$D746,products!$A$1:$A$49,0),MATCH(orders!M$1,products!$A$1:$G$1,0))</f>
        <v>2.9849999999999999</v>
      </c>
      <c r="N746" s="5">
        <f t="shared" si="33"/>
        <v>17.91</v>
      </c>
      <c r="O746" t="str">
        <f t="shared" si="34"/>
        <v>Robusta</v>
      </c>
      <c r="P746" t="str">
        <f t="shared" si="35"/>
        <v>Medium</v>
      </c>
      <c r="Q746" t="str">
        <f>_xlfn.XLOOKUP(Orders_Table[[#This Row],[Customer ID]],customers!$A$1:$A$1001,customers!$I$1:$I$1001,,0)</f>
        <v>Yes</v>
      </c>
    </row>
    <row r="747" spans="1:17"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s="2" t="str">
        <f>_xlfn.XLOOKUP(Orders_Table[[#This Row],[Customer ID]],customers!$A$1:$A$1001,customers!$F$1:$F$1001,,0)</f>
        <v>Clones</v>
      </c>
      <c r="J747" t="str">
        <f>INDEX(products!$A$1:$G$49,MATCH(orders!$D747,products!$A$1:$A$49,0),MATCH(orders!J$1,products!$A$1:$G$1,0))</f>
        <v>Exc</v>
      </c>
      <c r="K747" t="str">
        <f>INDEX(products!$A$1:$G$49,MATCH(orders!$D747,products!$A$1:$A$49,0),MATCH(orders!K$1,products!$A$1:$G$1,0))</f>
        <v>D</v>
      </c>
      <c r="L747" s="4">
        <f>INDEX(products!$A$1:$G$49,MATCH(orders!$D747,products!$A$1:$A$49,0),MATCH(orders!L$1,products!$A$1:$G$1,0))</f>
        <v>0.5</v>
      </c>
      <c r="M747" s="5">
        <f>INDEX(products!$A$1:$G$49,MATCH(orders!$D747,products!$A$1:$A$49,0),MATCH(orders!M$1,products!$A$1:$G$1,0))</f>
        <v>7.29</v>
      </c>
      <c r="N747" s="5">
        <f t="shared" si="33"/>
        <v>14.58</v>
      </c>
      <c r="O747" t="str">
        <f t="shared" si="34"/>
        <v>Excelsa</v>
      </c>
      <c r="P747" t="str">
        <f t="shared" si="35"/>
        <v>Dark</v>
      </c>
      <c r="Q747" t="str">
        <f>_xlfn.XLOOKUP(Orders_Table[[#This Row],[Customer ID]],customers!$A$1:$A$1001,customers!$I$1:$I$1001,,0)</f>
        <v>No</v>
      </c>
    </row>
    <row r="748" spans="1:17"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s="2" t="str">
        <f>_xlfn.XLOOKUP(Orders_Table[[#This Row],[Customer ID]],customers!$A$1:$A$1001,customers!$F$1:$F$1001,,0)</f>
        <v>Stradbally</v>
      </c>
      <c r="J748" t="str">
        <f>INDEX(products!$A$1:$G$49,MATCH(orders!$D748,products!$A$1:$A$49,0),MATCH(orders!J$1,products!$A$1:$G$1,0))</f>
        <v>Ara</v>
      </c>
      <c r="K748" t="str">
        <f>INDEX(products!$A$1:$G$49,MATCH(orders!$D748,products!$A$1:$A$49,0),MATCH(orders!K$1,products!$A$1:$G$1,0))</f>
        <v>M</v>
      </c>
      <c r="L748" s="4">
        <f>INDEX(products!$A$1:$G$49,MATCH(orders!$D748,products!$A$1:$A$49,0),MATCH(orders!L$1,products!$A$1:$G$1,0))</f>
        <v>1</v>
      </c>
      <c r="M748" s="5">
        <f>INDEX(products!$A$1:$G$49,MATCH(orders!$D748,products!$A$1:$A$49,0),MATCH(orders!M$1,products!$A$1:$G$1,0))</f>
        <v>11.25</v>
      </c>
      <c r="N748" s="5">
        <f t="shared" si="33"/>
        <v>33.75</v>
      </c>
      <c r="O748" t="str">
        <f t="shared" si="34"/>
        <v>Arabica</v>
      </c>
      <c r="P748" t="str">
        <f t="shared" si="35"/>
        <v>Medium</v>
      </c>
      <c r="Q748" t="str">
        <f>_xlfn.XLOOKUP(Orders_Table[[#This Row],[Customer ID]],customers!$A$1:$A$1001,customers!$I$1:$I$1001,,0)</f>
        <v>No</v>
      </c>
    </row>
    <row r="749" spans="1:17"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s="2" t="str">
        <f>_xlfn.XLOOKUP(Orders_Table[[#This Row],[Customer ID]],customers!$A$1:$A$1001,customers!$F$1:$F$1001,,0)</f>
        <v>Ballina</v>
      </c>
      <c r="J749" t="str">
        <f>INDEX(products!$A$1:$G$49,MATCH(orders!$D749,products!$A$1:$A$49,0),MATCH(orders!J$1,products!$A$1:$G$1,0))</f>
        <v>Lib</v>
      </c>
      <c r="K749" t="str">
        <f>INDEX(products!$A$1:$G$49,MATCH(orders!$D749,products!$A$1:$A$49,0),MATCH(orders!K$1,products!$A$1:$G$1,0))</f>
        <v>M</v>
      </c>
      <c r="L749" s="4">
        <f>INDEX(products!$A$1:$G$49,MATCH(orders!$D749,products!$A$1:$A$49,0),MATCH(orders!L$1,products!$A$1:$G$1,0))</f>
        <v>0.5</v>
      </c>
      <c r="M749" s="5">
        <f>INDEX(products!$A$1:$G$49,MATCH(orders!$D749,products!$A$1:$A$49,0),MATCH(orders!M$1,products!$A$1:$G$1,0))</f>
        <v>8.73</v>
      </c>
      <c r="N749" s="5">
        <f t="shared" si="33"/>
        <v>34.92</v>
      </c>
      <c r="O749" t="str">
        <f t="shared" si="34"/>
        <v>Liberica</v>
      </c>
      <c r="P749" t="str">
        <f t="shared" si="35"/>
        <v>Medium</v>
      </c>
      <c r="Q749" t="str">
        <f>_xlfn.XLOOKUP(Orders_Table[[#This Row],[Customer ID]],customers!$A$1:$A$1001,customers!$I$1:$I$1001,,0)</f>
        <v>Yes</v>
      </c>
    </row>
    <row r="750" spans="1:17"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s="2" t="str">
        <f>_xlfn.XLOOKUP(Orders_Table[[#This Row],[Customer ID]],customers!$A$1:$A$1001,customers!$F$1:$F$1001,,0)</f>
        <v>Richmond</v>
      </c>
      <c r="J750" t="str">
        <f>INDEX(products!$A$1:$G$49,MATCH(orders!$D750,products!$A$1:$A$49,0),MATCH(orders!J$1,products!$A$1:$G$1,0))</f>
        <v>Exc</v>
      </c>
      <c r="K750" t="str">
        <f>INDEX(products!$A$1:$G$49,MATCH(orders!$D750,products!$A$1:$A$49,0),MATCH(orders!K$1,products!$A$1:$G$1,0))</f>
        <v>D</v>
      </c>
      <c r="L750" s="4">
        <f>INDEX(products!$A$1:$G$49,MATCH(orders!$D750,products!$A$1:$A$49,0),MATCH(orders!L$1,products!$A$1:$G$1,0))</f>
        <v>0.5</v>
      </c>
      <c r="M750" s="5">
        <f>INDEX(products!$A$1:$G$49,MATCH(orders!$D750,products!$A$1:$A$49,0),MATCH(orders!M$1,products!$A$1:$G$1,0))</f>
        <v>7.29</v>
      </c>
      <c r="N750" s="5">
        <f t="shared" si="33"/>
        <v>14.58</v>
      </c>
      <c r="O750" t="str">
        <f t="shared" si="34"/>
        <v>Excelsa</v>
      </c>
      <c r="P750" t="str">
        <f t="shared" si="35"/>
        <v>Dark</v>
      </c>
      <c r="Q750" t="str">
        <f>_xlfn.XLOOKUP(Orders_Table[[#This Row],[Customer ID]],customers!$A$1:$A$1001,customers!$I$1:$I$1001,,0)</f>
        <v>No</v>
      </c>
    </row>
    <row r="751" spans="1:17"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s="2" t="str">
        <f>_xlfn.XLOOKUP(Orders_Table[[#This Row],[Customer ID]],customers!$A$1:$A$1001,customers!$F$1:$F$1001,,0)</f>
        <v>Glasnevin</v>
      </c>
      <c r="J751" t="str">
        <f>INDEX(products!$A$1:$G$49,MATCH(orders!$D751,products!$A$1:$A$49,0),MATCH(orders!J$1,products!$A$1:$G$1,0))</f>
        <v>Rob</v>
      </c>
      <c r="K751" t="str">
        <f>INDEX(products!$A$1:$G$49,MATCH(orders!$D751,products!$A$1:$A$49,0),MATCH(orders!K$1,products!$A$1:$G$1,0))</f>
        <v>D</v>
      </c>
      <c r="L751" s="4">
        <f>INDEX(products!$A$1:$G$49,MATCH(orders!$D751,products!$A$1:$A$49,0),MATCH(orders!L$1,products!$A$1:$G$1,0))</f>
        <v>0.2</v>
      </c>
      <c r="M751" s="5">
        <f>INDEX(products!$A$1:$G$49,MATCH(orders!$D751,products!$A$1:$A$49,0),MATCH(orders!M$1,products!$A$1:$G$1,0))</f>
        <v>2.6849999999999996</v>
      </c>
      <c r="N751" s="5">
        <f t="shared" si="33"/>
        <v>5.3699999999999992</v>
      </c>
      <c r="O751" t="str">
        <f t="shared" si="34"/>
        <v>Robusta</v>
      </c>
      <c r="P751" t="str">
        <f t="shared" si="35"/>
        <v>Dark</v>
      </c>
      <c r="Q751" t="str">
        <f>_xlfn.XLOOKUP(Orders_Table[[#This Row],[Customer ID]],customers!$A$1:$A$1001,customers!$I$1:$I$1001,,0)</f>
        <v>Yes</v>
      </c>
    </row>
    <row r="752" spans="1:17"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s="2" t="str">
        <f>_xlfn.XLOOKUP(Orders_Table[[#This Row],[Customer ID]],customers!$A$1:$A$1001,customers!$F$1:$F$1001,,0)</f>
        <v>Fort Worth</v>
      </c>
      <c r="J752" t="str">
        <f>INDEX(products!$A$1:$G$49,MATCH(orders!$D752,products!$A$1:$A$49,0),MATCH(orders!J$1,products!$A$1:$G$1,0))</f>
        <v>Rob</v>
      </c>
      <c r="K752" t="str">
        <f>INDEX(products!$A$1:$G$49,MATCH(orders!$D752,products!$A$1:$A$49,0),MATCH(orders!K$1,products!$A$1:$G$1,0))</f>
        <v>M</v>
      </c>
      <c r="L752" s="4">
        <f>INDEX(products!$A$1:$G$49,MATCH(orders!$D752,products!$A$1:$A$49,0),MATCH(orders!L$1,products!$A$1:$G$1,0))</f>
        <v>0.5</v>
      </c>
      <c r="M752" s="5">
        <f>INDEX(products!$A$1:$G$49,MATCH(orders!$D752,products!$A$1:$A$49,0),MATCH(orders!M$1,products!$A$1:$G$1,0))</f>
        <v>5.97</v>
      </c>
      <c r="N752" s="5">
        <f t="shared" si="33"/>
        <v>5.97</v>
      </c>
      <c r="O752" t="str">
        <f t="shared" si="34"/>
        <v>Robusta</v>
      </c>
      <c r="P752" t="str">
        <f t="shared" si="35"/>
        <v>Medium</v>
      </c>
      <c r="Q752" t="str">
        <f>_xlfn.XLOOKUP(Orders_Table[[#This Row],[Customer ID]],customers!$A$1:$A$1001,customers!$I$1:$I$1001,,0)</f>
        <v>Yes</v>
      </c>
    </row>
    <row r="753" spans="1:17"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s="2" t="str">
        <f>_xlfn.XLOOKUP(Orders_Table[[#This Row],[Customer ID]],customers!$A$1:$A$1001,customers!$F$1:$F$1001,,0)</f>
        <v>Brooklyn</v>
      </c>
      <c r="J753" t="str">
        <f>INDEX(products!$A$1:$G$49,MATCH(orders!$D753,products!$A$1:$A$49,0),MATCH(orders!J$1,products!$A$1:$G$1,0))</f>
        <v>Lib</v>
      </c>
      <c r="K753" t="str">
        <f>INDEX(products!$A$1:$G$49,MATCH(orders!$D753,products!$A$1:$A$49,0),MATCH(orders!K$1,products!$A$1:$G$1,0))</f>
        <v>L</v>
      </c>
      <c r="L753" s="4">
        <f>INDEX(products!$A$1:$G$49,MATCH(orders!$D753,products!$A$1:$A$49,0),MATCH(orders!L$1,products!$A$1:$G$1,0))</f>
        <v>0.5</v>
      </c>
      <c r="M753" s="5">
        <f>INDEX(products!$A$1:$G$49,MATCH(orders!$D753,products!$A$1:$A$49,0),MATCH(orders!M$1,products!$A$1:$G$1,0))</f>
        <v>9.51</v>
      </c>
      <c r="N753" s="5">
        <f t="shared" si="33"/>
        <v>19.02</v>
      </c>
      <c r="O753" t="str">
        <f t="shared" si="34"/>
        <v>Liberica</v>
      </c>
      <c r="P753" t="str">
        <f t="shared" si="35"/>
        <v>Light</v>
      </c>
      <c r="Q753" t="str">
        <f>_xlfn.XLOOKUP(Orders_Table[[#This Row],[Customer ID]],customers!$A$1:$A$1001,customers!$I$1:$I$1001,,0)</f>
        <v>No</v>
      </c>
    </row>
    <row r="754" spans="1:17"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s="2" t="str">
        <f>_xlfn.XLOOKUP(Orders_Table[[#This Row],[Customer ID]],customers!$A$1:$A$1001,customers!$F$1:$F$1001,,0)</f>
        <v>Fort Worth</v>
      </c>
      <c r="J754" t="str">
        <f>INDEX(products!$A$1:$G$49,MATCH(orders!$D754,products!$A$1:$A$49,0),MATCH(orders!J$1,products!$A$1:$G$1,0))</f>
        <v>Exc</v>
      </c>
      <c r="K754" t="str">
        <f>INDEX(products!$A$1:$G$49,MATCH(orders!$D754,products!$A$1:$A$49,0),MATCH(orders!K$1,products!$A$1:$G$1,0))</f>
        <v>M</v>
      </c>
      <c r="L754" s="4">
        <f>INDEX(products!$A$1:$G$49,MATCH(orders!$D754,products!$A$1:$A$49,0),MATCH(orders!L$1,products!$A$1:$G$1,0))</f>
        <v>1</v>
      </c>
      <c r="M754" s="5">
        <f>INDEX(products!$A$1:$G$49,MATCH(orders!$D754,products!$A$1:$A$49,0),MATCH(orders!M$1,products!$A$1:$G$1,0))</f>
        <v>13.75</v>
      </c>
      <c r="N754" s="5">
        <f t="shared" si="33"/>
        <v>27.5</v>
      </c>
      <c r="O754" t="str">
        <f t="shared" si="34"/>
        <v>Excelsa</v>
      </c>
      <c r="P754" t="str">
        <f t="shared" si="35"/>
        <v>Medium</v>
      </c>
      <c r="Q754" t="str">
        <f>_xlfn.XLOOKUP(Orders_Table[[#This Row],[Customer ID]],customers!$A$1:$A$1001,customers!$I$1:$I$1001,,0)</f>
        <v>Yes</v>
      </c>
    </row>
    <row r="755" spans="1:17"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s="2" t="str">
        <f>_xlfn.XLOOKUP(Orders_Table[[#This Row],[Customer ID]],customers!$A$1:$A$1001,customers!$F$1:$F$1001,,0)</f>
        <v>Phoenix</v>
      </c>
      <c r="J755" t="str">
        <f>INDEX(products!$A$1:$G$49,MATCH(orders!$D755,products!$A$1:$A$49,0),MATCH(orders!J$1,products!$A$1:$G$1,0))</f>
        <v>Ara</v>
      </c>
      <c r="K755" t="str">
        <f>INDEX(products!$A$1:$G$49,MATCH(orders!$D755,products!$A$1:$A$49,0),MATCH(orders!K$1,products!$A$1:$G$1,0))</f>
        <v>D</v>
      </c>
      <c r="L755" s="4">
        <f>INDEX(products!$A$1:$G$49,MATCH(orders!$D755,products!$A$1:$A$49,0),MATCH(orders!L$1,products!$A$1:$G$1,0))</f>
        <v>0.5</v>
      </c>
      <c r="M755" s="5">
        <f>INDEX(products!$A$1:$G$49,MATCH(orders!$D755,products!$A$1:$A$49,0),MATCH(orders!M$1,products!$A$1:$G$1,0))</f>
        <v>5.97</v>
      </c>
      <c r="N755" s="5">
        <f t="shared" si="33"/>
        <v>29.849999999999998</v>
      </c>
      <c r="O755" t="str">
        <f t="shared" si="34"/>
        <v>Arabica</v>
      </c>
      <c r="P755" t="str">
        <f t="shared" si="35"/>
        <v>Dark</v>
      </c>
      <c r="Q755" t="str">
        <f>_xlfn.XLOOKUP(Orders_Table[[#This Row],[Customer ID]],customers!$A$1:$A$1001,customers!$I$1:$I$1001,,0)</f>
        <v>No</v>
      </c>
    </row>
    <row r="756" spans="1:17"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s="2" t="str">
        <f>_xlfn.XLOOKUP(Orders_Table[[#This Row],[Customer ID]],customers!$A$1:$A$1001,customers!$F$1:$F$1001,,0)</f>
        <v>Beaumont</v>
      </c>
      <c r="J756" t="str">
        <f>INDEX(products!$A$1:$G$49,MATCH(orders!$D756,products!$A$1:$A$49,0),MATCH(orders!J$1,products!$A$1:$G$1,0))</f>
        <v>Ara</v>
      </c>
      <c r="K756" t="str">
        <f>INDEX(products!$A$1:$G$49,MATCH(orders!$D756,products!$A$1:$A$49,0),MATCH(orders!K$1,products!$A$1:$G$1,0))</f>
        <v>D</v>
      </c>
      <c r="L756" s="4">
        <f>INDEX(products!$A$1:$G$49,MATCH(orders!$D756,products!$A$1:$A$49,0),MATCH(orders!L$1,products!$A$1:$G$1,0))</f>
        <v>0.2</v>
      </c>
      <c r="M756" s="5">
        <f>INDEX(products!$A$1:$G$49,MATCH(orders!$D756,products!$A$1:$A$49,0),MATCH(orders!M$1,products!$A$1:$G$1,0))</f>
        <v>2.9849999999999999</v>
      </c>
      <c r="N756" s="5">
        <f t="shared" si="33"/>
        <v>17.91</v>
      </c>
      <c r="O756" t="str">
        <f t="shared" si="34"/>
        <v>Arabica</v>
      </c>
      <c r="P756" t="str">
        <f t="shared" si="35"/>
        <v>Dark</v>
      </c>
      <c r="Q756" t="str">
        <f>_xlfn.XLOOKUP(Orders_Table[[#This Row],[Customer ID]],customers!$A$1:$A$1001,customers!$I$1:$I$1001,,0)</f>
        <v>No</v>
      </c>
    </row>
    <row r="757" spans="1:17"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s="2" t="str">
        <f>_xlfn.XLOOKUP(Orders_Table[[#This Row],[Customer ID]],customers!$A$1:$A$1001,customers!$F$1:$F$1001,,0)</f>
        <v>Dallas</v>
      </c>
      <c r="J757" t="str">
        <f>INDEX(products!$A$1:$G$49,MATCH(orders!$D757,products!$A$1:$A$49,0),MATCH(orders!J$1,products!$A$1:$G$1,0))</f>
        <v>Lib</v>
      </c>
      <c r="K757" t="str">
        <f>INDEX(products!$A$1:$G$49,MATCH(orders!$D757,products!$A$1:$A$49,0),MATCH(orders!K$1,products!$A$1:$G$1,0))</f>
        <v>L</v>
      </c>
      <c r="L757" s="4">
        <f>INDEX(products!$A$1:$G$49,MATCH(orders!$D757,products!$A$1:$A$49,0),MATCH(orders!L$1,products!$A$1:$G$1,0))</f>
        <v>0.2</v>
      </c>
      <c r="M757" s="5">
        <f>INDEX(products!$A$1:$G$49,MATCH(orders!$D757,products!$A$1:$A$49,0),MATCH(orders!M$1,products!$A$1:$G$1,0))</f>
        <v>4.7549999999999999</v>
      </c>
      <c r="N757" s="5">
        <f t="shared" si="33"/>
        <v>28.53</v>
      </c>
      <c r="O757" t="str">
        <f t="shared" si="34"/>
        <v>Liberica</v>
      </c>
      <c r="P757" t="str">
        <f t="shared" si="35"/>
        <v>Light</v>
      </c>
      <c r="Q757" t="str">
        <f>_xlfn.XLOOKUP(Orders_Table[[#This Row],[Customer ID]],customers!$A$1:$A$1001,customers!$I$1:$I$1001,,0)</f>
        <v>No</v>
      </c>
    </row>
    <row r="758" spans="1:17"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s="2" t="str">
        <f>_xlfn.XLOOKUP(Orders_Table[[#This Row],[Customer ID]],customers!$A$1:$A$1001,customers!$F$1:$F$1001,,0)</f>
        <v>Asheville</v>
      </c>
      <c r="J758" t="str">
        <f>INDEX(products!$A$1:$G$49,MATCH(orders!$D758,products!$A$1:$A$49,0),MATCH(orders!J$1,products!$A$1:$G$1,0))</f>
        <v>Rob</v>
      </c>
      <c r="K758" t="str">
        <f>INDEX(products!$A$1:$G$49,MATCH(orders!$D758,products!$A$1:$A$49,0),MATCH(orders!K$1,products!$A$1:$G$1,0))</f>
        <v>D</v>
      </c>
      <c r="L758" s="4">
        <f>INDEX(products!$A$1:$G$49,MATCH(orders!$D758,products!$A$1:$A$49,0),MATCH(orders!L$1,products!$A$1:$G$1,0))</f>
        <v>1</v>
      </c>
      <c r="M758" s="5">
        <f>INDEX(products!$A$1:$G$49,MATCH(orders!$D758,products!$A$1:$A$49,0),MATCH(orders!M$1,products!$A$1:$G$1,0))</f>
        <v>8.9499999999999993</v>
      </c>
      <c r="N758" s="5">
        <f t="shared" si="33"/>
        <v>35.799999999999997</v>
      </c>
      <c r="O758" t="str">
        <f t="shared" si="34"/>
        <v>Robusta</v>
      </c>
      <c r="P758" t="str">
        <f t="shared" si="35"/>
        <v>Dark</v>
      </c>
      <c r="Q758" t="str">
        <f>_xlfn.XLOOKUP(Orders_Table[[#This Row],[Customer ID]],customers!$A$1:$A$1001,customers!$I$1:$I$1001,,0)</f>
        <v>Yes</v>
      </c>
    </row>
    <row r="759" spans="1:17"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s="2" t="str">
        <f>_xlfn.XLOOKUP(Orders_Table[[#This Row],[Customer ID]],customers!$A$1:$A$1001,customers!$F$1:$F$1001,,0)</f>
        <v>Billings</v>
      </c>
      <c r="J759" t="str">
        <f>INDEX(products!$A$1:$G$49,MATCH(orders!$D759,products!$A$1:$A$49,0),MATCH(orders!J$1,products!$A$1:$G$1,0))</f>
        <v>Ara</v>
      </c>
      <c r="K759" t="str">
        <f>INDEX(products!$A$1:$G$49,MATCH(orders!$D759,products!$A$1:$A$49,0),MATCH(orders!K$1,products!$A$1:$G$1,0))</f>
        <v>D</v>
      </c>
      <c r="L759" s="4">
        <f>INDEX(products!$A$1:$G$49,MATCH(orders!$D759,products!$A$1:$A$49,0),MATCH(orders!L$1,products!$A$1:$G$1,0))</f>
        <v>0.5</v>
      </c>
      <c r="M759" s="5">
        <f>INDEX(products!$A$1:$G$49,MATCH(orders!$D759,products!$A$1:$A$49,0),MATCH(orders!M$1,products!$A$1:$G$1,0))</f>
        <v>5.97</v>
      </c>
      <c r="N759" s="5">
        <f t="shared" si="33"/>
        <v>17.91</v>
      </c>
      <c r="O759" t="str">
        <f t="shared" si="34"/>
        <v>Arabica</v>
      </c>
      <c r="P759" t="str">
        <f t="shared" si="35"/>
        <v>Dark</v>
      </c>
      <c r="Q759" t="str">
        <f>_xlfn.XLOOKUP(Orders_Table[[#This Row],[Customer ID]],customers!$A$1:$A$1001,customers!$I$1:$I$1001,,0)</f>
        <v>Yes</v>
      </c>
    </row>
    <row r="760" spans="1:17"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s="2" t="str">
        <f>_xlfn.XLOOKUP(Orders_Table[[#This Row],[Customer ID]],customers!$A$1:$A$1001,customers!$F$1:$F$1001,,0)</f>
        <v>Saint Louis</v>
      </c>
      <c r="J760" t="str">
        <f>INDEX(products!$A$1:$G$49,MATCH(orders!$D760,products!$A$1:$A$49,0),MATCH(orders!J$1,products!$A$1:$G$1,0))</f>
        <v>Rob</v>
      </c>
      <c r="K760" t="str">
        <f>INDEX(products!$A$1:$G$49,MATCH(orders!$D760,products!$A$1:$A$49,0),MATCH(orders!K$1,products!$A$1:$G$1,0))</f>
        <v>D</v>
      </c>
      <c r="L760" s="4">
        <f>INDEX(products!$A$1:$G$49,MATCH(orders!$D760,products!$A$1:$A$49,0),MATCH(orders!L$1,products!$A$1:$G$1,0))</f>
        <v>1</v>
      </c>
      <c r="M760" s="5">
        <f>INDEX(products!$A$1:$G$49,MATCH(orders!$D760,products!$A$1:$A$49,0),MATCH(orders!M$1,products!$A$1:$G$1,0))</f>
        <v>8.9499999999999993</v>
      </c>
      <c r="N760" s="5">
        <f t="shared" si="33"/>
        <v>8.9499999999999993</v>
      </c>
      <c r="O760" t="str">
        <f t="shared" si="34"/>
        <v>Robusta</v>
      </c>
      <c r="P760" t="str">
        <f t="shared" si="35"/>
        <v>Dark</v>
      </c>
      <c r="Q760" t="str">
        <f>_xlfn.XLOOKUP(Orders_Table[[#This Row],[Customer ID]],customers!$A$1:$A$1001,customers!$I$1:$I$1001,,0)</f>
        <v>No</v>
      </c>
    </row>
    <row r="761" spans="1:17"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s="2" t="str">
        <f>_xlfn.XLOOKUP(Orders_Table[[#This Row],[Customer ID]],customers!$A$1:$A$1001,customers!$F$1:$F$1001,,0)</f>
        <v>Independence</v>
      </c>
      <c r="J761" t="str">
        <f>INDEX(products!$A$1:$G$49,MATCH(orders!$D761,products!$A$1:$A$49,0),MATCH(orders!J$1,products!$A$1:$G$1,0))</f>
        <v>Lib</v>
      </c>
      <c r="K761" t="str">
        <f>INDEX(products!$A$1:$G$49,MATCH(orders!$D761,products!$A$1:$A$49,0),MATCH(orders!K$1,products!$A$1:$G$1,0))</f>
        <v>D</v>
      </c>
      <c r="L761" s="4">
        <f>INDEX(products!$A$1:$G$49,MATCH(orders!$D761,products!$A$1:$A$49,0),MATCH(orders!L$1,products!$A$1:$G$1,0))</f>
        <v>2.5</v>
      </c>
      <c r="M761" s="5">
        <f>INDEX(products!$A$1:$G$49,MATCH(orders!$D761,products!$A$1:$A$49,0),MATCH(orders!M$1,products!$A$1:$G$1,0))</f>
        <v>29.784999999999997</v>
      </c>
      <c r="N761" s="5">
        <f t="shared" si="33"/>
        <v>29.784999999999997</v>
      </c>
      <c r="O761" t="str">
        <f t="shared" si="34"/>
        <v>Liberica</v>
      </c>
      <c r="P761" t="str">
        <f t="shared" si="35"/>
        <v>Dark</v>
      </c>
      <c r="Q761" t="str">
        <f>_xlfn.XLOOKUP(Orders_Table[[#This Row],[Customer ID]],customers!$A$1:$A$1001,customers!$I$1:$I$1001,,0)</f>
        <v>Yes</v>
      </c>
    </row>
    <row r="762" spans="1:17"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s="2" t="str">
        <f>_xlfn.XLOOKUP(Orders_Table[[#This Row],[Customer ID]],customers!$A$1:$A$1001,customers!$F$1:$F$1001,,0)</f>
        <v>Greensboro</v>
      </c>
      <c r="J762" t="str">
        <f>INDEX(products!$A$1:$G$49,MATCH(orders!$D762,products!$A$1:$A$49,0),MATCH(orders!J$1,products!$A$1:$G$1,0))</f>
        <v>Exc</v>
      </c>
      <c r="K762" t="str">
        <f>INDEX(products!$A$1:$G$49,MATCH(orders!$D762,products!$A$1:$A$49,0),MATCH(orders!K$1,products!$A$1:$G$1,0))</f>
        <v>L</v>
      </c>
      <c r="L762" s="4">
        <f>INDEX(products!$A$1:$G$49,MATCH(orders!$D762,products!$A$1:$A$49,0),MATCH(orders!L$1,products!$A$1:$G$1,0))</f>
        <v>0.5</v>
      </c>
      <c r="M762" s="5">
        <f>INDEX(products!$A$1:$G$49,MATCH(orders!$D762,products!$A$1:$A$49,0),MATCH(orders!M$1,products!$A$1:$G$1,0))</f>
        <v>8.91</v>
      </c>
      <c r="N762" s="5">
        <f t="shared" si="33"/>
        <v>44.55</v>
      </c>
      <c r="O762" t="str">
        <f t="shared" si="34"/>
        <v>Excelsa</v>
      </c>
      <c r="P762" t="str">
        <f t="shared" si="35"/>
        <v>Light</v>
      </c>
      <c r="Q762" t="str">
        <f>_xlfn.XLOOKUP(Orders_Table[[#This Row],[Customer ID]],customers!$A$1:$A$1001,customers!$I$1:$I$1001,,0)</f>
        <v>No</v>
      </c>
    </row>
    <row r="763" spans="1:17"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s="2" t="str">
        <f>_xlfn.XLOOKUP(Orders_Table[[#This Row],[Customer ID]],customers!$A$1:$A$1001,customers!$F$1:$F$1001,,0)</f>
        <v>Monroe</v>
      </c>
      <c r="J763" t="str">
        <f>INDEX(products!$A$1:$G$49,MATCH(orders!$D763,products!$A$1:$A$49,0),MATCH(orders!J$1,products!$A$1:$G$1,0))</f>
        <v>Exc</v>
      </c>
      <c r="K763" t="str">
        <f>INDEX(products!$A$1:$G$49,MATCH(orders!$D763,products!$A$1:$A$49,0),MATCH(orders!K$1,products!$A$1:$G$1,0))</f>
        <v>L</v>
      </c>
      <c r="L763" s="4">
        <f>INDEX(products!$A$1:$G$49,MATCH(orders!$D763,products!$A$1:$A$49,0),MATCH(orders!L$1,products!$A$1:$G$1,0))</f>
        <v>1</v>
      </c>
      <c r="M763" s="5">
        <f>INDEX(products!$A$1:$G$49,MATCH(orders!$D763,products!$A$1:$A$49,0),MATCH(orders!M$1,products!$A$1:$G$1,0))</f>
        <v>14.85</v>
      </c>
      <c r="N763" s="5">
        <f t="shared" si="33"/>
        <v>89.1</v>
      </c>
      <c r="O763" t="str">
        <f t="shared" si="34"/>
        <v>Excelsa</v>
      </c>
      <c r="P763" t="str">
        <f t="shared" si="35"/>
        <v>Light</v>
      </c>
      <c r="Q763" t="str">
        <f>_xlfn.XLOOKUP(Orders_Table[[#This Row],[Customer ID]],customers!$A$1:$A$1001,customers!$I$1:$I$1001,,0)</f>
        <v>Yes</v>
      </c>
    </row>
    <row r="764" spans="1:17"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s="2" t="str">
        <f>_xlfn.XLOOKUP(Orders_Table[[#This Row],[Customer ID]],customers!$A$1:$A$1001,customers!$F$1:$F$1001,,0)</f>
        <v>Halton</v>
      </c>
      <c r="J764" t="str">
        <f>INDEX(products!$A$1:$G$49,MATCH(orders!$D764,products!$A$1:$A$49,0),MATCH(orders!J$1,products!$A$1:$G$1,0))</f>
        <v>Lib</v>
      </c>
      <c r="K764" t="str">
        <f>INDEX(products!$A$1:$G$49,MATCH(orders!$D764,products!$A$1:$A$49,0),MATCH(orders!K$1,products!$A$1:$G$1,0))</f>
        <v>M</v>
      </c>
      <c r="L764" s="4">
        <f>INDEX(products!$A$1:$G$49,MATCH(orders!$D764,products!$A$1:$A$49,0),MATCH(orders!L$1,products!$A$1:$G$1,0))</f>
        <v>0.5</v>
      </c>
      <c r="M764" s="5">
        <f>INDEX(products!$A$1:$G$49,MATCH(orders!$D764,products!$A$1:$A$49,0),MATCH(orders!M$1,products!$A$1:$G$1,0))</f>
        <v>8.73</v>
      </c>
      <c r="N764" s="5">
        <f t="shared" si="33"/>
        <v>43.650000000000006</v>
      </c>
      <c r="O764" t="str">
        <f t="shared" si="34"/>
        <v>Liberica</v>
      </c>
      <c r="P764" t="str">
        <f t="shared" si="35"/>
        <v>Medium</v>
      </c>
      <c r="Q764" t="str">
        <f>_xlfn.XLOOKUP(Orders_Table[[#This Row],[Customer ID]],customers!$A$1:$A$1001,customers!$I$1:$I$1001,,0)</f>
        <v>No</v>
      </c>
    </row>
    <row r="765" spans="1:17"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s="2" t="str">
        <f>_xlfn.XLOOKUP(Orders_Table[[#This Row],[Customer ID]],customers!$A$1:$A$1001,customers!$F$1:$F$1001,,0)</f>
        <v>Fort Worth</v>
      </c>
      <c r="J765" t="str">
        <f>INDEX(products!$A$1:$G$49,MATCH(orders!$D765,products!$A$1:$A$49,0),MATCH(orders!J$1,products!$A$1:$G$1,0))</f>
        <v>Ara</v>
      </c>
      <c r="K765" t="str">
        <f>INDEX(products!$A$1:$G$49,MATCH(orders!$D765,products!$A$1:$A$49,0),MATCH(orders!K$1,products!$A$1:$G$1,0))</f>
        <v>L</v>
      </c>
      <c r="L765" s="4">
        <f>INDEX(products!$A$1:$G$49,MATCH(orders!$D765,products!$A$1:$A$49,0),MATCH(orders!L$1,products!$A$1:$G$1,0))</f>
        <v>0.5</v>
      </c>
      <c r="M765" s="5">
        <f>INDEX(products!$A$1:$G$49,MATCH(orders!$D765,products!$A$1:$A$49,0),MATCH(orders!M$1,products!$A$1:$G$1,0))</f>
        <v>7.77</v>
      </c>
      <c r="N765" s="5">
        <f t="shared" si="33"/>
        <v>23.31</v>
      </c>
      <c r="O765" t="str">
        <f t="shared" si="34"/>
        <v>Arabica</v>
      </c>
      <c r="P765" t="str">
        <f t="shared" si="35"/>
        <v>Light</v>
      </c>
      <c r="Q765" t="str">
        <f>_xlfn.XLOOKUP(Orders_Table[[#This Row],[Customer ID]],customers!$A$1:$A$1001,customers!$I$1:$I$1001,,0)</f>
        <v>No</v>
      </c>
    </row>
    <row r="766" spans="1:17"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s="2" t="str">
        <f>_xlfn.XLOOKUP(Orders_Table[[#This Row],[Customer ID]],customers!$A$1:$A$1001,customers!$F$1:$F$1001,,0)</f>
        <v>Fargo</v>
      </c>
      <c r="J766" t="str">
        <f>INDEX(products!$A$1:$G$49,MATCH(orders!$D766,products!$A$1:$A$49,0),MATCH(orders!J$1,products!$A$1:$G$1,0))</f>
        <v>Ara</v>
      </c>
      <c r="K766" t="str">
        <f>INDEX(products!$A$1:$G$49,MATCH(orders!$D766,products!$A$1:$A$49,0),MATCH(orders!K$1,products!$A$1:$G$1,0))</f>
        <v>L</v>
      </c>
      <c r="L766" s="4">
        <f>INDEX(products!$A$1:$G$49,MATCH(orders!$D766,products!$A$1:$A$49,0),MATCH(orders!L$1,products!$A$1:$G$1,0))</f>
        <v>2.5</v>
      </c>
      <c r="M766" s="5">
        <f>INDEX(products!$A$1:$G$49,MATCH(orders!$D766,products!$A$1:$A$49,0),MATCH(orders!M$1,products!$A$1:$G$1,0))</f>
        <v>29.784999999999997</v>
      </c>
      <c r="N766" s="5">
        <f t="shared" si="33"/>
        <v>178.70999999999998</v>
      </c>
      <c r="O766" t="str">
        <f t="shared" si="34"/>
        <v>Arabica</v>
      </c>
      <c r="P766" t="str">
        <f t="shared" si="35"/>
        <v>Light</v>
      </c>
      <c r="Q766" t="str">
        <f>_xlfn.XLOOKUP(Orders_Table[[#This Row],[Customer ID]],customers!$A$1:$A$1001,customers!$I$1:$I$1001,,0)</f>
        <v>Yes</v>
      </c>
    </row>
    <row r="767" spans="1:17"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s="2" t="str">
        <f>_xlfn.XLOOKUP(Orders_Table[[#This Row],[Customer ID]],customers!$A$1:$A$1001,customers!$F$1:$F$1001,,0)</f>
        <v>Garland</v>
      </c>
      <c r="J767" t="str">
        <f>INDEX(products!$A$1:$G$49,MATCH(orders!$D767,products!$A$1:$A$49,0),MATCH(orders!J$1,products!$A$1:$G$1,0))</f>
        <v>Rob</v>
      </c>
      <c r="K767" t="str">
        <f>INDEX(products!$A$1:$G$49,MATCH(orders!$D767,products!$A$1:$A$49,0),MATCH(orders!K$1,products!$A$1:$G$1,0))</f>
        <v>M</v>
      </c>
      <c r="L767" s="4">
        <f>INDEX(products!$A$1:$G$49,MATCH(orders!$D767,products!$A$1:$A$49,0),MATCH(orders!L$1,products!$A$1:$G$1,0))</f>
        <v>1</v>
      </c>
      <c r="M767" s="5">
        <f>INDEX(products!$A$1:$G$49,MATCH(orders!$D767,products!$A$1:$A$49,0),MATCH(orders!M$1,products!$A$1:$G$1,0))</f>
        <v>9.9499999999999993</v>
      </c>
      <c r="N767" s="5">
        <f t="shared" si="33"/>
        <v>59.699999999999996</v>
      </c>
      <c r="O767" t="str">
        <f t="shared" si="34"/>
        <v>Robusta</v>
      </c>
      <c r="P767" t="str">
        <f t="shared" si="35"/>
        <v>Medium</v>
      </c>
      <c r="Q767" t="str">
        <f>_xlfn.XLOOKUP(Orders_Table[[#This Row],[Customer ID]],customers!$A$1:$A$1001,customers!$I$1:$I$1001,,0)</f>
        <v>Yes</v>
      </c>
    </row>
    <row r="768" spans="1:17"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s="2" t="str">
        <f>_xlfn.XLOOKUP(Orders_Table[[#This Row],[Customer ID]],customers!$A$1:$A$1001,customers!$F$1:$F$1001,,0)</f>
        <v>Garland</v>
      </c>
      <c r="J768" t="str">
        <f>INDEX(products!$A$1:$G$49,MATCH(orders!$D768,products!$A$1:$A$49,0),MATCH(orders!J$1,products!$A$1:$G$1,0))</f>
        <v>Ara</v>
      </c>
      <c r="K768" t="str">
        <f>INDEX(products!$A$1:$G$49,MATCH(orders!$D768,products!$A$1:$A$49,0),MATCH(orders!K$1,products!$A$1:$G$1,0))</f>
        <v>L</v>
      </c>
      <c r="L768" s="4">
        <f>INDEX(products!$A$1:$G$49,MATCH(orders!$D768,products!$A$1:$A$49,0),MATCH(orders!L$1,products!$A$1:$G$1,0))</f>
        <v>0.5</v>
      </c>
      <c r="M768" s="5">
        <f>INDEX(products!$A$1:$G$49,MATCH(orders!$D768,products!$A$1:$A$49,0),MATCH(orders!M$1,products!$A$1:$G$1,0))</f>
        <v>7.77</v>
      </c>
      <c r="N768" s="5">
        <f t="shared" si="33"/>
        <v>15.54</v>
      </c>
      <c r="O768" t="str">
        <f t="shared" si="34"/>
        <v>Arabica</v>
      </c>
      <c r="P768" t="str">
        <f t="shared" si="35"/>
        <v>Light</v>
      </c>
      <c r="Q768" t="str">
        <f>_xlfn.XLOOKUP(Orders_Table[[#This Row],[Customer ID]],customers!$A$1:$A$1001,customers!$I$1:$I$1001,,0)</f>
        <v>Yes</v>
      </c>
    </row>
    <row r="769" spans="1:17"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s="2" t="str">
        <f>_xlfn.XLOOKUP(Orders_Table[[#This Row],[Customer ID]],customers!$A$1:$A$1001,customers!$F$1:$F$1001,,0)</f>
        <v>Dallas</v>
      </c>
      <c r="J769" t="str">
        <f>INDEX(products!$A$1:$G$49,MATCH(orders!$D769,products!$A$1:$A$49,0),MATCH(orders!J$1,products!$A$1:$G$1,0))</f>
        <v>Ara</v>
      </c>
      <c r="K769" t="str">
        <f>INDEX(products!$A$1:$G$49,MATCH(orders!$D769,products!$A$1:$A$49,0),MATCH(orders!K$1,products!$A$1:$G$1,0))</f>
        <v>L</v>
      </c>
      <c r="L769" s="4">
        <f>INDEX(products!$A$1:$G$49,MATCH(orders!$D769,products!$A$1:$A$49,0),MATCH(orders!L$1,products!$A$1:$G$1,0))</f>
        <v>2.5</v>
      </c>
      <c r="M769" s="5">
        <f>INDEX(products!$A$1:$G$49,MATCH(orders!$D769,products!$A$1:$A$49,0),MATCH(orders!M$1,products!$A$1:$G$1,0))</f>
        <v>29.784999999999997</v>
      </c>
      <c r="N769" s="5">
        <f t="shared" si="33"/>
        <v>89.35499999999999</v>
      </c>
      <c r="O769" t="str">
        <f t="shared" si="34"/>
        <v>Arabica</v>
      </c>
      <c r="P769" t="str">
        <f t="shared" si="35"/>
        <v>Light</v>
      </c>
      <c r="Q769" t="str">
        <f>_xlfn.XLOOKUP(Orders_Table[[#This Row],[Customer ID]],customers!$A$1:$A$1001,customers!$I$1:$I$1001,,0)</f>
        <v>No</v>
      </c>
    </row>
    <row r="770" spans="1:17"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s="2" t="str">
        <f>_xlfn.XLOOKUP(Orders_Table[[#This Row],[Customer ID]],customers!$A$1:$A$1001,customers!$F$1:$F$1001,,0)</f>
        <v>Dallas</v>
      </c>
      <c r="J770" t="str">
        <f>INDEX(products!$A$1:$G$49,MATCH(orders!$D770,products!$A$1:$A$49,0),MATCH(orders!J$1,products!$A$1:$G$1,0))</f>
        <v>Rob</v>
      </c>
      <c r="K770" t="str">
        <f>INDEX(products!$A$1:$G$49,MATCH(orders!$D770,products!$A$1:$A$49,0),MATCH(orders!K$1,products!$A$1:$G$1,0))</f>
        <v>L</v>
      </c>
      <c r="L770" s="4">
        <f>INDEX(products!$A$1:$G$49,MATCH(orders!$D770,products!$A$1:$A$49,0),MATCH(orders!L$1,products!$A$1:$G$1,0))</f>
        <v>1</v>
      </c>
      <c r="M770" s="5">
        <f>INDEX(products!$A$1:$G$49,MATCH(orders!$D770,products!$A$1:$A$49,0),MATCH(orders!M$1,products!$A$1:$G$1,0))</f>
        <v>11.95</v>
      </c>
      <c r="N770" s="5">
        <f t="shared" si="33"/>
        <v>23.9</v>
      </c>
      <c r="O770" t="str">
        <f t="shared" si="34"/>
        <v>Robusta</v>
      </c>
      <c r="P770" t="str">
        <f t="shared" si="35"/>
        <v>Light</v>
      </c>
      <c r="Q770" t="str">
        <f>_xlfn.XLOOKUP(Orders_Table[[#This Row],[Customer ID]],customers!$A$1:$A$1001,customers!$I$1:$I$1001,,0)</f>
        <v>No</v>
      </c>
    </row>
    <row r="771" spans="1:17"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s="2" t="str">
        <f>_xlfn.XLOOKUP(Orders_Table[[#This Row],[Customer ID]],customers!$A$1:$A$1001,customers!$F$1:$F$1001,,0)</f>
        <v>Birmingham</v>
      </c>
      <c r="J771" t="str">
        <f>INDEX(products!$A$1:$G$49,MATCH(orders!$D771,products!$A$1:$A$49,0),MATCH(orders!J$1,products!$A$1:$G$1,0))</f>
        <v>Rob</v>
      </c>
      <c r="K771" t="str">
        <f>INDEX(products!$A$1:$G$49,MATCH(orders!$D771,products!$A$1:$A$49,0),MATCH(orders!K$1,products!$A$1:$G$1,0))</f>
        <v>M</v>
      </c>
      <c r="L771" s="4">
        <f>INDEX(products!$A$1:$G$49,MATCH(orders!$D771,products!$A$1:$A$49,0),MATCH(orders!L$1,products!$A$1:$G$1,0))</f>
        <v>2.5</v>
      </c>
      <c r="M771" s="5">
        <f>INDEX(products!$A$1:$G$49,MATCH(orders!$D771,products!$A$1:$A$49,0),MATCH(orders!M$1,products!$A$1:$G$1,0))</f>
        <v>22.884999999999998</v>
      </c>
      <c r="N771" s="5">
        <f t="shared" ref="N771:N834" si="36">M771*E771</f>
        <v>137.31</v>
      </c>
      <c r="O771" t="str">
        <f t="shared" ref="O771:O834" si="37">IF(J771="Rob","Robusta", IF(J771="Exc", "Excelsa", IF(J771="Ara","Arabica", IF(J771="Lib","Liberica",""))))</f>
        <v>Robusta</v>
      </c>
      <c r="P771" t="str">
        <f t="shared" ref="P771:P834" si="38">IF(K771="M", "Medium", IF(K771="L","Light", IF(K771="D","Dark","")))</f>
        <v>Medium</v>
      </c>
      <c r="Q771" t="str">
        <f>_xlfn.XLOOKUP(Orders_Table[[#This Row],[Customer ID]],customers!$A$1:$A$1001,customers!$I$1:$I$1001,,0)</f>
        <v>No</v>
      </c>
    </row>
    <row r="772" spans="1:17"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s="2" t="str">
        <f>_xlfn.XLOOKUP(Orders_Table[[#This Row],[Customer ID]],customers!$A$1:$A$1001,customers!$F$1:$F$1001,,0)</f>
        <v>Springfield</v>
      </c>
      <c r="J772" t="str">
        <f>INDEX(products!$A$1:$G$49,MATCH(orders!$D772,products!$A$1:$A$49,0),MATCH(orders!J$1,products!$A$1:$G$1,0))</f>
        <v>Ara</v>
      </c>
      <c r="K772" t="str">
        <f>INDEX(products!$A$1:$G$49,MATCH(orders!$D772,products!$A$1:$A$49,0),MATCH(orders!K$1,products!$A$1:$G$1,0))</f>
        <v>D</v>
      </c>
      <c r="L772" s="4">
        <f>INDEX(products!$A$1:$G$49,MATCH(orders!$D772,products!$A$1:$A$49,0),MATCH(orders!L$1,products!$A$1:$G$1,0))</f>
        <v>1</v>
      </c>
      <c r="M772" s="5">
        <f>INDEX(products!$A$1:$G$49,MATCH(orders!$D772,products!$A$1:$A$49,0),MATCH(orders!M$1,products!$A$1:$G$1,0))</f>
        <v>9.9499999999999993</v>
      </c>
      <c r="N772" s="5">
        <f t="shared" si="36"/>
        <v>9.9499999999999993</v>
      </c>
      <c r="O772" t="str">
        <f t="shared" si="37"/>
        <v>Arabica</v>
      </c>
      <c r="P772" t="str">
        <f t="shared" si="38"/>
        <v>Dark</v>
      </c>
      <c r="Q772" t="str">
        <f>_xlfn.XLOOKUP(Orders_Table[[#This Row],[Customer ID]],customers!$A$1:$A$1001,customers!$I$1:$I$1001,,0)</f>
        <v>No</v>
      </c>
    </row>
    <row r="773" spans="1:17"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s="2" t="str">
        <f>_xlfn.XLOOKUP(Orders_Table[[#This Row],[Customer ID]],customers!$A$1:$A$1001,customers!$F$1:$F$1001,,0)</f>
        <v>Littleton</v>
      </c>
      <c r="J773" t="str">
        <f>INDEX(products!$A$1:$G$49,MATCH(orders!$D773,products!$A$1:$A$49,0),MATCH(orders!J$1,products!$A$1:$G$1,0))</f>
        <v>Rob</v>
      </c>
      <c r="K773" t="str">
        <f>INDEX(products!$A$1:$G$49,MATCH(orders!$D773,products!$A$1:$A$49,0),MATCH(orders!K$1,products!$A$1:$G$1,0))</f>
        <v>L</v>
      </c>
      <c r="L773" s="4">
        <f>INDEX(products!$A$1:$G$49,MATCH(orders!$D773,products!$A$1:$A$49,0),MATCH(orders!L$1,products!$A$1:$G$1,0))</f>
        <v>0.5</v>
      </c>
      <c r="M773" s="5">
        <f>INDEX(products!$A$1:$G$49,MATCH(orders!$D773,products!$A$1:$A$49,0),MATCH(orders!M$1,products!$A$1:$G$1,0))</f>
        <v>7.169999999999999</v>
      </c>
      <c r="N773" s="5">
        <f t="shared" si="36"/>
        <v>21.509999999999998</v>
      </c>
      <c r="O773" t="str">
        <f t="shared" si="37"/>
        <v>Robusta</v>
      </c>
      <c r="P773" t="str">
        <f t="shared" si="38"/>
        <v>Light</v>
      </c>
      <c r="Q773" t="str">
        <f>_xlfn.XLOOKUP(Orders_Table[[#This Row],[Customer ID]],customers!$A$1:$A$1001,customers!$I$1:$I$1001,,0)</f>
        <v>No</v>
      </c>
    </row>
    <row r="774" spans="1:17"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s="2" t="str">
        <f>_xlfn.XLOOKUP(Orders_Table[[#This Row],[Customer ID]],customers!$A$1:$A$1001,customers!$F$1:$F$1001,,0)</f>
        <v>Baltimore</v>
      </c>
      <c r="J774" t="str">
        <f>INDEX(products!$A$1:$G$49,MATCH(orders!$D774,products!$A$1:$A$49,0),MATCH(orders!J$1,products!$A$1:$G$1,0))</f>
        <v>Exc</v>
      </c>
      <c r="K774" t="str">
        <f>INDEX(products!$A$1:$G$49,MATCH(orders!$D774,products!$A$1:$A$49,0),MATCH(orders!K$1,products!$A$1:$G$1,0))</f>
        <v>M</v>
      </c>
      <c r="L774" s="4">
        <f>INDEX(products!$A$1:$G$49,MATCH(orders!$D774,products!$A$1:$A$49,0),MATCH(orders!L$1,products!$A$1:$G$1,0))</f>
        <v>1</v>
      </c>
      <c r="M774" s="5">
        <f>INDEX(products!$A$1:$G$49,MATCH(orders!$D774,products!$A$1:$A$49,0),MATCH(orders!M$1,products!$A$1:$G$1,0))</f>
        <v>13.75</v>
      </c>
      <c r="N774" s="5">
        <f t="shared" si="36"/>
        <v>82.5</v>
      </c>
      <c r="O774" t="str">
        <f t="shared" si="37"/>
        <v>Excelsa</v>
      </c>
      <c r="P774" t="str">
        <f t="shared" si="38"/>
        <v>Medium</v>
      </c>
      <c r="Q774" t="str">
        <f>_xlfn.XLOOKUP(Orders_Table[[#This Row],[Customer ID]],customers!$A$1:$A$1001,customers!$I$1:$I$1001,,0)</f>
        <v>No</v>
      </c>
    </row>
    <row r="775" spans="1:17"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s="2" t="str">
        <f>_xlfn.XLOOKUP(Orders_Table[[#This Row],[Customer ID]],customers!$A$1:$A$1001,customers!$F$1:$F$1001,,0)</f>
        <v>Moycullen</v>
      </c>
      <c r="J775" t="str">
        <f>INDEX(products!$A$1:$G$49,MATCH(orders!$D775,products!$A$1:$A$49,0),MATCH(orders!J$1,products!$A$1:$G$1,0))</f>
        <v>Lib</v>
      </c>
      <c r="K775" t="str">
        <f>INDEX(products!$A$1:$G$49,MATCH(orders!$D775,products!$A$1:$A$49,0),MATCH(orders!K$1,products!$A$1:$G$1,0))</f>
        <v>M</v>
      </c>
      <c r="L775" s="4">
        <f>INDEX(products!$A$1:$G$49,MATCH(orders!$D775,products!$A$1:$A$49,0),MATCH(orders!L$1,products!$A$1:$G$1,0))</f>
        <v>0.2</v>
      </c>
      <c r="M775" s="5">
        <f>INDEX(products!$A$1:$G$49,MATCH(orders!$D775,products!$A$1:$A$49,0),MATCH(orders!M$1,products!$A$1:$G$1,0))</f>
        <v>4.3650000000000002</v>
      </c>
      <c r="N775" s="5">
        <f t="shared" si="36"/>
        <v>8.73</v>
      </c>
      <c r="O775" t="str">
        <f t="shared" si="37"/>
        <v>Liberica</v>
      </c>
      <c r="P775" t="str">
        <f t="shared" si="38"/>
        <v>Medium</v>
      </c>
      <c r="Q775" t="str">
        <f>_xlfn.XLOOKUP(Orders_Table[[#This Row],[Customer ID]],customers!$A$1:$A$1001,customers!$I$1:$I$1001,,0)</f>
        <v>No</v>
      </c>
    </row>
    <row r="776" spans="1:17"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s="2" t="str">
        <f>_xlfn.XLOOKUP(Orders_Table[[#This Row],[Customer ID]],customers!$A$1:$A$1001,customers!$F$1:$F$1001,,0)</f>
        <v>Fort Lauderdale</v>
      </c>
      <c r="J776" t="str">
        <f>INDEX(products!$A$1:$G$49,MATCH(orders!$D776,products!$A$1:$A$49,0),MATCH(orders!J$1,products!$A$1:$G$1,0))</f>
        <v>Rob</v>
      </c>
      <c r="K776" t="str">
        <f>INDEX(products!$A$1:$G$49,MATCH(orders!$D776,products!$A$1:$A$49,0),MATCH(orders!K$1,products!$A$1:$G$1,0))</f>
        <v>M</v>
      </c>
      <c r="L776" s="4">
        <f>INDEX(products!$A$1:$G$49,MATCH(orders!$D776,products!$A$1:$A$49,0),MATCH(orders!L$1,products!$A$1:$G$1,0))</f>
        <v>1</v>
      </c>
      <c r="M776" s="5">
        <f>INDEX(products!$A$1:$G$49,MATCH(orders!$D776,products!$A$1:$A$49,0),MATCH(orders!M$1,products!$A$1:$G$1,0))</f>
        <v>9.9499999999999993</v>
      </c>
      <c r="N776" s="5">
        <f t="shared" si="36"/>
        <v>19.899999999999999</v>
      </c>
      <c r="O776" t="str">
        <f t="shared" si="37"/>
        <v>Robusta</v>
      </c>
      <c r="P776" t="str">
        <f t="shared" si="38"/>
        <v>Medium</v>
      </c>
      <c r="Q776" t="str">
        <f>_xlfn.XLOOKUP(Orders_Table[[#This Row],[Customer ID]],customers!$A$1:$A$1001,customers!$I$1:$I$1001,,0)</f>
        <v>Yes</v>
      </c>
    </row>
    <row r="777" spans="1:17"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s="2" t="str">
        <f>_xlfn.XLOOKUP(Orders_Table[[#This Row],[Customer ID]],customers!$A$1:$A$1001,customers!$F$1:$F$1001,,0)</f>
        <v>San Diego</v>
      </c>
      <c r="J777" t="str">
        <f>INDEX(products!$A$1:$G$49,MATCH(orders!$D777,products!$A$1:$A$49,0),MATCH(orders!J$1,products!$A$1:$G$1,0))</f>
        <v>Exc</v>
      </c>
      <c r="K777" t="str">
        <f>INDEX(products!$A$1:$G$49,MATCH(orders!$D777,products!$A$1:$A$49,0),MATCH(orders!K$1,products!$A$1:$G$1,0))</f>
        <v>L</v>
      </c>
      <c r="L777" s="4">
        <f>INDEX(products!$A$1:$G$49,MATCH(orders!$D777,products!$A$1:$A$49,0),MATCH(orders!L$1,products!$A$1:$G$1,0))</f>
        <v>0.5</v>
      </c>
      <c r="M777" s="5">
        <f>INDEX(products!$A$1:$G$49,MATCH(orders!$D777,products!$A$1:$A$49,0),MATCH(orders!M$1,products!$A$1:$G$1,0))</f>
        <v>8.91</v>
      </c>
      <c r="N777" s="5">
        <f t="shared" si="36"/>
        <v>17.82</v>
      </c>
      <c r="O777" t="str">
        <f t="shared" si="37"/>
        <v>Excelsa</v>
      </c>
      <c r="P777" t="str">
        <f t="shared" si="38"/>
        <v>Light</v>
      </c>
      <c r="Q777" t="str">
        <f>_xlfn.XLOOKUP(Orders_Table[[#This Row],[Customer ID]],customers!$A$1:$A$1001,customers!$I$1:$I$1001,,0)</f>
        <v>Yes</v>
      </c>
    </row>
    <row r="778" spans="1:17"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s="2" t="str">
        <f>_xlfn.XLOOKUP(Orders_Table[[#This Row],[Customer ID]],customers!$A$1:$A$1001,customers!$F$1:$F$1001,,0)</f>
        <v>Dallas</v>
      </c>
      <c r="J778" t="str">
        <f>INDEX(products!$A$1:$G$49,MATCH(orders!$D778,products!$A$1:$A$49,0),MATCH(orders!J$1,products!$A$1:$G$1,0))</f>
        <v>Ara</v>
      </c>
      <c r="K778" t="str">
        <f>INDEX(products!$A$1:$G$49,MATCH(orders!$D778,products!$A$1:$A$49,0),MATCH(orders!K$1,products!$A$1:$G$1,0))</f>
        <v>M</v>
      </c>
      <c r="L778" s="4">
        <f>INDEX(products!$A$1:$G$49,MATCH(orders!$D778,products!$A$1:$A$49,0),MATCH(orders!L$1,products!$A$1:$G$1,0))</f>
        <v>0.5</v>
      </c>
      <c r="M778" s="5">
        <f>INDEX(products!$A$1:$G$49,MATCH(orders!$D778,products!$A$1:$A$49,0),MATCH(orders!M$1,products!$A$1:$G$1,0))</f>
        <v>6.75</v>
      </c>
      <c r="N778" s="5">
        <f t="shared" si="36"/>
        <v>20.25</v>
      </c>
      <c r="O778" t="str">
        <f t="shared" si="37"/>
        <v>Arabica</v>
      </c>
      <c r="P778" t="str">
        <f t="shared" si="38"/>
        <v>Medium</v>
      </c>
      <c r="Q778" t="str">
        <f>_xlfn.XLOOKUP(Orders_Table[[#This Row],[Customer ID]],customers!$A$1:$A$1001,customers!$I$1:$I$1001,,0)</f>
        <v>No</v>
      </c>
    </row>
    <row r="779" spans="1:17"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s="2" t="str">
        <f>_xlfn.XLOOKUP(Orders_Table[[#This Row],[Customer ID]],customers!$A$1:$A$1001,customers!$F$1:$F$1001,,0)</f>
        <v>Joliet</v>
      </c>
      <c r="J779" t="str">
        <f>INDEX(products!$A$1:$G$49,MATCH(orders!$D779,products!$A$1:$A$49,0),MATCH(orders!J$1,products!$A$1:$G$1,0))</f>
        <v>Ara</v>
      </c>
      <c r="K779" t="str">
        <f>INDEX(products!$A$1:$G$49,MATCH(orders!$D779,products!$A$1:$A$49,0),MATCH(orders!K$1,products!$A$1:$G$1,0))</f>
        <v>L</v>
      </c>
      <c r="L779" s="4">
        <f>INDEX(products!$A$1:$G$49,MATCH(orders!$D779,products!$A$1:$A$49,0),MATCH(orders!L$1,products!$A$1:$G$1,0))</f>
        <v>2.5</v>
      </c>
      <c r="M779" s="5">
        <f>INDEX(products!$A$1:$G$49,MATCH(orders!$D779,products!$A$1:$A$49,0),MATCH(orders!M$1,products!$A$1:$G$1,0))</f>
        <v>29.784999999999997</v>
      </c>
      <c r="N779" s="5">
        <f t="shared" si="36"/>
        <v>59.569999999999993</v>
      </c>
      <c r="O779" t="str">
        <f t="shared" si="37"/>
        <v>Arabica</v>
      </c>
      <c r="P779" t="str">
        <f t="shared" si="38"/>
        <v>Light</v>
      </c>
      <c r="Q779" t="str">
        <f>_xlfn.XLOOKUP(Orders_Table[[#This Row],[Customer ID]],customers!$A$1:$A$1001,customers!$I$1:$I$1001,,0)</f>
        <v>No</v>
      </c>
    </row>
    <row r="780" spans="1:17"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s="2" t="str">
        <f>_xlfn.XLOOKUP(Orders_Table[[#This Row],[Customer ID]],customers!$A$1:$A$1001,customers!$F$1:$F$1001,,0)</f>
        <v>Dayton</v>
      </c>
      <c r="J780" t="str">
        <f>INDEX(products!$A$1:$G$49,MATCH(orders!$D780,products!$A$1:$A$49,0),MATCH(orders!J$1,products!$A$1:$G$1,0))</f>
        <v>Lib</v>
      </c>
      <c r="K780" t="str">
        <f>INDEX(products!$A$1:$G$49,MATCH(orders!$D780,products!$A$1:$A$49,0),MATCH(orders!K$1,products!$A$1:$G$1,0))</f>
        <v>L</v>
      </c>
      <c r="L780" s="4">
        <f>INDEX(products!$A$1:$G$49,MATCH(orders!$D780,products!$A$1:$A$49,0),MATCH(orders!L$1,products!$A$1:$G$1,0))</f>
        <v>0.5</v>
      </c>
      <c r="M780" s="5">
        <f>INDEX(products!$A$1:$G$49,MATCH(orders!$D780,products!$A$1:$A$49,0),MATCH(orders!M$1,products!$A$1:$G$1,0))</f>
        <v>9.51</v>
      </c>
      <c r="N780" s="5">
        <f t="shared" si="36"/>
        <v>19.02</v>
      </c>
      <c r="O780" t="str">
        <f t="shared" si="37"/>
        <v>Liberica</v>
      </c>
      <c r="P780" t="str">
        <f t="shared" si="38"/>
        <v>Light</v>
      </c>
      <c r="Q780" t="str">
        <f>_xlfn.XLOOKUP(Orders_Table[[#This Row],[Customer ID]],customers!$A$1:$A$1001,customers!$I$1:$I$1001,,0)</f>
        <v>Yes</v>
      </c>
    </row>
    <row r="781" spans="1:17"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s="2" t="str">
        <f>_xlfn.XLOOKUP(Orders_Table[[#This Row],[Customer ID]],customers!$A$1:$A$1001,customers!$F$1:$F$1001,,0)</f>
        <v>Clearwater</v>
      </c>
      <c r="J781" t="str">
        <f>INDEX(products!$A$1:$G$49,MATCH(orders!$D781,products!$A$1:$A$49,0),MATCH(orders!J$1,products!$A$1:$G$1,0))</f>
        <v>Lib</v>
      </c>
      <c r="K781" t="str">
        <f>INDEX(products!$A$1:$G$49,MATCH(orders!$D781,products!$A$1:$A$49,0),MATCH(orders!K$1,products!$A$1:$G$1,0))</f>
        <v>D</v>
      </c>
      <c r="L781" s="4">
        <f>INDEX(products!$A$1:$G$49,MATCH(orders!$D781,products!$A$1:$A$49,0),MATCH(orders!L$1,products!$A$1:$G$1,0))</f>
        <v>1</v>
      </c>
      <c r="M781" s="5">
        <f>INDEX(products!$A$1:$G$49,MATCH(orders!$D781,products!$A$1:$A$49,0),MATCH(orders!M$1,products!$A$1:$G$1,0))</f>
        <v>12.95</v>
      </c>
      <c r="N781" s="5">
        <f t="shared" si="36"/>
        <v>77.699999999999989</v>
      </c>
      <c r="O781" t="str">
        <f t="shared" si="37"/>
        <v>Liberica</v>
      </c>
      <c r="P781" t="str">
        <f t="shared" si="38"/>
        <v>Dark</v>
      </c>
      <c r="Q781" t="str">
        <f>_xlfn.XLOOKUP(Orders_Table[[#This Row],[Customer ID]],customers!$A$1:$A$1001,customers!$I$1:$I$1001,,0)</f>
        <v>Yes</v>
      </c>
    </row>
    <row r="782" spans="1:17"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s="2" t="str">
        <f>_xlfn.XLOOKUP(Orders_Table[[#This Row],[Customer ID]],customers!$A$1:$A$1001,customers!$F$1:$F$1001,,0)</f>
        <v>Minneapolis</v>
      </c>
      <c r="J782" t="str">
        <f>INDEX(products!$A$1:$G$49,MATCH(orders!$D782,products!$A$1:$A$49,0),MATCH(orders!J$1,products!$A$1:$G$1,0))</f>
        <v>Exc</v>
      </c>
      <c r="K782" t="str">
        <f>INDEX(products!$A$1:$G$49,MATCH(orders!$D782,products!$A$1:$A$49,0),MATCH(orders!K$1,products!$A$1:$G$1,0))</f>
        <v>M</v>
      </c>
      <c r="L782" s="4">
        <f>INDEX(products!$A$1:$G$49,MATCH(orders!$D782,products!$A$1:$A$49,0),MATCH(orders!L$1,products!$A$1:$G$1,0))</f>
        <v>1</v>
      </c>
      <c r="M782" s="5">
        <f>INDEX(products!$A$1:$G$49,MATCH(orders!$D782,products!$A$1:$A$49,0),MATCH(orders!M$1,products!$A$1:$G$1,0))</f>
        <v>13.75</v>
      </c>
      <c r="N782" s="5">
        <f t="shared" si="36"/>
        <v>41.25</v>
      </c>
      <c r="O782" t="str">
        <f t="shared" si="37"/>
        <v>Excelsa</v>
      </c>
      <c r="P782" t="str">
        <f t="shared" si="38"/>
        <v>Medium</v>
      </c>
      <c r="Q782" t="str">
        <f>_xlfn.XLOOKUP(Orders_Table[[#This Row],[Customer ID]],customers!$A$1:$A$1001,customers!$I$1:$I$1001,,0)</f>
        <v>No</v>
      </c>
    </row>
    <row r="783" spans="1:17"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s="2" t="str">
        <f>_xlfn.XLOOKUP(Orders_Table[[#This Row],[Customer ID]],customers!$A$1:$A$1001,customers!$F$1:$F$1001,,0)</f>
        <v>Lawrenceville</v>
      </c>
      <c r="J783" t="str">
        <f>INDEX(products!$A$1:$G$49,MATCH(orders!$D783,products!$A$1:$A$49,0),MATCH(orders!J$1,products!$A$1:$G$1,0))</f>
        <v>Lib</v>
      </c>
      <c r="K783" t="str">
        <f>INDEX(products!$A$1:$G$49,MATCH(orders!$D783,products!$A$1:$A$49,0),MATCH(orders!K$1,products!$A$1:$G$1,0))</f>
        <v>L</v>
      </c>
      <c r="L783" s="4">
        <f>INDEX(products!$A$1:$G$49,MATCH(orders!$D783,products!$A$1:$A$49,0),MATCH(orders!L$1,products!$A$1:$G$1,0))</f>
        <v>2.5</v>
      </c>
      <c r="M783" s="5">
        <f>INDEX(products!$A$1:$G$49,MATCH(orders!$D783,products!$A$1:$A$49,0),MATCH(orders!M$1,products!$A$1:$G$1,0))</f>
        <v>36.454999999999998</v>
      </c>
      <c r="N783" s="5">
        <f t="shared" si="36"/>
        <v>145.82</v>
      </c>
      <c r="O783" t="str">
        <f t="shared" si="37"/>
        <v>Liberica</v>
      </c>
      <c r="P783" t="str">
        <f t="shared" si="38"/>
        <v>Light</v>
      </c>
      <c r="Q783" t="str">
        <f>_xlfn.XLOOKUP(Orders_Table[[#This Row],[Customer ID]],customers!$A$1:$A$1001,customers!$I$1:$I$1001,,0)</f>
        <v>No</v>
      </c>
    </row>
    <row r="784" spans="1:17"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s="2" t="str">
        <f>_xlfn.XLOOKUP(Orders_Table[[#This Row],[Customer ID]],customers!$A$1:$A$1001,customers!$F$1:$F$1001,,0)</f>
        <v>Malahide</v>
      </c>
      <c r="J784" t="str">
        <f>INDEX(products!$A$1:$G$49,MATCH(orders!$D784,products!$A$1:$A$49,0),MATCH(orders!J$1,products!$A$1:$G$1,0))</f>
        <v>Exc</v>
      </c>
      <c r="K784" t="str">
        <f>INDEX(products!$A$1:$G$49,MATCH(orders!$D784,products!$A$1:$A$49,0),MATCH(orders!K$1,products!$A$1:$G$1,0))</f>
        <v>L</v>
      </c>
      <c r="L784" s="4">
        <f>INDEX(products!$A$1:$G$49,MATCH(orders!$D784,products!$A$1:$A$49,0),MATCH(orders!L$1,products!$A$1:$G$1,0))</f>
        <v>0.2</v>
      </c>
      <c r="M784" s="5">
        <f>INDEX(products!$A$1:$G$49,MATCH(orders!$D784,products!$A$1:$A$49,0),MATCH(orders!M$1,products!$A$1:$G$1,0))</f>
        <v>4.4550000000000001</v>
      </c>
      <c r="N784" s="5">
        <f t="shared" si="36"/>
        <v>26.73</v>
      </c>
      <c r="O784" t="str">
        <f t="shared" si="37"/>
        <v>Excelsa</v>
      </c>
      <c r="P784" t="str">
        <f t="shared" si="38"/>
        <v>Light</v>
      </c>
      <c r="Q784" t="str">
        <f>_xlfn.XLOOKUP(Orders_Table[[#This Row],[Customer ID]],customers!$A$1:$A$1001,customers!$I$1:$I$1001,,0)</f>
        <v>No</v>
      </c>
    </row>
    <row r="785" spans="1:17"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s="2" t="str">
        <f>_xlfn.XLOOKUP(Orders_Table[[#This Row],[Customer ID]],customers!$A$1:$A$1001,customers!$F$1:$F$1001,,0)</f>
        <v>Tampa</v>
      </c>
      <c r="J785" t="str">
        <f>INDEX(products!$A$1:$G$49,MATCH(orders!$D785,products!$A$1:$A$49,0),MATCH(orders!J$1,products!$A$1:$G$1,0))</f>
        <v>Lib</v>
      </c>
      <c r="K785" t="str">
        <f>INDEX(products!$A$1:$G$49,MATCH(orders!$D785,products!$A$1:$A$49,0),MATCH(orders!K$1,products!$A$1:$G$1,0))</f>
        <v>M</v>
      </c>
      <c r="L785" s="4">
        <f>INDEX(products!$A$1:$G$49,MATCH(orders!$D785,products!$A$1:$A$49,0),MATCH(orders!L$1,products!$A$1:$G$1,0))</f>
        <v>0.5</v>
      </c>
      <c r="M785" s="5">
        <f>INDEX(products!$A$1:$G$49,MATCH(orders!$D785,products!$A$1:$A$49,0),MATCH(orders!M$1,products!$A$1:$G$1,0))</f>
        <v>8.73</v>
      </c>
      <c r="N785" s="5">
        <f t="shared" si="36"/>
        <v>43.650000000000006</v>
      </c>
      <c r="O785" t="str">
        <f t="shared" si="37"/>
        <v>Liberica</v>
      </c>
      <c r="P785" t="str">
        <f t="shared" si="38"/>
        <v>Medium</v>
      </c>
      <c r="Q785" t="str">
        <f>_xlfn.XLOOKUP(Orders_Table[[#This Row],[Customer ID]],customers!$A$1:$A$1001,customers!$I$1:$I$1001,,0)</f>
        <v>Yes</v>
      </c>
    </row>
    <row r="786" spans="1:17"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s="2" t="str">
        <f>_xlfn.XLOOKUP(Orders_Table[[#This Row],[Customer ID]],customers!$A$1:$A$1001,customers!$F$1:$F$1001,,0)</f>
        <v>Nashville</v>
      </c>
      <c r="J786" t="str">
        <f>INDEX(products!$A$1:$G$49,MATCH(orders!$D786,products!$A$1:$A$49,0),MATCH(orders!J$1,products!$A$1:$G$1,0))</f>
        <v>Lib</v>
      </c>
      <c r="K786" t="str">
        <f>INDEX(products!$A$1:$G$49,MATCH(orders!$D786,products!$A$1:$A$49,0),MATCH(orders!K$1,products!$A$1:$G$1,0))</f>
        <v>L</v>
      </c>
      <c r="L786" s="4">
        <f>INDEX(products!$A$1:$G$49,MATCH(orders!$D786,products!$A$1:$A$49,0),MATCH(orders!L$1,products!$A$1:$G$1,0))</f>
        <v>1</v>
      </c>
      <c r="M786" s="5">
        <f>INDEX(products!$A$1:$G$49,MATCH(orders!$D786,products!$A$1:$A$49,0),MATCH(orders!M$1,products!$A$1:$G$1,0))</f>
        <v>15.85</v>
      </c>
      <c r="N786" s="5">
        <f t="shared" si="36"/>
        <v>31.7</v>
      </c>
      <c r="O786" t="str">
        <f t="shared" si="37"/>
        <v>Liberica</v>
      </c>
      <c r="P786" t="str">
        <f t="shared" si="38"/>
        <v>Light</v>
      </c>
      <c r="Q786" t="str">
        <f>_xlfn.XLOOKUP(Orders_Table[[#This Row],[Customer ID]],customers!$A$1:$A$1001,customers!$I$1:$I$1001,,0)</f>
        <v>No</v>
      </c>
    </row>
    <row r="787" spans="1:17"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s="2" t="str">
        <f>_xlfn.XLOOKUP(Orders_Table[[#This Row],[Customer ID]],customers!$A$1:$A$1001,customers!$F$1:$F$1001,,0)</f>
        <v>Miami</v>
      </c>
      <c r="J787" t="str">
        <f>INDEX(products!$A$1:$G$49,MATCH(orders!$D787,products!$A$1:$A$49,0),MATCH(orders!J$1,products!$A$1:$G$1,0))</f>
        <v>Ara</v>
      </c>
      <c r="K787" t="str">
        <f>INDEX(products!$A$1:$G$49,MATCH(orders!$D787,products!$A$1:$A$49,0),MATCH(orders!K$1,products!$A$1:$G$1,0))</f>
        <v>D</v>
      </c>
      <c r="L787" s="4">
        <f>INDEX(products!$A$1:$G$49,MATCH(orders!$D787,products!$A$1:$A$49,0),MATCH(orders!L$1,products!$A$1:$G$1,0))</f>
        <v>2.5</v>
      </c>
      <c r="M787" s="5">
        <f>INDEX(products!$A$1:$G$49,MATCH(orders!$D787,products!$A$1:$A$49,0),MATCH(orders!M$1,products!$A$1:$G$1,0))</f>
        <v>22.884999999999998</v>
      </c>
      <c r="N787" s="5">
        <f t="shared" si="36"/>
        <v>22.884999999999998</v>
      </c>
      <c r="O787" t="str">
        <f t="shared" si="37"/>
        <v>Arabica</v>
      </c>
      <c r="P787" t="str">
        <f t="shared" si="38"/>
        <v>Dark</v>
      </c>
      <c r="Q787" t="str">
        <f>_xlfn.XLOOKUP(Orders_Table[[#This Row],[Customer ID]],customers!$A$1:$A$1001,customers!$I$1:$I$1001,,0)</f>
        <v>No</v>
      </c>
    </row>
    <row r="788" spans="1:17"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s="2" t="str">
        <f>_xlfn.XLOOKUP(Orders_Table[[#This Row],[Customer ID]],customers!$A$1:$A$1001,customers!$F$1:$F$1001,,0)</f>
        <v>Dayton</v>
      </c>
      <c r="J788" t="str">
        <f>INDEX(products!$A$1:$G$49,MATCH(orders!$D788,products!$A$1:$A$49,0),MATCH(orders!J$1,products!$A$1:$G$1,0))</f>
        <v>Exc</v>
      </c>
      <c r="K788" t="str">
        <f>INDEX(products!$A$1:$G$49,MATCH(orders!$D788,products!$A$1:$A$49,0),MATCH(orders!K$1,products!$A$1:$G$1,0))</f>
        <v>D</v>
      </c>
      <c r="L788" s="4">
        <f>INDEX(products!$A$1:$G$49,MATCH(orders!$D788,products!$A$1:$A$49,0),MATCH(orders!L$1,products!$A$1:$G$1,0))</f>
        <v>2.5</v>
      </c>
      <c r="M788" s="5">
        <f>INDEX(products!$A$1:$G$49,MATCH(orders!$D788,products!$A$1:$A$49,0),MATCH(orders!M$1,products!$A$1:$G$1,0))</f>
        <v>27.945</v>
      </c>
      <c r="N788" s="5">
        <f t="shared" si="36"/>
        <v>27.945</v>
      </c>
      <c r="O788" t="str">
        <f t="shared" si="37"/>
        <v>Excelsa</v>
      </c>
      <c r="P788" t="str">
        <f t="shared" si="38"/>
        <v>Dark</v>
      </c>
      <c r="Q788" t="str">
        <f>_xlfn.XLOOKUP(Orders_Table[[#This Row],[Customer ID]],customers!$A$1:$A$1001,customers!$I$1:$I$1001,,0)</f>
        <v>Yes</v>
      </c>
    </row>
    <row r="789" spans="1:17"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s="2" t="str">
        <f>_xlfn.XLOOKUP(Orders_Table[[#This Row],[Customer ID]],customers!$A$1:$A$1001,customers!$F$1:$F$1001,,0)</f>
        <v>Chicago</v>
      </c>
      <c r="J789" t="str">
        <f>INDEX(products!$A$1:$G$49,MATCH(orders!$D789,products!$A$1:$A$49,0),MATCH(orders!J$1,products!$A$1:$G$1,0))</f>
        <v>Exc</v>
      </c>
      <c r="K789" t="str">
        <f>INDEX(products!$A$1:$G$49,MATCH(orders!$D789,products!$A$1:$A$49,0),MATCH(orders!K$1,products!$A$1:$G$1,0))</f>
        <v>M</v>
      </c>
      <c r="L789" s="4">
        <f>INDEX(products!$A$1:$G$49,MATCH(orders!$D789,products!$A$1:$A$49,0),MATCH(orders!L$1,products!$A$1:$G$1,0))</f>
        <v>1</v>
      </c>
      <c r="M789" s="5">
        <f>INDEX(products!$A$1:$G$49,MATCH(orders!$D789,products!$A$1:$A$49,0),MATCH(orders!M$1,products!$A$1:$G$1,0))</f>
        <v>13.75</v>
      </c>
      <c r="N789" s="5">
        <f t="shared" si="36"/>
        <v>82.5</v>
      </c>
      <c r="O789" t="str">
        <f t="shared" si="37"/>
        <v>Excelsa</v>
      </c>
      <c r="P789" t="str">
        <f t="shared" si="38"/>
        <v>Medium</v>
      </c>
      <c r="Q789" t="str">
        <f>_xlfn.XLOOKUP(Orders_Table[[#This Row],[Customer ID]],customers!$A$1:$A$1001,customers!$I$1:$I$1001,,0)</f>
        <v>Yes</v>
      </c>
    </row>
    <row r="790" spans="1:17"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s="2" t="str">
        <f>_xlfn.XLOOKUP(Orders_Table[[#This Row],[Customer ID]],customers!$A$1:$A$1001,customers!$F$1:$F$1001,,0)</f>
        <v>Arklow</v>
      </c>
      <c r="J790" t="str">
        <f>INDEX(products!$A$1:$G$49,MATCH(orders!$D790,products!$A$1:$A$49,0),MATCH(orders!J$1,products!$A$1:$G$1,0))</f>
        <v>Rob</v>
      </c>
      <c r="K790" t="str">
        <f>INDEX(products!$A$1:$G$49,MATCH(orders!$D790,products!$A$1:$A$49,0),MATCH(orders!K$1,products!$A$1:$G$1,0))</f>
        <v>M</v>
      </c>
      <c r="L790" s="4">
        <f>INDEX(products!$A$1:$G$49,MATCH(orders!$D790,products!$A$1:$A$49,0),MATCH(orders!L$1,products!$A$1:$G$1,0))</f>
        <v>2.5</v>
      </c>
      <c r="M790" s="5">
        <f>INDEX(products!$A$1:$G$49,MATCH(orders!$D790,products!$A$1:$A$49,0),MATCH(orders!M$1,products!$A$1:$G$1,0))</f>
        <v>22.884999999999998</v>
      </c>
      <c r="N790" s="5">
        <f t="shared" si="36"/>
        <v>45.769999999999996</v>
      </c>
      <c r="O790" t="str">
        <f t="shared" si="37"/>
        <v>Robusta</v>
      </c>
      <c r="P790" t="str">
        <f t="shared" si="38"/>
        <v>Medium</v>
      </c>
      <c r="Q790" t="str">
        <f>_xlfn.XLOOKUP(Orders_Table[[#This Row],[Customer ID]],customers!$A$1:$A$1001,customers!$I$1:$I$1001,,0)</f>
        <v>Yes</v>
      </c>
    </row>
    <row r="791" spans="1:17"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s="2" t="str">
        <f>_xlfn.XLOOKUP(Orders_Table[[#This Row],[Customer ID]],customers!$A$1:$A$1001,customers!$F$1:$F$1001,,0)</f>
        <v>Richmond</v>
      </c>
      <c r="J791" t="str">
        <f>INDEX(products!$A$1:$G$49,MATCH(orders!$D791,products!$A$1:$A$49,0),MATCH(orders!J$1,products!$A$1:$G$1,0))</f>
        <v>Ara</v>
      </c>
      <c r="K791" t="str">
        <f>INDEX(products!$A$1:$G$49,MATCH(orders!$D791,products!$A$1:$A$49,0),MATCH(orders!K$1,products!$A$1:$G$1,0))</f>
        <v>L</v>
      </c>
      <c r="L791" s="4">
        <f>INDEX(products!$A$1:$G$49,MATCH(orders!$D791,products!$A$1:$A$49,0),MATCH(orders!L$1,products!$A$1:$G$1,0))</f>
        <v>1</v>
      </c>
      <c r="M791" s="5">
        <f>INDEX(products!$A$1:$G$49,MATCH(orders!$D791,products!$A$1:$A$49,0),MATCH(orders!M$1,products!$A$1:$G$1,0))</f>
        <v>12.95</v>
      </c>
      <c r="N791" s="5">
        <f t="shared" si="36"/>
        <v>77.699999999999989</v>
      </c>
      <c r="O791" t="str">
        <f t="shared" si="37"/>
        <v>Arabica</v>
      </c>
      <c r="P791" t="str">
        <f t="shared" si="38"/>
        <v>Light</v>
      </c>
      <c r="Q791" t="str">
        <f>_xlfn.XLOOKUP(Orders_Table[[#This Row],[Customer ID]],customers!$A$1:$A$1001,customers!$I$1:$I$1001,,0)</f>
        <v>No</v>
      </c>
    </row>
    <row r="792" spans="1:17"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s="2" t="str">
        <f>_xlfn.XLOOKUP(Orders_Table[[#This Row],[Customer ID]],customers!$A$1:$A$1001,customers!$F$1:$F$1001,,0)</f>
        <v>Olympia</v>
      </c>
      <c r="J792" t="str">
        <f>INDEX(products!$A$1:$G$49,MATCH(orders!$D792,products!$A$1:$A$49,0),MATCH(orders!J$1,products!$A$1:$G$1,0))</f>
        <v>Ara</v>
      </c>
      <c r="K792" t="str">
        <f>INDEX(products!$A$1:$G$49,MATCH(orders!$D792,products!$A$1:$A$49,0),MATCH(orders!K$1,products!$A$1:$G$1,0))</f>
        <v>L</v>
      </c>
      <c r="L792" s="4">
        <f>INDEX(products!$A$1:$G$49,MATCH(orders!$D792,products!$A$1:$A$49,0),MATCH(orders!L$1,products!$A$1:$G$1,0))</f>
        <v>0.5</v>
      </c>
      <c r="M792" s="5">
        <f>INDEX(products!$A$1:$G$49,MATCH(orders!$D792,products!$A$1:$A$49,0),MATCH(orders!M$1,products!$A$1:$G$1,0))</f>
        <v>7.77</v>
      </c>
      <c r="N792" s="5">
        <f t="shared" si="36"/>
        <v>23.31</v>
      </c>
      <c r="O792" t="str">
        <f t="shared" si="37"/>
        <v>Arabica</v>
      </c>
      <c r="P792" t="str">
        <f t="shared" si="38"/>
        <v>Light</v>
      </c>
      <c r="Q792" t="str">
        <f>_xlfn.XLOOKUP(Orders_Table[[#This Row],[Customer ID]],customers!$A$1:$A$1001,customers!$I$1:$I$1001,,0)</f>
        <v>No</v>
      </c>
    </row>
    <row r="793" spans="1:17"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s="2" t="str">
        <f>_xlfn.XLOOKUP(Orders_Table[[#This Row],[Customer ID]],customers!$A$1:$A$1001,customers!$F$1:$F$1001,,0)</f>
        <v>Arlington</v>
      </c>
      <c r="J793" t="str">
        <f>INDEX(products!$A$1:$G$49,MATCH(orders!$D793,products!$A$1:$A$49,0),MATCH(orders!J$1,products!$A$1:$G$1,0))</f>
        <v>Lib</v>
      </c>
      <c r="K793" t="str">
        <f>INDEX(products!$A$1:$G$49,MATCH(orders!$D793,products!$A$1:$A$49,0),MATCH(orders!K$1,products!$A$1:$G$1,0))</f>
        <v>L</v>
      </c>
      <c r="L793" s="4">
        <f>INDEX(products!$A$1:$G$49,MATCH(orders!$D793,products!$A$1:$A$49,0),MATCH(orders!L$1,products!$A$1:$G$1,0))</f>
        <v>0.2</v>
      </c>
      <c r="M793" s="5">
        <f>INDEX(products!$A$1:$G$49,MATCH(orders!$D793,products!$A$1:$A$49,0),MATCH(orders!M$1,products!$A$1:$G$1,0))</f>
        <v>4.7549999999999999</v>
      </c>
      <c r="N793" s="5">
        <f t="shared" si="36"/>
        <v>23.774999999999999</v>
      </c>
      <c r="O793" t="str">
        <f t="shared" si="37"/>
        <v>Liberica</v>
      </c>
      <c r="P793" t="str">
        <f t="shared" si="38"/>
        <v>Light</v>
      </c>
      <c r="Q793" t="str">
        <f>_xlfn.XLOOKUP(Orders_Table[[#This Row],[Customer ID]],customers!$A$1:$A$1001,customers!$I$1:$I$1001,,0)</f>
        <v>Yes</v>
      </c>
    </row>
    <row r="794" spans="1:17"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s="2" t="str">
        <f>_xlfn.XLOOKUP(Orders_Table[[#This Row],[Customer ID]],customers!$A$1:$A$1001,customers!$F$1:$F$1001,,0)</f>
        <v>Twyford</v>
      </c>
      <c r="J794" t="str">
        <f>INDEX(products!$A$1:$G$49,MATCH(orders!$D794,products!$A$1:$A$49,0),MATCH(orders!J$1,products!$A$1:$G$1,0))</f>
        <v>Lib</v>
      </c>
      <c r="K794" t="str">
        <f>INDEX(products!$A$1:$G$49,MATCH(orders!$D794,products!$A$1:$A$49,0),MATCH(orders!K$1,products!$A$1:$G$1,0))</f>
        <v>M</v>
      </c>
      <c r="L794" s="4">
        <f>INDEX(products!$A$1:$G$49,MATCH(orders!$D794,products!$A$1:$A$49,0),MATCH(orders!L$1,products!$A$1:$G$1,0))</f>
        <v>0.5</v>
      </c>
      <c r="M794" s="5">
        <f>INDEX(products!$A$1:$G$49,MATCH(orders!$D794,products!$A$1:$A$49,0),MATCH(orders!M$1,products!$A$1:$G$1,0))</f>
        <v>8.73</v>
      </c>
      <c r="N794" s="5">
        <f t="shared" si="36"/>
        <v>52.38</v>
      </c>
      <c r="O794" t="str">
        <f t="shared" si="37"/>
        <v>Liberica</v>
      </c>
      <c r="P794" t="str">
        <f t="shared" si="38"/>
        <v>Medium</v>
      </c>
      <c r="Q794" t="str">
        <f>_xlfn.XLOOKUP(Orders_Table[[#This Row],[Customer ID]],customers!$A$1:$A$1001,customers!$I$1:$I$1001,,0)</f>
        <v>Yes</v>
      </c>
    </row>
    <row r="795" spans="1:17"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s="2" t="str">
        <f>_xlfn.XLOOKUP(Orders_Table[[#This Row],[Customer ID]],customers!$A$1:$A$1001,customers!$F$1:$F$1001,,0)</f>
        <v>Roanoke</v>
      </c>
      <c r="J795" t="str">
        <f>INDEX(products!$A$1:$G$49,MATCH(orders!$D795,products!$A$1:$A$49,0),MATCH(orders!J$1,products!$A$1:$G$1,0))</f>
        <v>Rob</v>
      </c>
      <c r="K795" t="str">
        <f>INDEX(products!$A$1:$G$49,MATCH(orders!$D795,products!$A$1:$A$49,0),MATCH(orders!K$1,products!$A$1:$G$1,0))</f>
        <v>L</v>
      </c>
      <c r="L795" s="4">
        <f>INDEX(products!$A$1:$G$49,MATCH(orders!$D795,products!$A$1:$A$49,0),MATCH(orders!L$1,products!$A$1:$G$1,0))</f>
        <v>0.2</v>
      </c>
      <c r="M795" s="5">
        <f>INDEX(products!$A$1:$G$49,MATCH(orders!$D795,products!$A$1:$A$49,0),MATCH(orders!M$1,products!$A$1:$G$1,0))</f>
        <v>3.5849999999999995</v>
      </c>
      <c r="N795" s="5">
        <f t="shared" si="36"/>
        <v>17.924999999999997</v>
      </c>
      <c r="O795" t="str">
        <f t="shared" si="37"/>
        <v>Robusta</v>
      </c>
      <c r="P795" t="str">
        <f t="shared" si="38"/>
        <v>Light</v>
      </c>
      <c r="Q795" t="str">
        <f>_xlfn.XLOOKUP(Orders_Table[[#This Row],[Customer ID]],customers!$A$1:$A$1001,customers!$I$1:$I$1001,,0)</f>
        <v>No</v>
      </c>
    </row>
    <row r="796" spans="1:17"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s="2" t="str">
        <f>_xlfn.XLOOKUP(Orders_Table[[#This Row],[Customer ID]],customers!$A$1:$A$1001,customers!$F$1:$F$1001,,0)</f>
        <v>New Hyde Park</v>
      </c>
      <c r="J796" t="str">
        <f>INDEX(products!$A$1:$G$49,MATCH(orders!$D796,products!$A$1:$A$49,0),MATCH(orders!J$1,products!$A$1:$G$1,0))</f>
        <v>Ara</v>
      </c>
      <c r="K796" t="str">
        <f>INDEX(products!$A$1:$G$49,MATCH(orders!$D796,products!$A$1:$A$49,0),MATCH(orders!K$1,products!$A$1:$G$1,0))</f>
        <v>L</v>
      </c>
      <c r="L796" s="4">
        <f>INDEX(products!$A$1:$G$49,MATCH(orders!$D796,products!$A$1:$A$49,0),MATCH(orders!L$1,products!$A$1:$G$1,0))</f>
        <v>2.5</v>
      </c>
      <c r="M796" s="5">
        <f>INDEX(products!$A$1:$G$49,MATCH(orders!$D796,products!$A$1:$A$49,0),MATCH(orders!M$1,products!$A$1:$G$1,0))</f>
        <v>29.784999999999997</v>
      </c>
      <c r="N796" s="5">
        <f t="shared" si="36"/>
        <v>148.92499999999998</v>
      </c>
      <c r="O796" t="str">
        <f t="shared" si="37"/>
        <v>Arabica</v>
      </c>
      <c r="P796" t="str">
        <f t="shared" si="38"/>
        <v>Light</v>
      </c>
      <c r="Q796" t="str">
        <f>_xlfn.XLOOKUP(Orders_Table[[#This Row],[Customer ID]],customers!$A$1:$A$1001,customers!$I$1:$I$1001,,0)</f>
        <v>No</v>
      </c>
    </row>
    <row r="797" spans="1:17"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s="2" t="str">
        <f>_xlfn.XLOOKUP(Orders_Table[[#This Row],[Customer ID]],customers!$A$1:$A$1001,customers!$F$1:$F$1001,,0)</f>
        <v>Anaheim</v>
      </c>
      <c r="J797" t="str">
        <f>INDEX(products!$A$1:$G$49,MATCH(orders!$D797,products!$A$1:$A$49,0),MATCH(orders!J$1,products!$A$1:$G$1,0))</f>
        <v>Rob</v>
      </c>
      <c r="K797" t="str">
        <f>INDEX(products!$A$1:$G$49,MATCH(orders!$D797,products!$A$1:$A$49,0),MATCH(orders!K$1,products!$A$1:$G$1,0))</f>
        <v>L</v>
      </c>
      <c r="L797" s="4">
        <f>INDEX(products!$A$1:$G$49,MATCH(orders!$D797,products!$A$1:$A$49,0),MATCH(orders!L$1,products!$A$1:$G$1,0))</f>
        <v>0.5</v>
      </c>
      <c r="M797" s="5">
        <f>INDEX(products!$A$1:$G$49,MATCH(orders!$D797,products!$A$1:$A$49,0),MATCH(orders!M$1,products!$A$1:$G$1,0))</f>
        <v>7.169999999999999</v>
      </c>
      <c r="N797" s="5">
        <f t="shared" si="36"/>
        <v>28.679999999999996</v>
      </c>
      <c r="O797" t="str">
        <f t="shared" si="37"/>
        <v>Robusta</v>
      </c>
      <c r="P797" t="str">
        <f t="shared" si="38"/>
        <v>Light</v>
      </c>
      <c r="Q797" t="str">
        <f>_xlfn.XLOOKUP(Orders_Table[[#This Row],[Customer ID]],customers!$A$1:$A$1001,customers!$I$1:$I$1001,,0)</f>
        <v>No</v>
      </c>
    </row>
    <row r="798" spans="1:17"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s="2" t="str">
        <f>_xlfn.XLOOKUP(Orders_Table[[#This Row],[Customer ID]],customers!$A$1:$A$1001,customers!$F$1:$F$1001,,0)</f>
        <v>Lexington</v>
      </c>
      <c r="J798" t="str">
        <f>INDEX(products!$A$1:$G$49,MATCH(orders!$D798,products!$A$1:$A$49,0),MATCH(orders!J$1,products!$A$1:$G$1,0))</f>
        <v>Lib</v>
      </c>
      <c r="K798" t="str">
        <f>INDEX(products!$A$1:$G$49,MATCH(orders!$D798,products!$A$1:$A$49,0),MATCH(orders!K$1,products!$A$1:$G$1,0))</f>
        <v>L</v>
      </c>
      <c r="L798" s="4">
        <f>INDEX(products!$A$1:$G$49,MATCH(orders!$D798,products!$A$1:$A$49,0),MATCH(orders!L$1,products!$A$1:$G$1,0))</f>
        <v>0.5</v>
      </c>
      <c r="M798" s="5">
        <f>INDEX(products!$A$1:$G$49,MATCH(orders!$D798,products!$A$1:$A$49,0),MATCH(orders!M$1,products!$A$1:$G$1,0))</f>
        <v>9.51</v>
      </c>
      <c r="N798" s="5">
        <f t="shared" si="36"/>
        <v>9.51</v>
      </c>
      <c r="O798" t="str">
        <f t="shared" si="37"/>
        <v>Liberica</v>
      </c>
      <c r="P798" t="str">
        <f t="shared" si="38"/>
        <v>Light</v>
      </c>
      <c r="Q798" t="str">
        <f>_xlfn.XLOOKUP(Orders_Table[[#This Row],[Customer ID]],customers!$A$1:$A$1001,customers!$I$1:$I$1001,,0)</f>
        <v>No</v>
      </c>
    </row>
    <row r="799" spans="1:17"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s="2" t="str">
        <f>_xlfn.XLOOKUP(Orders_Table[[#This Row],[Customer ID]],customers!$A$1:$A$1001,customers!$F$1:$F$1001,,0)</f>
        <v>Tampa</v>
      </c>
      <c r="J799" t="str">
        <f>INDEX(products!$A$1:$G$49,MATCH(orders!$D799,products!$A$1:$A$49,0),MATCH(orders!J$1,products!$A$1:$G$1,0))</f>
        <v>Ara</v>
      </c>
      <c r="K799" t="str">
        <f>INDEX(products!$A$1:$G$49,MATCH(orders!$D799,products!$A$1:$A$49,0),MATCH(orders!K$1,products!$A$1:$G$1,0))</f>
        <v>L</v>
      </c>
      <c r="L799" s="4">
        <f>INDEX(products!$A$1:$G$49,MATCH(orders!$D799,products!$A$1:$A$49,0),MATCH(orders!L$1,products!$A$1:$G$1,0))</f>
        <v>0.5</v>
      </c>
      <c r="M799" s="5">
        <f>INDEX(products!$A$1:$G$49,MATCH(orders!$D799,products!$A$1:$A$49,0),MATCH(orders!M$1,products!$A$1:$G$1,0))</f>
        <v>7.77</v>
      </c>
      <c r="N799" s="5">
        <f t="shared" si="36"/>
        <v>31.08</v>
      </c>
      <c r="O799" t="str">
        <f t="shared" si="37"/>
        <v>Arabica</v>
      </c>
      <c r="P799" t="str">
        <f t="shared" si="38"/>
        <v>Light</v>
      </c>
      <c r="Q799" t="str">
        <f>_xlfn.XLOOKUP(Orders_Table[[#This Row],[Customer ID]],customers!$A$1:$A$1001,customers!$I$1:$I$1001,,0)</f>
        <v>No</v>
      </c>
    </row>
    <row r="800" spans="1:17"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s="2" t="str">
        <f>_xlfn.XLOOKUP(Orders_Table[[#This Row],[Customer ID]],customers!$A$1:$A$1001,customers!$F$1:$F$1001,,0)</f>
        <v>San Jose</v>
      </c>
      <c r="J800" t="str">
        <f>INDEX(products!$A$1:$G$49,MATCH(orders!$D800,products!$A$1:$A$49,0),MATCH(orders!J$1,products!$A$1:$G$1,0))</f>
        <v>Rob</v>
      </c>
      <c r="K800" t="str">
        <f>INDEX(products!$A$1:$G$49,MATCH(orders!$D800,products!$A$1:$A$49,0),MATCH(orders!K$1,products!$A$1:$G$1,0))</f>
        <v>D</v>
      </c>
      <c r="L800" s="4">
        <f>INDEX(products!$A$1:$G$49,MATCH(orders!$D800,products!$A$1:$A$49,0),MATCH(orders!L$1,products!$A$1:$G$1,0))</f>
        <v>0.2</v>
      </c>
      <c r="M800" s="5">
        <f>INDEX(products!$A$1:$G$49,MATCH(orders!$D800,products!$A$1:$A$49,0),MATCH(orders!M$1,products!$A$1:$G$1,0))</f>
        <v>2.6849999999999996</v>
      </c>
      <c r="N800" s="5">
        <f t="shared" si="36"/>
        <v>8.0549999999999997</v>
      </c>
      <c r="O800" t="str">
        <f t="shared" si="37"/>
        <v>Robusta</v>
      </c>
      <c r="P800" t="str">
        <f t="shared" si="38"/>
        <v>Dark</v>
      </c>
      <c r="Q800" t="str">
        <f>_xlfn.XLOOKUP(Orders_Table[[#This Row],[Customer ID]],customers!$A$1:$A$1001,customers!$I$1:$I$1001,,0)</f>
        <v>Yes</v>
      </c>
    </row>
    <row r="801" spans="1:17"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s="2" t="str">
        <f>_xlfn.XLOOKUP(Orders_Table[[#This Row],[Customer ID]],customers!$A$1:$A$1001,customers!$F$1:$F$1001,,0)</f>
        <v>Washington</v>
      </c>
      <c r="J801" t="str">
        <f>INDEX(products!$A$1:$G$49,MATCH(orders!$D801,products!$A$1:$A$49,0),MATCH(orders!J$1,products!$A$1:$G$1,0))</f>
        <v>Exc</v>
      </c>
      <c r="K801" t="str">
        <f>INDEX(products!$A$1:$G$49,MATCH(orders!$D801,products!$A$1:$A$49,0),MATCH(orders!K$1,products!$A$1:$G$1,0))</f>
        <v>D</v>
      </c>
      <c r="L801" s="4">
        <f>INDEX(products!$A$1:$G$49,MATCH(orders!$D801,products!$A$1:$A$49,0),MATCH(orders!L$1,products!$A$1:$G$1,0))</f>
        <v>1</v>
      </c>
      <c r="M801" s="5">
        <f>INDEX(products!$A$1:$G$49,MATCH(orders!$D801,products!$A$1:$A$49,0),MATCH(orders!M$1,products!$A$1:$G$1,0))</f>
        <v>12.15</v>
      </c>
      <c r="N801" s="5">
        <f t="shared" si="36"/>
        <v>36.450000000000003</v>
      </c>
      <c r="O801" t="str">
        <f t="shared" si="37"/>
        <v>Excelsa</v>
      </c>
      <c r="P801" t="str">
        <f t="shared" si="38"/>
        <v>Dark</v>
      </c>
      <c r="Q801" t="str">
        <f>_xlfn.XLOOKUP(Orders_Table[[#This Row],[Customer ID]],customers!$A$1:$A$1001,customers!$I$1:$I$1001,,0)</f>
        <v>Yes</v>
      </c>
    </row>
    <row r="802" spans="1:17"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s="2" t="str">
        <f>_xlfn.XLOOKUP(Orders_Table[[#This Row],[Customer ID]],customers!$A$1:$A$1001,customers!$F$1:$F$1001,,0)</f>
        <v>Daingean</v>
      </c>
      <c r="J802" t="str">
        <f>INDEX(products!$A$1:$G$49,MATCH(orders!$D802,products!$A$1:$A$49,0),MATCH(orders!J$1,products!$A$1:$G$1,0))</f>
        <v>Rob</v>
      </c>
      <c r="K802" t="str">
        <f>INDEX(products!$A$1:$G$49,MATCH(orders!$D802,products!$A$1:$A$49,0),MATCH(orders!K$1,products!$A$1:$G$1,0))</f>
        <v>D</v>
      </c>
      <c r="L802" s="4">
        <f>INDEX(products!$A$1:$G$49,MATCH(orders!$D802,products!$A$1:$A$49,0),MATCH(orders!L$1,products!$A$1:$G$1,0))</f>
        <v>0.2</v>
      </c>
      <c r="M802" s="5">
        <f>INDEX(products!$A$1:$G$49,MATCH(orders!$D802,products!$A$1:$A$49,0),MATCH(orders!M$1,products!$A$1:$G$1,0))</f>
        <v>2.6849999999999996</v>
      </c>
      <c r="N802" s="5">
        <f t="shared" si="36"/>
        <v>16.11</v>
      </c>
      <c r="O802" t="str">
        <f t="shared" si="37"/>
        <v>Robusta</v>
      </c>
      <c r="P802" t="str">
        <f t="shared" si="38"/>
        <v>Dark</v>
      </c>
      <c r="Q802" t="str">
        <f>_xlfn.XLOOKUP(Orders_Table[[#This Row],[Customer ID]],customers!$A$1:$A$1001,customers!$I$1:$I$1001,,0)</f>
        <v>No</v>
      </c>
    </row>
    <row r="803" spans="1:17"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s="2" t="str">
        <f>_xlfn.XLOOKUP(Orders_Table[[#This Row],[Customer ID]],customers!$A$1:$A$1001,customers!$F$1:$F$1001,,0)</f>
        <v>Olympia</v>
      </c>
      <c r="J803" t="str">
        <f>INDEX(products!$A$1:$G$49,MATCH(orders!$D803,products!$A$1:$A$49,0),MATCH(orders!J$1,products!$A$1:$G$1,0))</f>
        <v>Rob</v>
      </c>
      <c r="K803" t="str">
        <f>INDEX(products!$A$1:$G$49,MATCH(orders!$D803,products!$A$1:$A$49,0),MATCH(orders!K$1,products!$A$1:$G$1,0))</f>
        <v>D</v>
      </c>
      <c r="L803" s="4">
        <f>INDEX(products!$A$1:$G$49,MATCH(orders!$D803,products!$A$1:$A$49,0),MATCH(orders!L$1,products!$A$1:$G$1,0))</f>
        <v>2.5</v>
      </c>
      <c r="M803" s="5">
        <f>INDEX(products!$A$1:$G$49,MATCH(orders!$D803,products!$A$1:$A$49,0),MATCH(orders!M$1,products!$A$1:$G$1,0))</f>
        <v>20.584999999999997</v>
      </c>
      <c r="N803" s="5">
        <f t="shared" si="36"/>
        <v>41.169999999999995</v>
      </c>
      <c r="O803" t="str">
        <f t="shared" si="37"/>
        <v>Robusta</v>
      </c>
      <c r="P803" t="str">
        <f t="shared" si="38"/>
        <v>Dark</v>
      </c>
      <c r="Q803" t="str">
        <f>_xlfn.XLOOKUP(Orders_Table[[#This Row],[Customer ID]],customers!$A$1:$A$1001,customers!$I$1:$I$1001,,0)</f>
        <v>Yes</v>
      </c>
    </row>
    <row r="804" spans="1:17"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s="2" t="str">
        <f>_xlfn.XLOOKUP(Orders_Table[[#This Row],[Customer ID]],customers!$A$1:$A$1001,customers!$F$1:$F$1001,,0)</f>
        <v>Mesquite</v>
      </c>
      <c r="J804" t="str">
        <f>INDEX(products!$A$1:$G$49,MATCH(orders!$D804,products!$A$1:$A$49,0),MATCH(orders!J$1,products!$A$1:$G$1,0))</f>
        <v>Rob</v>
      </c>
      <c r="K804" t="str">
        <f>INDEX(products!$A$1:$G$49,MATCH(orders!$D804,products!$A$1:$A$49,0),MATCH(orders!K$1,products!$A$1:$G$1,0))</f>
        <v>D</v>
      </c>
      <c r="L804" s="4">
        <f>INDEX(products!$A$1:$G$49,MATCH(orders!$D804,products!$A$1:$A$49,0),MATCH(orders!L$1,products!$A$1:$G$1,0))</f>
        <v>0.2</v>
      </c>
      <c r="M804" s="5">
        <f>INDEX(products!$A$1:$G$49,MATCH(orders!$D804,products!$A$1:$A$49,0),MATCH(orders!M$1,products!$A$1:$G$1,0))</f>
        <v>2.6849999999999996</v>
      </c>
      <c r="N804" s="5">
        <f t="shared" si="36"/>
        <v>10.739999999999998</v>
      </c>
      <c r="O804" t="str">
        <f t="shared" si="37"/>
        <v>Robusta</v>
      </c>
      <c r="P804" t="str">
        <f t="shared" si="38"/>
        <v>Dark</v>
      </c>
      <c r="Q804" t="str">
        <f>_xlfn.XLOOKUP(Orders_Table[[#This Row],[Customer ID]],customers!$A$1:$A$1001,customers!$I$1:$I$1001,,0)</f>
        <v>No</v>
      </c>
    </row>
    <row r="805" spans="1:17"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s="2" t="str">
        <f>_xlfn.XLOOKUP(Orders_Table[[#This Row],[Customer ID]],customers!$A$1:$A$1001,customers!$F$1:$F$1001,,0)</f>
        <v>Sacramento</v>
      </c>
      <c r="J805" t="str">
        <f>INDEX(products!$A$1:$G$49,MATCH(orders!$D805,products!$A$1:$A$49,0),MATCH(orders!J$1,products!$A$1:$G$1,0))</f>
        <v>Exc</v>
      </c>
      <c r="K805" t="str">
        <f>INDEX(products!$A$1:$G$49,MATCH(orders!$D805,products!$A$1:$A$49,0),MATCH(orders!K$1,products!$A$1:$G$1,0))</f>
        <v>M</v>
      </c>
      <c r="L805" s="4">
        <f>INDEX(products!$A$1:$G$49,MATCH(orders!$D805,products!$A$1:$A$49,0),MATCH(orders!L$1,products!$A$1:$G$1,0))</f>
        <v>2.5</v>
      </c>
      <c r="M805" s="5">
        <f>INDEX(products!$A$1:$G$49,MATCH(orders!$D805,products!$A$1:$A$49,0),MATCH(orders!M$1,products!$A$1:$G$1,0))</f>
        <v>31.624999999999996</v>
      </c>
      <c r="N805" s="5">
        <f t="shared" si="36"/>
        <v>126.49999999999999</v>
      </c>
      <c r="O805" t="str">
        <f t="shared" si="37"/>
        <v>Excelsa</v>
      </c>
      <c r="P805" t="str">
        <f t="shared" si="38"/>
        <v>Medium</v>
      </c>
      <c r="Q805" t="str">
        <f>_xlfn.XLOOKUP(Orders_Table[[#This Row],[Customer ID]],customers!$A$1:$A$1001,customers!$I$1:$I$1001,,0)</f>
        <v>No</v>
      </c>
    </row>
    <row r="806" spans="1:17"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s="2" t="str">
        <f>_xlfn.XLOOKUP(Orders_Table[[#This Row],[Customer ID]],customers!$A$1:$A$1001,customers!$F$1:$F$1001,,0)</f>
        <v>Newton</v>
      </c>
      <c r="J806" t="str">
        <f>INDEX(products!$A$1:$G$49,MATCH(orders!$D806,products!$A$1:$A$49,0),MATCH(orders!J$1,products!$A$1:$G$1,0))</f>
        <v>Rob</v>
      </c>
      <c r="K806" t="str">
        <f>INDEX(products!$A$1:$G$49,MATCH(orders!$D806,products!$A$1:$A$49,0),MATCH(orders!K$1,products!$A$1:$G$1,0))</f>
        <v>L</v>
      </c>
      <c r="L806" s="4">
        <f>INDEX(products!$A$1:$G$49,MATCH(orders!$D806,products!$A$1:$A$49,0),MATCH(orders!L$1,products!$A$1:$G$1,0))</f>
        <v>1</v>
      </c>
      <c r="M806" s="5">
        <f>INDEX(products!$A$1:$G$49,MATCH(orders!$D806,products!$A$1:$A$49,0),MATCH(orders!M$1,products!$A$1:$G$1,0))</f>
        <v>11.95</v>
      </c>
      <c r="N806" s="5">
        <f t="shared" si="36"/>
        <v>23.9</v>
      </c>
      <c r="O806" t="str">
        <f t="shared" si="37"/>
        <v>Robusta</v>
      </c>
      <c r="P806" t="str">
        <f t="shared" si="38"/>
        <v>Light</v>
      </c>
      <c r="Q806" t="str">
        <f>_xlfn.XLOOKUP(Orders_Table[[#This Row],[Customer ID]],customers!$A$1:$A$1001,customers!$I$1:$I$1001,,0)</f>
        <v>No</v>
      </c>
    </row>
    <row r="807" spans="1:17"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s="2" t="str">
        <f>_xlfn.XLOOKUP(Orders_Table[[#This Row],[Customer ID]],customers!$A$1:$A$1001,customers!$F$1:$F$1001,,0)</f>
        <v>Monticello</v>
      </c>
      <c r="J807" t="str">
        <f>INDEX(products!$A$1:$G$49,MATCH(orders!$D807,products!$A$1:$A$49,0),MATCH(orders!J$1,products!$A$1:$G$1,0))</f>
        <v>Rob</v>
      </c>
      <c r="K807" t="str">
        <f>INDEX(products!$A$1:$G$49,MATCH(orders!$D807,products!$A$1:$A$49,0),MATCH(orders!K$1,products!$A$1:$G$1,0))</f>
        <v>M</v>
      </c>
      <c r="L807" s="4">
        <f>INDEX(products!$A$1:$G$49,MATCH(orders!$D807,products!$A$1:$A$49,0),MATCH(orders!L$1,products!$A$1:$G$1,0))</f>
        <v>0.5</v>
      </c>
      <c r="M807" s="5">
        <f>INDEX(products!$A$1:$G$49,MATCH(orders!$D807,products!$A$1:$A$49,0),MATCH(orders!M$1,products!$A$1:$G$1,0))</f>
        <v>5.97</v>
      </c>
      <c r="N807" s="5">
        <f t="shared" si="36"/>
        <v>5.97</v>
      </c>
      <c r="O807" t="str">
        <f t="shared" si="37"/>
        <v>Robusta</v>
      </c>
      <c r="P807" t="str">
        <f t="shared" si="38"/>
        <v>Medium</v>
      </c>
      <c r="Q807" t="str">
        <f>_xlfn.XLOOKUP(Orders_Table[[#This Row],[Customer ID]],customers!$A$1:$A$1001,customers!$I$1:$I$1001,,0)</f>
        <v>No</v>
      </c>
    </row>
    <row r="808" spans="1:17"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s="2" t="str">
        <f>_xlfn.XLOOKUP(Orders_Table[[#This Row],[Customer ID]],customers!$A$1:$A$1001,customers!$F$1:$F$1001,,0)</f>
        <v>Kinloch</v>
      </c>
      <c r="J808" t="str">
        <f>INDEX(products!$A$1:$G$49,MATCH(orders!$D808,products!$A$1:$A$49,0),MATCH(orders!J$1,products!$A$1:$G$1,0))</f>
        <v>Lib</v>
      </c>
      <c r="K808" t="str">
        <f>INDEX(products!$A$1:$G$49,MATCH(orders!$D808,products!$A$1:$A$49,0),MATCH(orders!K$1,products!$A$1:$G$1,0))</f>
        <v>D</v>
      </c>
      <c r="L808" s="4">
        <f>INDEX(products!$A$1:$G$49,MATCH(orders!$D808,products!$A$1:$A$49,0),MATCH(orders!L$1,products!$A$1:$G$1,0))</f>
        <v>0.2</v>
      </c>
      <c r="M808" s="5">
        <f>INDEX(products!$A$1:$G$49,MATCH(orders!$D808,products!$A$1:$A$49,0),MATCH(orders!M$1,products!$A$1:$G$1,0))</f>
        <v>3.8849999999999998</v>
      </c>
      <c r="N808" s="5">
        <f t="shared" si="36"/>
        <v>7.77</v>
      </c>
      <c r="O808" t="str">
        <f t="shared" si="37"/>
        <v>Liberica</v>
      </c>
      <c r="P808" t="str">
        <f t="shared" si="38"/>
        <v>Dark</v>
      </c>
      <c r="Q808" t="str">
        <f>_xlfn.XLOOKUP(Orders_Table[[#This Row],[Customer ID]],customers!$A$1:$A$1001,customers!$I$1:$I$1001,,0)</f>
        <v>Yes</v>
      </c>
    </row>
    <row r="809" spans="1:17"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s="2" t="str">
        <f>_xlfn.XLOOKUP(Orders_Table[[#This Row],[Customer ID]],customers!$A$1:$A$1001,customers!$F$1:$F$1001,,0)</f>
        <v>Balrothery</v>
      </c>
      <c r="J809" t="str">
        <f>INDEX(products!$A$1:$G$49,MATCH(orders!$D809,products!$A$1:$A$49,0),MATCH(orders!J$1,products!$A$1:$G$1,0))</f>
        <v>Lib</v>
      </c>
      <c r="K809" t="str">
        <f>INDEX(products!$A$1:$G$49,MATCH(orders!$D809,products!$A$1:$A$49,0),MATCH(orders!K$1,products!$A$1:$G$1,0))</f>
        <v>D</v>
      </c>
      <c r="L809" s="4">
        <f>INDEX(products!$A$1:$G$49,MATCH(orders!$D809,products!$A$1:$A$49,0),MATCH(orders!L$1,products!$A$1:$G$1,0))</f>
        <v>0.5</v>
      </c>
      <c r="M809" s="5">
        <f>INDEX(products!$A$1:$G$49,MATCH(orders!$D809,products!$A$1:$A$49,0),MATCH(orders!M$1,products!$A$1:$G$1,0))</f>
        <v>7.77</v>
      </c>
      <c r="N809" s="5">
        <f t="shared" si="36"/>
        <v>23.31</v>
      </c>
      <c r="O809" t="str">
        <f t="shared" si="37"/>
        <v>Liberica</v>
      </c>
      <c r="P809" t="str">
        <f t="shared" si="38"/>
        <v>Dark</v>
      </c>
      <c r="Q809" t="str">
        <f>_xlfn.XLOOKUP(Orders_Table[[#This Row],[Customer ID]],customers!$A$1:$A$1001,customers!$I$1:$I$1001,,0)</f>
        <v>No</v>
      </c>
    </row>
    <row r="810" spans="1:17"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s="2" t="str">
        <f>_xlfn.XLOOKUP(Orders_Table[[#This Row],[Customer ID]],customers!$A$1:$A$1001,customers!$F$1:$F$1001,,0)</f>
        <v>Houston</v>
      </c>
      <c r="J810" t="str">
        <f>INDEX(products!$A$1:$G$49,MATCH(orders!$D810,products!$A$1:$A$49,0),MATCH(orders!J$1,products!$A$1:$G$1,0))</f>
        <v>Rob</v>
      </c>
      <c r="K810" t="str">
        <f>INDEX(products!$A$1:$G$49,MATCH(orders!$D810,products!$A$1:$A$49,0),MATCH(orders!K$1,products!$A$1:$G$1,0))</f>
        <v>L</v>
      </c>
      <c r="L810" s="4">
        <f>INDEX(products!$A$1:$G$49,MATCH(orders!$D810,products!$A$1:$A$49,0),MATCH(orders!L$1,products!$A$1:$G$1,0))</f>
        <v>2.5</v>
      </c>
      <c r="M810" s="5">
        <f>INDEX(products!$A$1:$G$49,MATCH(orders!$D810,products!$A$1:$A$49,0),MATCH(orders!M$1,products!$A$1:$G$1,0))</f>
        <v>27.484999999999996</v>
      </c>
      <c r="N810" s="5">
        <f t="shared" si="36"/>
        <v>137.42499999999998</v>
      </c>
      <c r="O810" t="str">
        <f t="shared" si="37"/>
        <v>Robusta</v>
      </c>
      <c r="P810" t="str">
        <f t="shared" si="38"/>
        <v>Light</v>
      </c>
      <c r="Q810" t="str">
        <f>_xlfn.XLOOKUP(Orders_Table[[#This Row],[Customer ID]],customers!$A$1:$A$1001,customers!$I$1:$I$1001,,0)</f>
        <v>No</v>
      </c>
    </row>
    <row r="811" spans="1:17"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s="2" t="str">
        <f>_xlfn.XLOOKUP(Orders_Table[[#This Row],[Customer ID]],customers!$A$1:$A$1001,customers!$F$1:$F$1001,,0)</f>
        <v>El Paso</v>
      </c>
      <c r="J811" t="str">
        <f>INDEX(products!$A$1:$G$49,MATCH(orders!$D811,products!$A$1:$A$49,0),MATCH(orders!J$1,products!$A$1:$G$1,0))</f>
        <v>Rob</v>
      </c>
      <c r="K811" t="str">
        <f>INDEX(products!$A$1:$G$49,MATCH(orders!$D811,products!$A$1:$A$49,0),MATCH(orders!K$1,products!$A$1:$G$1,0))</f>
        <v>D</v>
      </c>
      <c r="L811" s="4">
        <f>INDEX(products!$A$1:$G$49,MATCH(orders!$D811,products!$A$1:$A$49,0),MATCH(orders!L$1,products!$A$1:$G$1,0))</f>
        <v>0.2</v>
      </c>
      <c r="M811" s="5">
        <f>INDEX(products!$A$1:$G$49,MATCH(orders!$D811,products!$A$1:$A$49,0),MATCH(orders!M$1,products!$A$1:$G$1,0))</f>
        <v>2.6849999999999996</v>
      </c>
      <c r="N811" s="5">
        <f t="shared" si="36"/>
        <v>8.0549999999999997</v>
      </c>
      <c r="O811" t="str">
        <f t="shared" si="37"/>
        <v>Robusta</v>
      </c>
      <c r="P811" t="str">
        <f t="shared" si="38"/>
        <v>Dark</v>
      </c>
      <c r="Q811" t="str">
        <f>_xlfn.XLOOKUP(Orders_Table[[#This Row],[Customer ID]],customers!$A$1:$A$1001,customers!$I$1:$I$1001,,0)</f>
        <v>Yes</v>
      </c>
    </row>
    <row r="812" spans="1:17"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s="2" t="str">
        <f>_xlfn.XLOOKUP(Orders_Table[[#This Row],[Customer ID]],customers!$A$1:$A$1001,customers!$F$1:$F$1001,,0)</f>
        <v>Largo</v>
      </c>
      <c r="J812" t="str">
        <f>INDEX(products!$A$1:$G$49,MATCH(orders!$D812,products!$A$1:$A$49,0),MATCH(orders!J$1,products!$A$1:$G$1,0))</f>
        <v>Lib</v>
      </c>
      <c r="K812" t="str">
        <f>INDEX(products!$A$1:$G$49,MATCH(orders!$D812,products!$A$1:$A$49,0),MATCH(orders!K$1,products!$A$1:$G$1,0))</f>
        <v>L</v>
      </c>
      <c r="L812" s="4">
        <f>INDEX(products!$A$1:$G$49,MATCH(orders!$D812,products!$A$1:$A$49,0),MATCH(orders!L$1,products!$A$1:$G$1,0))</f>
        <v>0.5</v>
      </c>
      <c r="M812" s="5">
        <f>INDEX(products!$A$1:$G$49,MATCH(orders!$D812,products!$A$1:$A$49,0),MATCH(orders!M$1,products!$A$1:$G$1,0))</f>
        <v>9.51</v>
      </c>
      <c r="N812" s="5">
        <f t="shared" si="36"/>
        <v>28.53</v>
      </c>
      <c r="O812" t="str">
        <f t="shared" si="37"/>
        <v>Liberica</v>
      </c>
      <c r="P812" t="str">
        <f t="shared" si="38"/>
        <v>Light</v>
      </c>
      <c r="Q812" t="str">
        <f>_xlfn.XLOOKUP(Orders_Table[[#This Row],[Customer ID]],customers!$A$1:$A$1001,customers!$I$1:$I$1001,,0)</f>
        <v>No</v>
      </c>
    </row>
    <row r="813" spans="1:17"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s="2" t="str">
        <f>_xlfn.XLOOKUP(Orders_Table[[#This Row],[Customer ID]],customers!$A$1:$A$1001,customers!$F$1:$F$1001,,0)</f>
        <v>Foxrock</v>
      </c>
      <c r="J813" t="str">
        <f>INDEX(products!$A$1:$G$49,MATCH(orders!$D813,products!$A$1:$A$49,0),MATCH(orders!J$1,products!$A$1:$G$1,0))</f>
        <v>Ara</v>
      </c>
      <c r="K813" t="str">
        <f>INDEX(products!$A$1:$G$49,MATCH(orders!$D813,products!$A$1:$A$49,0),MATCH(orders!K$1,products!$A$1:$G$1,0))</f>
        <v>M</v>
      </c>
      <c r="L813" s="4">
        <f>INDEX(products!$A$1:$G$49,MATCH(orders!$D813,products!$A$1:$A$49,0),MATCH(orders!L$1,products!$A$1:$G$1,0))</f>
        <v>1</v>
      </c>
      <c r="M813" s="5">
        <f>INDEX(products!$A$1:$G$49,MATCH(orders!$D813,products!$A$1:$A$49,0),MATCH(orders!M$1,products!$A$1:$G$1,0))</f>
        <v>11.25</v>
      </c>
      <c r="N813" s="5">
        <f t="shared" si="36"/>
        <v>67.5</v>
      </c>
      <c r="O813" t="str">
        <f t="shared" si="37"/>
        <v>Arabica</v>
      </c>
      <c r="P813" t="str">
        <f t="shared" si="38"/>
        <v>Medium</v>
      </c>
      <c r="Q813" t="str">
        <f>_xlfn.XLOOKUP(Orders_Table[[#This Row],[Customer ID]],customers!$A$1:$A$1001,customers!$I$1:$I$1001,,0)</f>
        <v>Yes</v>
      </c>
    </row>
    <row r="814" spans="1:17"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s="2" t="str">
        <f>_xlfn.XLOOKUP(Orders_Table[[#This Row],[Customer ID]],customers!$A$1:$A$1001,customers!$F$1:$F$1001,,0)</f>
        <v>Foxrock</v>
      </c>
      <c r="J814" t="str">
        <f>INDEX(products!$A$1:$G$49,MATCH(orders!$D814,products!$A$1:$A$49,0),MATCH(orders!J$1,products!$A$1:$G$1,0))</f>
        <v>Lib</v>
      </c>
      <c r="K814" t="str">
        <f>INDEX(products!$A$1:$G$49,MATCH(orders!$D814,products!$A$1:$A$49,0),MATCH(orders!K$1,products!$A$1:$G$1,0))</f>
        <v>D</v>
      </c>
      <c r="L814" s="4">
        <f>INDEX(products!$A$1:$G$49,MATCH(orders!$D814,products!$A$1:$A$49,0),MATCH(orders!L$1,products!$A$1:$G$1,0))</f>
        <v>2.5</v>
      </c>
      <c r="M814" s="5">
        <f>INDEX(products!$A$1:$G$49,MATCH(orders!$D814,products!$A$1:$A$49,0),MATCH(orders!M$1,products!$A$1:$G$1,0))</f>
        <v>29.784999999999997</v>
      </c>
      <c r="N814" s="5">
        <f t="shared" si="36"/>
        <v>178.70999999999998</v>
      </c>
      <c r="O814" t="str">
        <f t="shared" si="37"/>
        <v>Liberica</v>
      </c>
      <c r="P814" t="str">
        <f t="shared" si="38"/>
        <v>Dark</v>
      </c>
      <c r="Q814" t="str">
        <f>_xlfn.XLOOKUP(Orders_Table[[#This Row],[Customer ID]],customers!$A$1:$A$1001,customers!$I$1:$I$1001,,0)</f>
        <v>Yes</v>
      </c>
    </row>
    <row r="815" spans="1:17"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s="2" t="str">
        <f>_xlfn.XLOOKUP(Orders_Table[[#This Row],[Customer ID]],customers!$A$1:$A$1001,customers!$F$1:$F$1001,,0)</f>
        <v>Oklahoma City</v>
      </c>
      <c r="J815" t="str">
        <f>INDEX(products!$A$1:$G$49,MATCH(orders!$D815,products!$A$1:$A$49,0),MATCH(orders!J$1,products!$A$1:$G$1,0))</f>
        <v>Exc</v>
      </c>
      <c r="K815" t="str">
        <f>INDEX(products!$A$1:$G$49,MATCH(orders!$D815,products!$A$1:$A$49,0),MATCH(orders!K$1,products!$A$1:$G$1,0))</f>
        <v>M</v>
      </c>
      <c r="L815" s="4">
        <f>INDEX(products!$A$1:$G$49,MATCH(orders!$D815,products!$A$1:$A$49,0),MATCH(orders!L$1,products!$A$1:$G$1,0))</f>
        <v>2.5</v>
      </c>
      <c r="M815" s="5">
        <f>INDEX(products!$A$1:$G$49,MATCH(orders!$D815,products!$A$1:$A$49,0),MATCH(orders!M$1,products!$A$1:$G$1,0))</f>
        <v>31.624999999999996</v>
      </c>
      <c r="N815" s="5">
        <f t="shared" si="36"/>
        <v>31.624999999999996</v>
      </c>
      <c r="O815" t="str">
        <f t="shared" si="37"/>
        <v>Excelsa</v>
      </c>
      <c r="P815" t="str">
        <f t="shared" si="38"/>
        <v>Medium</v>
      </c>
      <c r="Q815" t="str">
        <f>_xlfn.XLOOKUP(Orders_Table[[#This Row],[Customer ID]],customers!$A$1:$A$1001,customers!$I$1:$I$1001,,0)</f>
        <v>Yes</v>
      </c>
    </row>
    <row r="816" spans="1:17"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s="2" t="str">
        <f>_xlfn.XLOOKUP(Orders_Table[[#This Row],[Customer ID]],customers!$A$1:$A$1001,customers!$F$1:$F$1001,,0)</f>
        <v>Washington</v>
      </c>
      <c r="J816" t="str">
        <f>INDEX(products!$A$1:$G$49,MATCH(orders!$D816,products!$A$1:$A$49,0),MATCH(orders!J$1,products!$A$1:$G$1,0))</f>
        <v>Exc</v>
      </c>
      <c r="K816" t="str">
        <f>INDEX(products!$A$1:$G$49,MATCH(orders!$D816,products!$A$1:$A$49,0),MATCH(orders!K$1,products!$A$1:$G$1,0))</f>
        <v>L</v>
      </c>
      <c r="L816" s="4">
        <f>INDEX(products!$A$1:$G$49,MATCH(orders!$D816,products!$A$1:$A$49,0),MATCH(orders!L$1,products!$A$1:$G$1,0))</f>
        <v>0.2</v>
      </c>
      <c r="M816" s="5">
        <f>INDEX(products!$A$1:$G$49,MATCH(orders!$D816,products!$A$1:$A$49,0),MATCH(orders!M$1,products!$A$1:$G$1,0))</f>
        <v>4.4550000000000001</v>
      </c>
      <c r="N816" s="5">
        <f t="shared" si="36"/>
        <v>8.91</v>
      </c>
      <c r="O816" t="str">
        <f t="shared" si="37"/>
        <v>Excelsa</v>
      </c>
      <c r="P816" t="str">
        <f t="shared" si="38"/>
        <v>Light</v>
      </c>
      <c r="Q816" t="str">
        <f>_xlfn.XLOOKUP(Orders_Table[[#This Row],[Customer ID]],customers!$A$1:$A$1001,customers!$I$1:$I$1001,,0)</f>
        <v>No</v>
      </c>
    </row>
    <row r="817" spans="1:17"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s="2" t="str">
        <f>_xlfn.XLOOKUP(Orders_Table[[#This Row],[Customer ID]],customers!$A$1:$A$1001,customers!$F$1:$F$1001,,0)</f>
        <v>Atlanta</v>
      </c>
      <c r="J817" t="str">
        <f>INDEX(products!$A$1:$G$49,MATCH(orders!$D817,products!$A$1:$A$49,0),MATCH(orders!J$1,products!$A$1:$G$1,0))</f>
        <v>Rob</v>
      </c>
      <c r="K817" t="str">
        <f>INDEX(products!$A$1:$G$49,MATCH(orders!$D817,products!$A$1:$A$49,0),MATCH(orders!K$1,products!$A$1:$G$1,0))</f>
        <v>M</v>
      </c>
      <c r="L817" s="4">
        <f>INDEX(products!$A$1:$G$49,MATCH(orders!$D817,products!$A$1:$A$49,0),MATCH(orders!L$1,products!$A$1:$G$1,0))</f>
        <v>0.5</v>
      </c>
      <c r="M817" s="5">
        <f>INDEX(products!$A$1:$G$49,MATCH(orders!$D817,products!$A$1:$A$49,0),MATCH(orders!M$1,products!$A$1:$G$1,0))</f>
        <v>5.97</v>
      </c>
      <c r="N817" s="5">
        <f t="shared" si="36"/>
        <v>35.82</v>
      </c>
      <c r="O817" t="str">
        <f t="shared" si="37"/>
        <v>Robusta</v>
      </c>
      <c r="P817" t="str">
        <f t="shared" si="38"/>
        <v>Medium</v>
      </c>
      <c r="Q817" t="str">
        <f>_xlfn.XLOOKUP(Orders_Table[[#This Row],[Customer ID]],customers!$A$1:$A$1001,customers!$I$1:$I$1001,,0)</f>
        <v>No</v>
      </c>
    </row>
    <row r="818" spans="1:17"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s="2" t="str">
        <f>_xlfn.XLOOKUP(Orders_Table[[#This Row],[Customer ID]],customers!$A$1:$A$1001,customers!$F$1:$F$1001,,0)</f>
        <v>Castlebridge</v>
      </c>
      <c r="J818" t="str">
        <f>INDEX(products!$A$1:$G$49,MATCH(orders!$D818,products!$A$1:$A$49,0),MATCH(orders!J$1,products!$A$1:$G$1,0))</f>
        <v>Lib</v>
      </c>
      <c r="K818" t="str">
        <f>INDEX(products!$A$1:$G$49,MATCH(orders!$D818,products!$A$1:$A$49,0),MATCH(orders!K$1,products!$A$1:$G$1,0))</f>
        <v>L</v>
      </c>
      <c r="L818" s="4">
        <f>INDEX(products!$A$1:$G$49,MATCH(orders!$D818,products!$A$1:$A$49,0),MATCH(orders!L$1,products!$A$1:$G$1,0))</f>
        <v>0.5</v>
      </c>
      <c r="M818" s="5">
        <f>INDEX(products!$A$1:$G$49,MATCH(orders!$D818,products!$A$1:$A$49,0),MATCH(orders!M$1,products!$A$1:$G$1,0))</f>
        <v>9.51</v>
      </c>
      <c r="N818" s="5">
        <f t="shared" si="36"/>
        <v>38.04</v>
      </c>
      <c r="O818" t="str">
        <f t="shared" si="37"/>
        <v>Liberica</v>
      </c>
      <c r="P818" t="str">
        <f t="shared" si="38"/>
        <v>Light</v>
      </c>
      <c r="Q818" t="str">
        <f>_xlfn.XLOOKUP(Orders_Table[[#This Row],[Customer ID]],customers!$A$1:$A$1001,customers!$I$1:$I$1001,,0)</f>
        <v>No</v>
      </c>
    </row>
    <row r="819" spans="1:17"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s="2" t="str">
        <f>_xlfn.XLOOKUP(Orders_Table[[#This Row],[Customer ID]],customers!$A$1:$A$1001,customers!$F$1:$F$1001,,0)</f>
        <v>Buffalo</v>
      </c>
      <c r="J819" t="str">
        <f>INDEX(products!$A$1:$G$49,MATCH(orders!$D819,products!$A$1:$A$49,0),MATCH(orders!J$1,products!$A$1:$G$1,0))</f>
        <v>Lib</v>
      </c>
      <c r="K819" t="str">
        <f>INDEX(products!$A$1:$G$49,MATCH(orders!$D819,products!$A$1:$A$49,0),MATCH(orders!K$1,products!$A$1:$G$1,0))</f>
        <v>D</v>
      </c>
      <c r="L819" s="4">
        <f>INDEX(products!$A$1:$G$49,MATCH(orders!$D819,products!$A$1:$A$49,0),MATCH(orders!L$1,products!$A$1:$G$1,0))</f>
        <v>0.5</v>
      </c>
      <c r="M819" s="5">
        <f>INDEX(products!$A$1:$G$49,MATCH(orders!$D819,products!$A$1:$A$49,0),MATCH(orders!M$1,products!$A$1:$G$1,0))</f>
        <v>7.77</v>
      </c>
      <c r="N819" s="5">
        <f t="shared" si="36"/>
        <v>15.54</v>
      </c>
      <c r="O819" t="str">
        <f t="shared" si="37"/>
        <v>Liberica</v>
      </c>
      <c r="P819" t="str">
        <f t="shared" si="38"/>
        <v>Dark</v>
      </c>
      <c r="Q819" t="str">
        <f>_xlfn.XLOOKUP(Orders_Table[[#This Row],[Customer ID]],customers!$A$1:$A$1001,customers!$I$1:$I$1001,,0)</f>
        <v>No</v>
      </c>
    </row>
    <row r="820" spans="1:17"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s="2" t="str">
        <f>_xlfn.XLOOKUP(Orders_Table[[#This Row],[Customer ID]],customers!$A$1:$A$1001,customers!$F$1:$F$1001,,0)</f>
        <v>Houston</v>
      </c>
      <c r="J820" t="str">
        <f>INDEX(products!$A$1:$G$49,MATCH(orders!$D820,products!$A$1:$A$49,0),MATCH(orders!J$1,products!$A$1:$G$1,0))</f>
        <v>Lib</v>
      </c>
      <c r="K820" t="str">
        <f>INDEX(products!$A$1:$G$49,MATCH(orders!$D820,products!$A$1:$A$49,0),MATCH(orders!K$1,products!$A$1:$G$1,0))</f>
        <v>L</v>
      </c>
      <c r="L820" s="4">
        <f>INDEX(products!$A$1:$G$49,MATCH(orders!$D820,products!$A$1:$A$49,0),MATCH(orders!L$1,products!$A$1:$G$1,0))</f>
        <v>1</v>
      </c>
      <c r="M820" s="5">
        <f>INDEX(products!$A$1:$G$49,MATCH(orders!$D820,products!$A$1:$A$49,0),MATCH(orders!M$1,products!$A$1:$G$1,0))</f>
        <v>15.85</v>
      </c>
      <c r="N820" s="5">
        <f t="shared" si="36"/>
        <v>79.25</v>
      </c>
      <c r="O820" t="str">
        <f t="shared" si="37"/>
        <v>Liberica</v>
      </c>
      <c r="P820" t="str">
        <f t="shared" si="38"/>
        <v>Light</v>
      </c>
      <c r="Q820" t="str">
        <f>_xlfn.XLOOKUP(Orders_Table[[#This Row],[Customer ID]],customers!$A$1:$A$1001,customers!$I$1:$I$1001,,0)</f>
        <v>No</v>
      </c>
    </row>
    <row r="821" spans="1:17"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s="2" t="str">
        <f>_xlfn.XLOOKUP(Orders_Table[[#This Row],[Customer ID]],customers!$A$1:$A$1001,customers!$F$1:$F$1001,,0)</f>
        <v>Washington</v>
      </c>
      <c r="J821" t="str">
        <f>INDEX(products!$A$1:$G$49,MATCH(orders!$D821,products!$A$1:$A$49,0),MATCH(orders!J$1,products!$A$1:$G$1,0))</f>
        <v>Lib</v>
      </c>
      <c r="K821" t="str">
        <f>INDEX(products!$A$1:$G$49,MATCH(orders!$D821,products!$A$1:$A$49,0),MATCH(orders!K$1,products!$A$1:$G$1,0))</f>
        <v>L</v>
      </c>
      <c r="L821" s="4">
        <f>INDEX(products!$A$1:$G$49,MATCH(orders!$D821,products!$A$1:$A$49,0),MATCH(orders!L$1,products!$A$1:$G$1,0))</f>
        <v>0.2</v>
      </c>
      <c r="M821" s="5">
        <f>INDEX(products!$A$1:$G$49,MATCH(orders!$D821,products!$A$1:$A$49,0),MATCH(orders!M$1,products!$A$1:$G$1,0))</f>
        <v>4.7549999999999999</v>
      </c>
      <c r="N821" s="5">
        <f t="shared" si="36"/>
        <v>4.7549999999999999</v>
      </c>
      <c r="O821" t="str">
        <f t="shared" si="37"/>
        <v>Liberica</v>
      </c>
      <c r="P821" t="str">
        <f t="shared" si="38"/>
        <v>Light</v>
      </c>
      <c r="Q821" t="str">
        <f>_xlfn.XLOOKUP(Orders_Table[[#This Row],[Customer ID]],customers!$A$1:$A$1001,customers!$I$1:$I$1001,,0)</f>
        <v>Yes</v>
      </c>
    </row>
    <row r="822" spans="1:17"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s="2" t="str">
        <f>_xlfn.XLOOKUP(Orders_Table[[#This Row],[Customer ID]],customers!$A$1:$A$1001,customers!$F$1:$F$1001,,0)</f>
        <v>Austin</v>
      </c>
      <c r="J822" t="str">
        <f>INDEX(products!$A$1:$G$49,MATCH(orders!$D822,products!$A$1:$A$49,0),MATCH(orders!J$1,products!$A$1:$G$1,0))</f>
        <v>Exc</v>
      </c>
      <c r="K822" t="str">
        <f>INDEX(products!$A$1:$G$49,MATCH(orders!$D822,products!$A$1:$A$49,0),MATCH(orders!K$1,products!$A$1:$G$1,0))</f>
        <v>M</v>
      </c>
      <c r="L822" s="4">
        <f>INDEX(products!$A$1:$G$49,MATCH(orders!$D822,products!$A$1:$A$49,0),MATCH(orders!L$1,products!$A$1:$G$1,0))</f>
        <v>1</v>
      </c>
      <c r="M822" s="5">
        <f>INDEX(products!$A$1:$G$49,MATCH(orders!$D822,products!$A$1:$A$49,0),MATCH(orders!M$1,products!$A$1:$G$1,0))</f>
        <v>13.75</v>
      </c>
      <c r="N822" s="5">
        <f t="shared" si="36"/>
        <v>55</v>
      </c>
      <c r="O822" t="str">
        <f t="shared" si="37"/>
        <v>Excelsa</v>
      </c>
      <c r="P822" t="str">
        <f t="shared" si="38"/>
        <v>Medium</v>
      </c>
      <c r="Q822" t="str">
        <f>_xlfn.XLOOKUP(Orders_Table[[#This Row],[Customer ID]],customers!$A$1:$A$1001,customers!$I$1:$I$1001,,0)</f>
        <v>Yes</v>
      </c>
    </row>
    <row r="823" spans="1:17"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s="2" t="str">
        <f>_xlfn.XLOOKUP(Orders_Table[[#This Row],[Customer ID]],customers!$A$1:$A$1001,customers!$F$1:$F$1001,,0)</f>
        <v>Mesa</v>
      </c>
      <c r="J823" t="str">
        <f>INDEX(products!$A$1:$G$49,MATCH(orders!$D823,products!$A$1:$A$49,0),MATCH(orders!J$1,products!$A$1:$G$1,0))</f>
        <v>Rob</v>
      </c>
      <c r="K823" t="str">
        <f>INDEX(products!$A$1:$G$49,MATCH(orders!$D823,products!$A$1:$A$49,0),MATCH(orders!K$1,products!$A$1:$G$1,0))</f>
        <v>D</v>
      </c>
      <c r="L823" s="4">
        <f>INDEX(products!$A$1:$G$49,MATCH(orders!$D823,products!$A$1:$A$49,0),MATCH(orders!L$1,products!$A$1:$G$1,0))</f>
        <v>0.5</v>
      </c>
      <c r="M823" s="5">
        <f>INDEX(products!$A$1:$G$49,MATCH(orders!$D823,products!$A$1:$A$49,0),MATCH(orders!M$1,products!$A$1:$G$1,0))</f>
        <v>5.3699999999999992</v>
      </c>
      <c r="N823" s="5">
        <f t="shared" si="36"/>
        <v>26.849999999999994</v>
      </c>
      <c r="O823" t="str">
        <f t="shared" si="37"/>
        <v>Robusta</v>
      </c>
      <c r="P823" t="str">
        <f t="shared" si="38"/>
        <v>Dark</v>
      </c>
      <c r="Q823" t="str">
        <f>_xlfn.XLOOKUP(Orders_Table[[#This Row],[Customer ID]],customers!$A$1:$A$1001,customers!$I$1:$I$1001,,0)</f>
        <v>No</v>
      </c>
    </row>
    <row r="824" spans="1:17"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s="2" t="str">
        <f>_xlfn.XLOOKUP(Orders_Table[[#This Row],[Customer ID]],customers!$A$1:$A$1001,customers!$F$1:$F$1001,,0)</f>
        <v>Savannah</v>
      </c>
      <c r="J824" t="str">
        <f>INDEX(products!$A$1:$G$49,MATCH(orders!$D824,products!$A$1:$A$49,0),MATCH(orders!J$1,products!$A$1:$G$1,0))</f>
        <v>Exc</v>
      </c>
      <c r="K824" t="str">
        <f>INDEX(products!$A$1:$G$49,MATCH(orders!$D824,products!$A$1:$A$49,0),MATCH(orders!K$1,products!$A$1:$G$1,0))</f>
        <v>L</v>
      </c>
      <c r="L824" s="4">
        <f>INDEX(products!$A$1:$G$49,MATCH(orders!$D824,products!$A$1:$A$49,0),MATCH(orders!L$1,products!$A$1:$G$1,0))</f>
        <v>2.5</v>
      </c>
      <c r="M824" s="5">
        <f>INDEX(products!$A$1:$G$49,MATCH(orders!$D824,products!$A$1:$A$49,0),MATCH(orders!M$1,products!$A$1:$G$1,0))</f>
        <v>34.154999999999994</v>
      </c>
      <c r="N824" s="5">
        <f t="shared" si="36"/>
        <v>136.61999999999998</v>
      </c>
      <c r="O824" t="str">
        <f t="shared" si="37"/>
        <v>Excelsa</v>
      </c>
      <c r="P824" t="str">
        <f t="shared" si="38"/>
        <v>Light</v>
      </c>
      <c r="Q824" t="str">
        <f>_xlfn.XLOOKUP(Orders_Table[[#This Row],[Customer ID]],customers!$A$1:$A$1001,customers!$I$1:$I$1001,,0)</f>
        <v>No</v>
      </c>
    </row>
    <row r="825" spans="1:17"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s="2" t="str">
        <f>_xlfn.XLOOKUP(Orders_Table[[#This Row],[Customer ID]],customers!$A$1:$A$1001,customers!$F$1:$F$1001,,0)</f>
        <v>Albuquerque</v>
      </c>
      <c r="J825" t="str">
        <f>INDEX(products!$A$1:$G$49,MATCH(orders!$D825,products!$A$1:$A$49,0),MATCH(orders!J$1,products!$A$1:$G$1,0))</f>
        <v>Lib</v>
      </c>
      <c r="K825" t="str">
        <f>INDEX(products!$A$1:$G$49,MATCH(orders!$D825,products!$A$1:$A$49,0),MATCH(orders!K$1,products!$A$1:$G$1,0))</f>
        <v>L</v>
      </c>
      <c r="L825" s="4">
        <f>INDEX(products!$A$1:$G$49,MATCH(orders!$D825,products!$A$1:$A$49,0),MATCH(orders!L$1,products!$A$1:$G$1,0))</f>
        <v>1</v>
      </c>
      <c r="M825" s="5">
        <f>INDEX(products!$A$1:$G$49,MATCH(orders!$D825,products!$A$1:$A$49,0),MATCH(orders!M$1,products!$A$1:$G$1,0))</f>
        <v>15.85</v>
      </c>
      <c r="N825" s="5">
        <f t="shared" si="36"/>
        <v>47.55</v>
      </c>
      <c r="O825" t="str">
        <f t="shared" si="37"/>
        <v>Liberica</v>
      </c>
      <c r="P825" t="str">
        <f t="shared" si="38"/>
        <v>Light</v>
      </c>
      <c r="Q825" t="str">
        <f>_xlfn.XLOOKUP(Orders_Table[[#This Row],[Customer ID]],customers!$A$1:$A$1001,customers!$I$1:$I$1001,,0)</f>
        <v>Yes</v>
      </c>
    </row>
    <row r="826" spans="1:17"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s="2" t="str">
        <f>_xlfn.XLOOKUP(Orders_Table[[#This Row],[Customer ID]],customers!$A$1:$A$1001,customers!$F$1:$F$1001,,0)</f>
        <v>Charlotte</v>
      </c>
      <c r="J826" t="str">
        <f>INDEX(products!$A$1:$G$49,MATCH(orders!$D826,products!$A$1:$A$49,0),MATCH(orders!J$1,products!$A$1:$G$1,0))</f>
        <v>Ara</v>
      </c>
      <c r="K826" t="str">
        <f>INDEX(products!$A$1:$G$49,MATCH(orders!$D826,products!$A$1:$A$49,0),MATCH(orders!K$1,products!$A$1:$G$1,0))</f>
        <v>M</v>
      </c>
      <c r="L826" s="4">
        <f>INDEX(products!$A$1:$G$49,MATCH(orders!$D826,products!$A$1:$A$49,0),MATCH(orders!L$1,products!$A$1:$G$1,0))</f>
        <v>0.2</v>
      </c>
      <c r="M826" s="5">
        <f>INDEX(products!$A$1:$G$49,MATCH(orders!$D826,products!$A$1:$A$49,0),MATCH(orders!M$1,products!$A$1:$G$1,0))</f>
        <v>3.375</v>
      </c>
      <c r="N826" s="5">
        <f t="shared" si="36"/>
        <v>16.875</v>
      </c>
      <c r="O826" t="str">
        <f t="shared" si="37"/>
        <v>Arabica</v>
      </c>
      <c r="P826" t="str">
        <f t="shared" si="38"/>
        <v>Medium</v>
      </c>
      <c r="Q826" t="str">
        <f>_xlfn.XLOOKUP(Orders_Table[[#This Row],[Customer ID]],customers!$A$1:$A$1001,customers!$I$1:$I$1001,,0)</f>
        <v>Yes</v>
      </c>
    </row>
    <row r="827" spans="1:17"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s="2" t="str">
        <f>_xlfn.XLOOKUP(Orders_Table[[#This Row],[Customer ID]],customers!$A$1:$A$1001,customers!$F$1:$F$1001,,0)</f>
        <v>Oklahoma City</v>
      </c>
      <c r="J827" t="str">
        <f>INDEX(products!$A$1:$G$49,MATCH(orders!$D827,products!$A$1:$A$49,0),MATCH(orders!J$1,products!$A$1:$G$1,0))</f>
        <v>Ara</v>
      </c>
      <c r="K827" t="str">
        <f>INDEX(products!$A$1:$G$49,MATCH(orders!$D827,products!$A$1:$A$49,0),MATCH(orders!K$1,products!$A$1:$G$1,0))</f>
        <v>D</v>
      </c>
      <c r="L827" s="4">
        <f>INDEX(products!$A$1:$G$49,MATCH(orders!$D827,products!$A$1:$A$49,0),MATCH(orders!L$1,products!$A$1:$G$1,0))</f>
        <v>1</v>
      </c>
      <c r="M827" s="5">
        <f>INDEX(products!$A$1:$G$49,MATCH(orders!$D827,products!$A$1:$A$49,0),MATCH(orders!M$1,products!$A$1:$G$1,0))</f>
        <v>9.9499999999999993</v>
      </c>
      <c r="N827" s="5">
        <f t="shared" si="36"/>
        <v>29.849999999999998</v>
      </c>
      <c r="O827" t="str">
        <f t="shared" si="37"/>
        <v>Arabica</v>
      </c>
      <c r="P827" t="str">
        <f t="shared" si="38"/>
        <v>Dark</v>
      </c>
      <c r="Q827" t="str">
        <f>_xlfn.XLOOKUP(Orders_Table[[#This Row],[Customer ID]],customers!$A$1:$A$1001,customers!$I$1:$I$1001,,0)</f>
        <v>Yes</v>
      </c>
    </row>
    <row r="828" spans="1:17"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s="2" t="str">
        <f>_xlfn.XLOOKUP(Orders_Table[[#This Row],[Customer ID]],customers!$A$1:$A$1001,customers!$F$1:$F$1001,,0)</f>
        <v>Pensacola</v>
      </c>
      <c r="J828" t="str">
        <f>INDEX(products!$A$1:$G$49,MATCH(orders!$D828,products!$A$1:$A$49,0),MATCH(orders!J$1,products!$A$1:$G$1,0))</f>
        <v>Exc</v>
      </c>
      <c r="K828" t="str">
        <f>INDEX(products!$A$1:$G$49,MATCH(orders!$D828,products!$A$1:$A$49,0),MATCH(orders!K$1,products!$A$1:$G$1,0))</f>
        <v>M</v>
      </c>
      <c r="L828" s="4">
        <f>INDEX(products!$A$1:$G$49,MATCH(orders!$D828,products!$A$1:$A$49,0),MATCH(orders!L$1,products!$A$1:$G$1,0))</f>
        <v>0.5</v>
      </c>
      <c r="M828" s="5">
        <f>INDEX(products!$A$1:$G$49,MATCH(orders!$D828,products!$A$1:$A$49,0),MATCH(orders!M$1,products!$A$1:$G$1,0))</f>
        <v>8.25</v>
      </c>
      <c r="N828" s="5">
        <f t="shared" si="36"/>
        <v>41.25</v>
      </c>
      <c r="O828" t="str">
        <f t="shared" si="37"/>
        <v>Excelsa</v>
      </c>
      <c r="P828" t="str">
        <f t="shared" si="38"/>
        <v>Medium</v>
      </c>
      <c r="Q828" t="str">
        <f>_xlfn.XLOOKUP(Orders_Table[[#This Row],[Customer ID]],customers!$A$1:$A$1001,customers!$I$1:$I$1001,,0)</f>
        <v>Yes</v>
      </c>
    </row>
    <row r="829" spans="1:17"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s="2" t="str">
        <f>_xlfn.XLOOKUP(Orders_Table[[#This Row],[Customer ID]],customers!$A$1:$A$1001,customers!$F$1:$F$1001,,0)</f>
        <v>Washington</v>
      </c>
      <c r="J829" t="str">
        <f>INDEX(products!$A$1:$G$49,MATCH(orders!$D829,products!$A$1:$A$49,0),MATCH(orders!J$1,products!$A$1:$G$1,0))</f>
        <v>Exc</v>
      </c>
      <c r="K829" t="str">
        <f>INDEX(products!$A$1:$G$49,MATCH(orders!$D829,products!$A$1:$A$49,0),MATCH(orders!K$1,products!$A$1:$G$1,0))</f>
        <v>M</v>
      </c>
      <c r="L829" s="4">
        <f>INDEX(products!$A$1:$G$49,MATCH(orders!$D829,products!$A$1:$A$49,0),MATCH(orders!L$1,products!$A$1:$G$1,0))</f>
        <v>0.2</v>
      </c>
      <c r="M829" s="5">
        <f>INDEX(products!$A$1:$G$49,MATCH(orders!$D829,products!$A$1:$A$49,0),MATCH(orders!M$1,products!$A$1:$G$1,0))</f>
        <v>4.125</v>
      </c>
      <c r="N829" s="5">
        <f t="shared" si="36"/>
        <v>20.625</v>
      </c>
      <c r="O829" t="str">
        <f t="shared" si="37"/>
        <v>Excelsa</v>
      </c>
      <c r="P829" t="str">
        <f t="shared" si="38"/>
        <v>Medium</v>
      </c>
      <c r="Q829" t="str">
        <f>_xlfn.XLOOKUP(Orders_Table[[#This Row],[Customer ID]],customers!$A$1:$A$1001,customers!$I$1:$I$1001,,0)</f>
        <v>No</v>
      </c>
    </row>
    <row r="830" spans="1:17"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s="2" t="str">
        <f>_xlfn.XLOOKUP(Orders_Table[[#This Row],[Customer ID]],customers!$A$1:$A$1001,customers!$F$1:$F$1001,,0)</f>
        <v>Port Saint Lucie</v>
      </c>
      <c r="J830" t="str">
        <f>INDEX(products!$A$1:$G$49,MATCH(orders!$D830,products!$A$1:$A$49,0),MATCH(orders!J$1,products!$A$1:$G$1,0))</f>
        <v>Ara</v>
      </c>
      <c r="K830" t="str">
        <f>INDEX(products!$A$1:$G$49,MATCH(orders!$D830,products!$A$1:$A$49,0),MATCH(orders!K$1,products!$A$1:$G$1,0))</f>
        <v>D</v>
      </c>
      <c r="L830" s="4">
        <f>INDEX(products!$A$1:$G$49,MATCH(orders!$D830,products!$A$1:$A$49,0),MATCH(orders!L$1,products!$A$1:$G$1,0))</f>
        <v>2.5</v>
      </c>
      <c r="M830" s="5">
        <f>INDEX(products!$A$1:$G$49,MATCH(orders!$D830,products!$A$1:$A$49,0),MATCH(orders!M$1,products!$A$1:$G$1,0))</f>
        <v>22.884999999999998</v>
      </c>
      <c r="N830" s="5">
        <f t="shared" si="36"/>
        <v>137.31</v>
      </c>
      <c r="O830" t="str">
        <f t="shared" si="37"/>
        <v>Arabica</v>
      </c>
      <c r="P830" t="str">
        <f t="shared" si="38"/>
        <v>Dark</v>
      </c>
      <c r="Q830" t="str">
        <f>_xlfn.XLOOKUP(Orders_Table[[#This Row],[Customer ID]],customers!$A$1:$A$1001,customers!$I$1:$I$1001,,0)</f>
        <v>Yes</v>
      </c>
    </row>
    <row r="831" spans="1:17"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s="2" t="str">
        <f>_xlfn.XLOOKUP(Orders_Table[[#This Row],[Customer ID]],customers!$A$1:$A$1001,customers!$F$1:$F$1001,,0)</f>
        <v>Huntington</v>
      </c>
      <c r="J831" t="str">
        <f>INDEX(products!$A$1:$G$49,MATCH(orders!$D831,products!$A$1:$A$49,0),MATCH(orders!J$1,products!$A$1:$G$1,0))</f>
        <v>Ara</v>
      </c>
      <c r="K831" t="str">
        <f>INDEX(products!$A$1:$G$49,MATCH(orders!$D831,products!$A$1:$A$49,0),MATCH(orders!K$1,products!$A$1:$G$1,0))</f>
        <v>D</v>
      </c>
      <c r="L831" s="4">
        <f>INDEX(products!$A$1:$G$49,MATCH(orders!$D831,products!$A$1:$A$49,0),MATCH(orders!L$1,products!$A$1:$G$1,0))</f>
        <v>0.2</v>
      </c>
      <c r="M831" s="5">
        <f>INDEX(products!$A$1:$G$49,MATCH(orders!$D831,products!$A$1:$A$49,0),MATCH(orders!M$1,products!$A$1:$G$1,0))</f>
        <v>2.9849999999999999</v>
      </c>
      <c r="N831" s="5">
        <f t="shared" si="36"/>
        <v>2.9849999999999999</v>
      </c>
      <c r="O831" t="str">
        <f t="shared" si="37"/>
        <v>Arabica</v>
      </c>
      <c r="P831" t="str">
        <f t="shared" si="38"/>
        <v>Dark</v>
      </c>
      <c r="Q831" t="str">
        <f>_xlfn.XLOOKUP(Orders_Table[[#This Row],[Customer ID]],customers!$A$1:$A$1001,customers!$I$1:$I$1001,,0)</f>
        <v>No</v>
      </c>
    </row>
    <row r="832" spans="1:17"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s="2" t="str">
        <f>_xlfn.XLOOKUP(Orders_Table[[#This Row],[Customer ID]],customers!$A$1:$A$1001,customers!$F$1:$F$1001,,0)</f>
        <v>Philadelphia</v>
      </c>
      <c r="J832" t="str">
        <f>INDEX(products!$A$1:$G$49,MATCH(orders!$D832,products!$A$1:$A$49,0),MATCH(orders!J$1,products!$A$1:$G$1,0))</f>
        <v>Exc</v>
      </c>
      <c r="K832" t="str">
        <f>INDEX(products!$A$1:$G$49,MATCH(orders!$D832,products!$A$1:$A$49,0),MATCH(orders!K$1,products!$A$1:$G$1,0))</f>
        <v>M</v>
      </c>
      <c r="L832" s="4">
        <f>INDEX(products!$A$1:$G$49,MATCH(orders!$D832,products!$A$1:$A$49,0),MATCH(orders!L$1,products!$A$1:$G$1,0))</f>
        <v>1</v>
      </c>
      <c r="M832" s="5">
        <f>INDEX(products!$A$1:$G$49,MATCH(orders!$D832,products!$A$1:$A$49,0),MATCH(orders!M$1,products!$A$1:$G$1,0))</f>
        <v>13.75</v>
      </c>
      <c r="N832" s="5">
        <f t="shared" si="36"/>
        <v>27.5</v>
      </c>
      <c r="O832" t="str">
        <f t="shared" si="37"/>
        <v>Excelsa</v>
      </c>
      <c r="P832" t="str">
        <f t="shared" si="38"/>
        <v>Medium</v>
      </c>
      <c r="Q832" t="str">
        <f>_xlfn.XLOOKUP(Orders_Table[[#This Row],[Customer ID]],customers!$A$1:$A$1001,customers!$I$1:$I$1001,,0)</f>
        <v>No</v>
      </c>
    </row>
    <row r="833" spans="1:17"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s="2" t="str">
        <f>_xlfn.XLOOKUP(Orders_Table[[#This Row],[Customer ID]],customers!$A$1:$A$1001,customers!$F$1:$F$1001,,0)</f>
        <v>Philadelphia</v>
      </c>
      <c r="J833" t="str">
        <f>INDEX(products!$A$1:$G$49,MATCH(orders!$D833,products!$A$1:$A$49,0),MATCH(orders!J$1,products!$A$1:$G$1,0))</f>
        <v>Ara</v>
      </c>
      <c r="K833" t="str">
        <f>INDEX(products!$A$1:$G$49,MATCH(orders!$D833,products!$A$1:$A$49,0),MATCH(orders!K$1,products!$A$1:$G$1,0))</f>
        <v>D</v>
      </c>
      <c r="L833" s="4">
        <f>INDEX(products!$A$1:$G$49,MATCH(orders!$D833,products!$A$1:$A$49,0),MATCH(orders!L$1,products!$A$1:$G$1,0))</f>
        <v>0.2</v>
      </c>
      <c r="M833" s="5">
        <f>INDEX(products!$A$1:$G$49,MATCH(orders!$D833,products!$A$1:$A$49,0),MATCH(orders!M$1,products!$A$1:$G$1,0))</f>
        <v>2.9849999999999999</v>
      </c>
      <c r="N833" s="5">
        <f t="shared" si="36"/>
        <v>5.97</v>
      </c>
      <c r="O833" t="str">
        <f t="shared" si="37"/>
        <v>Arabica</v>
      </c>
      <c r="P833" t="str">
        <f t="shared" si="38"/>
        <v>Dark</v>
      </c>
      <c r="Q833" t="str">
        <f>_xlfn.XLOOKUP(Orders_Table[[#This Row],[Customer ID]],customers!$A$1:$A$1001,customers!$I$1:$I$1001,,0)</f>
        <v>No</v>
      </c>
    </row>
    <row r="834" spans="1:17"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s="2" t="str">
        <f>_xlfn.XLOOKUP(Orders_Table[[#This Row],[Customer ID]],customers!$A$1:$A$1001,customers!$F$1:$F$1001,,0)</f>
        <v>Naples</v>
      </c>
      <c r="J834" t="str">
        <f>INDEX(products!$A$1:$G$49,MATCH(orders!$D834,products!$A$1:$A$49,0),MATCH(orders!J$1,products!$A$1:$G$1,0))</f>
        <v>Rob</v>
      </c>
      <c r="K834" t="str">
        <f>INDEX(products!$A$1:$G$49,MATCH(orders!$D834,products!$A$1:$A$49,0),MATCH(orders!K$1,products!$A$1:$G$1,0))</f>
        <v>M</v>
      </c>
      <c r="L834" s="4">
        <f>INDEX(products!$A$1:$G$49,MATCH(orders!$D834,products!$A$1:$A$49,0),MATCH(orders!L$1,products!$A$1:$G$1,0))</f>
        <v>1</v>
      </c>
      <c r="M834" s="5">
        <f>INDEX(products!$A$1:$G$49,MATCH(orders!$D834,products!$A$1:$A$49,0),MATCH(orders!M$1,products!$A$1:$G$1,0))</f>
        <v>9.9499999999999993</v>
      </c>
      <c r="N834" s="5">
        <f t="shared" si="36"/>
        <v>59.699999999999996</v>
      </c>
      <c r="O834" t="str">
        <f t="shared" si="37"/>
        <v>Robusta</v>
      </c>
      <c r="P834" t="str">
        <f t="shared" si="38"/>
        <v>Medium</v>
      </c>
      <c r="Q834" t="str">
        <f>_xlfn.XLOOKUP(Orders_Table[[#This Row],[Customer ID]],customers!$A$1:$A$1001,customers!$I$1:$I$1001,,0)</f>
        <v>No</v>
      </c>
    </row>
    <row r="835" spans="1:17"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s="2" t="str">
        <f>_xlfn.XLOOKUP(Orders_Table[[#This Row],[Customer ID]],customers!$A$1:$A$1001,customers!$F$1:$F$1001,,0)</f>
        <v>Fort Worth</v>
      </c>
      <c r="J835" t="str">
        <f>INDEX(products!$A$1:$G$49,MATCH(orders!$D835,products!$A$1:$A$49,0),MATCH(orders!J$1,products!$A$1:$G$1,0))</f>
        <v>Rob</v>
      </c>
      <c r="K835" t="str">
        <f>INDEX(products!$A$1:$G$49,MATCH(orders!$D835,products!$A$1:$A$49,0),MATCH(orders!K$1,products!$A$1:$G$1,0))</f>
        <v>D</v>
      </c>
      <c r="L835" s="4">
        <f>INDEX(products!$A$1:$G$49,MATCH(orders!$D835,products!$A$1:$A$49,0),MATCH(orders!L$1,products!$A$1:$G$1,0))</f>
        <v>2.5</v>
      </c>
      <c r="M835" s="5">
        <f>INDEX(products!$A$1:$G$49,MATCH(orders!$D835,products!$A$1:$A$49,0),MATCH(orders!M$1,products!$A$1:$G$1,0))</f>
        <v>20.584999999999997</v>
      </c>
      <c r="N835" s="5">
        <f t="shared" ref="N835:N898" si="39">M835*E835</f>
        <v>82.339999999999989</v>
      </c>
      <c r="O835" t="str">
        <f t="shared" ref="O835:O898" si="40">IF(J835="Rob","Robusta", IF(J835="Exc", "Excelsa", IF(J835="Ara","Arabica", IF(J835="Lib","Liberica",""))))</f>
        <v>Robusta</v>
      </c>
      <c r="P835" t="str">
        <f t="shared" ref="P835:P898" si="41">IF(K835="M", "Medium", IF(K835="L","Light", IF(K835="D","Dark","")))</f>
        <v>Dark</v>
      </c>
      <c r="Q835" t="str">
        <f>_xlfn.XLOOKUP(Orders_Table[[#This Row],[Customer ID]],customers!$A$1:$A$1001,customers!$I$1:$I$1001,,0)</f>
        <v>Yes</v>
      </c>
    </row>
    <row r="836" spans="1:17"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s="2" t="str">
        <f>_xlfn.XLOOKUP(Orders_Table[[#This Row],[Customer ID]],customers!$A$1:$A$1001,customers!$F$1:$F$1001,,0)</f>
        <v>Omaha</v>
      </c>
      <c r="J836" t="str">
        <f>INDEX(products!$A$1:$G$49,MATCH(orders!$D836,products!$A$1:$A$49,0),MATCH(orders!J$1,products!$A$1:$G$1,0))</f>
        <v>Ara</v>
      </c>
      <c r="K836" t="str">
        <f>INDEX(products!$A$1:$G$49,MATCH(orders!$D836,products!$A$1:$A$49,0),MATCH(orders!K$1,products!$A$1:$G$1,0))</f>
        <v>D</v>
      </c>
      <c r="L836" s="4">
        <f>INDEX(products!$A$1:$G$49,MATCH(orders!$D836,products!$A$1:$A$49,0),MATCH(orders!L$1,products!$A$1:$G$1,0))</f>
        <v>2.5</v>
      </c>
      <c r="M836" s="5">
        <f>INDEX(products!$A$1:$G$49,MATCH(orders!$D836,products!$A$1:$A$49,0),MATCH(orders!M$1,products!$A$1:$G$1,0))</f>
        <v>22.884999999999998</v>
      </c>
      <c r="N836" s="5">
        <f t="shared" si="39"/>
        <v>22.884999999999998</v>
      </c>
      <c r="O836" t="str">
        <f t="shared" si="40"/>
        <v>Arabica</v>
      </c>
      <c r="P836" t="str">
        <f t="shared" si="41"/>
        <v>Dark</v>
      </c>
      <c r="Q836" t="str">
        <f>_xlfn.XLOOKUP(Orders_Table[[#This Row],[Customer ID]],customers!$A$1:$A$1001,customers!$I$1:$I$1001,,0)</f>
        <v>No</v>
      </c>
    </row>
    <row r="837" spans="1:17"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s="2" t="str">
        <f>_xlfn.XLOOKUP(Orders_Table[[#This Row],[Customer ID]],customers!$A$1:$A$1001,customers!$F$1:$F$1001,,0)</f>
        <v>Tucson</v>
      </c>
      <c r="J837" t="str">
        <f>INDEX(products!$A$1:$G$49,MATCH(orders!$D837,products!$A$1:$A$49,0),MATCH(orders!J$1,products!$A$1:$G$1,0))</f>
        <v>Exc</v>
      </c>
      <c r="K837" t="str">
        <f>INDEX(products!$A$1:$G$49,MATCH(orders!$D837,products!$A$1:$A$49,0),MATCH(orders!K$1,products!$A$1:$G$1,0))</f>
        <v>L</v>
      </c>
      <c r="L837" s="4">
        <f>INDEX(products!$A$1:$G$49,MATCH(orders!$D837,products!$A$1:$A$49,0),MATCH(orders!L$1,products!$A$1:$G$1,0))</f>
        <v>0.5</v>
      </c>
      <c r="M837" s="5">
        <f>INDEX(products!$A$1:$G$49,MATCH(orders!$D837,products!$A$1:$A$49,0),MATCH(orders!M$1,products!$A$1:$G$1,0))</f>
        <v>8.91</v>
      </c>
      <c r="N837" s="5">
        <f t="shared" si="39"/>
        <v>8.91</v>
      </c>
      <c r="O837" t="str">
        <f t="shared" si="40"/>
        <v>Excelsa</v>
      </c>
      <c r="P837" t="str">
        <f t="shared" si="41"/>
        <v>Light</v>
      </c>
      <c r="Q837" t="str">
        <f>_xlfn.XLOOKUP(Orders_Table[[#This Row],[Customer ID]],customers!$A$1:$A$1001,customers!$I$1:$I$1001,,0)</f>
        <v>Yes</v>
      </c>
    </row>
    <row r="838" spans="1:17"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s="2" t="str">
        <f>_xlfn.XLOOKUP(Orders_Table[[#This Row],[Customer ID]],customers!$A$1:$A$1001,customers!$F$1:$F$1001,,0)</f>
        <v>Sparks</v>
      </c>
      <c r="J838" t="str">
        <f>INDEX(products!$A$1:$G$49,MATCH(orders!$D838,products!$A$1:$A$49,0),MATCH(orders!J$1,products!$A$1:$G$1,0))</f>
        <v>Ara</v>
      </c>
      <c r="K838" t="str">
        <f>INDEX(products!$A$1:$G$49,MATCH(orders!$D838,products!$A$1:$A$49,0),MATCH(orders!K$1,products!$A$1:$G$1,0))</f>
        <v>D</v>
      </c>
      <c r="L838" s="4">
        <f>INDEX(products!$A$1:$G$49,MATCH(orders!$D838,products!$A$1:$A$49,0),MATCH(orders!L$1,products!$A$1:$G$1,0))</f>
        <v>0.2</v>
      </c>
      <c r="M838" s="5">
        <f>INDEX(products!$A$1:$G$49,MATCH(orders!$D838,products!$A$1:$A$49,0),MATCH(orders!M$1,products!$A$1:$G$1,0))</f>
        <v>2.9849999999999999</v>
      </c>
      <c r="N838" s="5">
        <f t="shared" si="39"/>
        <v>11.94</v>
      </c>
      <c r="O838" t="str">
        <f t="shared" si="40"/>
        <v>Arabica</v>
      </c>
      <c r="P838" t="str">
        <f t="shared" si="41"/>
        <v>Dark</v>
      </c>
      <c r="Q838" t="str">
        <f>_xlfn.XLOOKUP(Orders_Table[[#This Row],[Customer ID]],customers!$A$1:$A$1001,customers!$I$1:$I$1001,,0)</f>
        <v>No</v>
      </c>
    </row>
    <row r="839" spans="1:17"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s="2" t="str">
        <f>_xlfn.XLOOKUP(Orders_Table[[#This Row],[Customer ID]],customers!$A$1:$A$1001,customers!$F$1:$F$1001,,0)</f>
        <v>Houston</v>
      </c>
      <c r="J839" t="str">
        <f>INDEX(products!$A$1:$G$49,MATCH(orders!$D839,products!$A$1:$A$49,0),MATCH(orders!J$1,products!$A$1:$G$1,0))</f>
        <v>Lib</v>
      </c>
      <c r="K839" t="str">
        <f>INDEX(products!$A$1:$G$49,MATCH(orders!$D839,products!$A$1:$A$49,0),MATCH(orders!K$1,products!$A$1:$G$1,0))</f>
        <v>M</v>
      </c>
      <c r="L839" s="4">
        <f>INDEX(products!$A$1:$G$49,MATCH(orders!$D839,products!$A$1:$A$49,0),MATCH(orders!L$1,products!$A$1:$G$1,0))</f>
        <v>2.5</v>
      </c>
      <c r="M839" s="5">
        <f>INDEX(products!$A$1:$G$49,MATCH(orders!$D839,products!$A$1:$A$49,0),MATCH(orders!M$1,products!$A$1:$G$1,0))</f>
        <v>33.464999999999996</v>
      </c>
      <c r="N839" s="5">
        <f t="shared" si="39"/>
        <v>100.39499999999998</v>
      </c>
      <c r="O839" t="str">
        <f t="shared" si="40"/>
        <v>Liberica</v>
      </c>
      <c r="P839" t="str">
        <f t="shared" si="41"/>
        <v>Medium</v>
      </c>
      <c r="Q839" t="str">
        <f>_xlfn.XLOOKUP(Orders_Table[[#This Row],[Customer ID]],customers!$A$1:$A$1001,customers!$I$1:$I$1001,,0)</f>
        <v>No</v>
      </c>
    </row>
    <row r="840" spans="1:17"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s="2" t="str">
        <f>_xlfn.XLOOKUP(Orders_Table[[#This Row],[Customer ID]],customers!$A$1:$A$1001,customers!$F$1:$F$1001,,0)</f>
        <v>Washington</v>
      </c>
      <c r="J840" t="str">
        <f>INDEX(products!$A$1:$G$49,MATCH(orders!$D840,products!$A$1:$A$49,0),MATCH(orders!J$1,products!$A$1:$G$1,0))</f>
        <v>Ara</v>
      </c>
      <c r="K840" t="str">
        <f>INDEX(products!$A$1:$G$49,MATCH(orders!$D840,products!$A$1:$A$49,0),MATCH(orders!K$1,products!$A$1:$G$1,0))</f>
        <v>D</v>
      </c>
      <c r="L840" s="4">
        <f>INDEX(products!$A$1:$G$49,MATCH(orders!$D840,products!$A$1:$A$49,0),MATCH(orders!L$1,products!$A$1:$G$1,0))</f>
        <v>2.5</v>
      </c>
      <c r="M840" s="5">
        <f>INDEX(products!$A$1:$G$49,MATCH(orders!$D840,products!$A$1:$A$49,0),MATCH(orders!M$1,products!$A$1:$G$1,0))</f>
        <v>22.884999999999998</v>
      </c>
      <c r="N840" s="5">
        <f t="shared" si="39"/>
        <v>114.42499999999998</v>
      </c>
      <c r="O840" t="str">
        <f t="shared" si="40"/>
        <v>Arabica</v>
      </c>
      <c r="P840" t="str">
        <f t="shared" si="41"/>
        <v>Dark</v>
      </c>
      <c r="Q840" t="str">
        <f>_xlfn.XLOOKUP(Orders_Table[[#This Row],[Customer ID]],customers!$A$1:$A$1001,customers!$I$1:$I$1001,,0)</f>
        <v>No</v>
      </c>
    </row>
    <row r="841" spans="1:17"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s="2" t="str">
        <f>_xlfn.XLOOKUP(Orders_Table[[#This Row],[Customer ID]],customers!$A$1:$A$1001,customers!$F$1:$F$1001,,0)</f>
        <v>Salinas</v>
      </c>
      <c r="J841" t="str">
        <f>INDEX(products!$A$1:$G$49,MATCH(orders!$D841,products!$A$1:$A$49,0),MATCH(orders!J$1,products!$A$1:$G$1,0))</f>
        <v>Exc</v>
      </c>
      <c r="K841" t="str">
        <f>INDEX(products!$A$1:$G$49,MATCH(orders!$D841,products!$A$1:$A$49,0),MATCH(orders!K$1,products!$A$1:$G$1,0))</f>
        <v>M</v>
      </c>
      <c r="L841" s="4">
        <f>INDEX(products!$A$1:$G$49,MATCH(orders!$D841,products!$A$1:$A$49,0),MATCH(orders!L$1,products!$A$1:$G$1,0))</f>
        <v>0.5</v>
      </c>
      <c r="M841" s="5">
        <f>INDEX(products!$A$1:$G$49,MATCH(orders!$D841,products!$A$1:$A$49,0),MATCH(orders!M$1,products!$A$1:$G$1,0))</f>
        <v>8.25</v>
      </c>
      <c r="N841" s="5">
        <f t="shared" si="39"/>
        <v>41.25</v>
      </c>
      <c r="O841" t="str">
        <f t="shared" si="40"/>
        <v>Excelsa</v>
      </c>
      <c r="P841" t="str">
        <f t="shared" si="41"/>
        <v>Medium</v>
      </c>
      <c r="Q841" t="str">
        <f>_xlfn.XLOOKUP(Orders_Table[[#This Row],[Customer ID]],customers!$A$1:$A$1001,customers!$I$1:$I$1001,,0)</f>
        <v>No</v>
      </c>
    </row>
    <row r="842" spans="1:17"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s="2" t="str">
        <f>_xlfn.XLOOKUP(Orders_Table[[#This Row],[Customer ID]],customers!$A$1:$A$1001,customers!$F$1:$F$1001,,0)</f>
        <v>Fort Lauderdale</v>
      </c>
      <c r="J842" t="str">
        <f>INDEX(products!$A$1:$G$49,MATCH(orders!$D842,products!$A$1:$A$49,0),MATCH(orders!J$1,products!$A$1:$G$1,0))</f>
        <v>Rob</v>
      </c>
      <c r="K842" t="str">
        <f>INDEX(products!$A$1:$G$49,MATCH(orders!$D842,products!$A$1:$A$49,0),MATCH(orders!K$1,products!$A$1:$G$1,0))</f>
        <v>L</v>
      </c>
      <c r="L842" s="4">
        <f>INDEX(products!$A$1:$G$49,MATCH(orders!$D842,products!$A$1:$A$49,0),MATCH(orders!L$1,products!$A$1:$G$1,0))</f>
        <v>0.5</v>
      </c>
      <c r="M842" s="5">
        <f>INDEX(products!$A$1:$G$49,MATCH(orders!$D842,products!$A$1:$A$49,0),MATCH(orders!M$1,products!$A$1:$G$1,0))</f>
        <v>7.169999999999999</v>
      </c>
      <c r="N842" s="5">
        <f t="shared" si="39"/>
        <v>28.679999999999996</v>
      </c>
      <c r="O842" t="str">
        <f t="shared" si="40"/>
        <v>Robusta</v>
      </c>
      <c r="P842" t="str">
        <f t="shared" si="41"/>
        <v>Light</v>
      </c>
      <c r="Q842" t="str">
        <f>_xlfn.XLOOKUP(Orders_Table[[#This Row],[Customer ID]],customers!$A$1:$A$1001,customers!$I$1:$I$1001,,0)</f>
        <v>Yes</v>
      </c>
    </row>
    <row r="843" spans="1:17"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s="2" t="str">
        <f>_xlfn.XLOOKUP(Orders_Table[[#This Row],[Customer ID]],customers!$A$1:$A$1001,customers!$F$1:$F$1001,,0)</f>
        <v>El Paso</v>
      </c>
      <c r="J843" t="str">
        <f>INDEX(products!$A$1:$G$49,MATCH(orders!$D843,products!$A$1:$A$49,0),MATCH(orders!J$1,products!$A$1:$G$1,0))</f>
        <v>Lib</v>
      </c>
      <c r="K843" t="str">
        <f>INDEX(products!$A$1:$G$49,MATCH(orders!$D843,products!$A$1:$A$49,0),MATCH(orders!K$1,products!$A$1:$G$1,0))</f>
        <v>M</v>
      </c>
      <c r="L843" s="4">
        <f>INDEX(products!$A$1:$G$49,MATCH(orders!$D843,products!$A$1:$A$49,0),MATCH(orders!L$1,products!$A$1:$G$1,0))</f>
        <v>0.2</v>
      </c>
      <c r="M843" s="5">
        <f>INDEX(products!$A$1:$G$49,MATCH(orders!$D843,products!$A$1:$A$49,0),MATCH(orders!M$1,products!$A$1:$G$1,0))</f>
        <v>4.3650000000000002</v>
      </c>
      <c r="N843" s="5">
        <f t="shared" si="39"/>
        <v>4.3650000000000002</v>
      </c>
      <c r="O843" t="str">
        <f t="shared" si="40"/>
        <v>Liberica</v>
      </c>
      <c r="P843" t="str">
        <f t="shared" si="41"/>
        <v>Medium</v>
      </c>
      <c r="Q843" t="str">
        <f>_xlfn.XLOOKUP(Orders_Table[[#This Row],[Customer ID]],customers!$A$1:$A$1001,customers!$I$1:$I$1001,,0)</f>
        <v>No</v>
      </c>
    </row>
    <row r="844" spans="1:17"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s="2" t="str">
        <f>_xlfn.XLOOKUP(Orders_Table[[#This Row],[Customer ID]],customers!$A$1:$A$1001,customers!$F$1:$F$1001,,0)</f>
        <v>Oklahoma City</v>
      </c>
      <c r="J844" t="str">
        <f>INDEX(products!$A$1:$G$49,MATCH(orders!$D844,products!$A$1:$A$49,0),MATCH(orders!J$1,products!$A$1:$G$1,0))</f>
        <v>Exc</v>
      </c>
      <c r="K844" t="str">
        <f>INDEX(products!$A$1:$G$49,MATCH(orders!$D844,products!$A$1:$A$49,0),MATCH(orders!K$1,products!$A$1:$G$1,0))</f>
        <v>M</v>
      </c>
      <c r="L844" s="4">
        <f>INDEX(products!$A$1:$G$49,MATCH(orders!$D844,products!$A$1:$A$49,0),MATCH(orders!L$1,products!$A$1:$G$1,0))</f>
        <v>0.2</v>
      </c>
      <c r="M844" s="5">
        <f>INDEX(products!$A$1:$G$49,MATCH(orders!$D844,products!$A$1:$A$49,0),MATCH(orders!M$1,products!$A$1:$G$1,0))</f>
        <v>4.125</v>
      </c>
      <c r="N844" s="5">
        <f t="shared" si="39"/>
        <v>8.25</v>
      </c>
      <c r="O844" t="str">
        <f t="shared" si="40"/>
        <v>Excelsa</v>
      </c>
      <c r="P844" t="str">
        <f t="shared" si="41"/>
        <v>Medium</v>
      </c>
      <c r="Q844" t="str">
        <f>_xlfn.XLOOKUP(Orders_Table[[#This Row],[Customer ID]],customers!$A$1:$A$1001,customers!$I$1:$I$1001,,0)</f>
        <v>Yes</v>
      </c>
    </row>
    <row r="845" spans="1:17"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s="2" t="str">
        <f>_xlfn.XLOOKUP(Orders_Table[[#This Row],[Customer ID]],customers!$A$1:$A$1001,customers!$F$1:$F$1001,,0)</f>
        <v>Alexandria</v>
      </c>
      <c r="J845" t="str">
        <f>INDEX(products!$A$1:$G$49,MATCH(orders!$D845,products!$A$1:$A$49,0),MATCH(orders!J$1,products!$A$1:$G$1,0))</f>
        <v>Exc</v>
      </c>
      <c r="K845" t="str">
        <f>INDEX(products!$A$1:$G$49,MATCH(orders!$D845,products!$A$1:$A$49,0),MATCH(orders!K$1,products!$A$1:$G$1,0))</f>
        <v>M</v>
      </c>
      <c r="L845" s="4">
        <f>INDEX(products!$A$1:$G$49,MATCH(orders!$D845,products!$A$1:$A$49,0),MATCH(orders!L$1,products!$A$1:$G$1,0))</f>
        <v>0.2</v>
      </c>
      <c r="M845" s="5">
        <f>INDEX(products!$A$1:$G$49,MATCH(orders!$D845,products!$A$1:$A$49,0),MATCH(orders!M$1,products!$A$1:$G$1,0))</f>
        <v>4.125</v>
      </c>
      <c r="N845" s="5">
        <f t="shared" si="39"/>
        <v>8.25</v>
      </c>
      <c r="O845" t="str">
        <f t="shared" si="40"/>
        <v>Excelsa</v>
      </c>
      <c r="P845" t="str">
        <f t="shared" si="41"/>
        <v>Medium</v>
      </c>
      <c r="Q845" t="str">
        <f>_xlfn.XLOOKUP(Orders_Table[[#This Row],[Customer ID]],customers!$A$1:$A$1001,customers!$I$1:$I$1001,,0)</f>
        <v>Yes</v>
      </c>
    </row>
    <row r="846" spans="1:17"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s="2" t="str">
        <f>_xlfn.XLOOKUP(Orders_Table[[#This Row],[Customer ID]],customers!$A$1:$A$1001,customers!$F$1:$F$1001,,0)</f>
        <v>Baltimore</v>
      </c>
      <c r="J846" t="str">
        <f>INDEX(products!$A$1:$G$49,MATCH(orders!$D846,products!$A$1:$A$49,0),MATCH(orders!J$1,products!$A$1:$G$1,0))</f>
        <v>Ara</v>
      </c>
      <c r="K846" t="str">
        <f>INDEX(products!$A$1:$G$49,MATCH(orders!$D846,products!$A$1:$A$49,0),MATCH(orders!K$1,products!$A$1:$G$1,0))</f>
        <v>D</v>
      </c>
      <c r="L846" s="4">
        <f>INDEX(products!$A$1:$G$49,MATCH(orders!$D846,products!$A$1:$A$49,0),MATCH(orders!L$1,products!$A$1:$G$1,0))</f>
        <v>0.5</v>
      </c>
      <c r="M846" s="5">
        <f>INDEX(products!$A$1:$G$49,MATCH(orders!$D846,products!$A$1:$A$49,0),MATCH(orders!M$1,products!$A$1:$G$1,0))</f>
        <v>5.97</v>
      </c>
      <c r="N846" s="5">
        <f t="shared" si="39"/>
        <v>35.82</v>
      </c>
      <c r="O846" t="str">
        <f t="shared" si="40"/>
        <v>Arabica</v>
      </c>
      <c r="P846" t="str">
        <f t="shared" si="41"/>
        <v>Dark</v>
      </c>
      <c r="Q846" t="str">
        <f>_xlfn.XLOOKUP(Orders_Table[[#This Row],[Customer ID]],customers!$A$1:$A$1001,customers!$I$1:$I$1001,,0)</f>
        <v>Yes</v>
      </c>
    </row>
    <row r="847" spans="1:17"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s="2" t="str">
        <f>_xlfn.XLOOKUP(Orders_Table[[#This Row],[Customer ID]],customers!$A$1:$A$1001,customers!$F$1:$F$1001,,0)</f>
        <v>Evansville</v>
      </c>
      <c r="J847" t="str">
        <f>INDEX(products!$A$1:$G$49,MATCH(orders!$D847,products!$A$1:$A$49,0),MATCH(orders!J$1,products!$A$1:$G$1,0))</f>
        <v>Exc</v>
      </c>
      <c r="K847" t="str">
        <f>INDEX(products!$A$1:$G$49,MATCH(orders!$D847,products!$A$1:$A$49,0),MATCH(orders!K$1,products!$A$1:$G$1,0))</f>
        <v>D</v>
      </c>
      <c r="L847" s="4">
        <f>INDEX(products!$A$1:$G$49,MATCH(orders!$D847,products!$A$1:$A$49,0),MATCH(orders!L$1,products!$A$1:$G$1,0))</f>
        <v>2.5</v>
      </c>
      <c r="M847" s="5">
        <f>INDEX(products!$A$1:$G$49,MATCH(orders!$D847,products!$A$1:$A$49,0),MATCH(orders!M$1,products!$A$1:$G$1,0))</f>
        <v>27.945</v>
      </c>
      <c r="N847" s="5">
        <f t="shared" si="39"/>
        <v>167.67000000000002</v>
      </c>
      <c r="O847" t="str">
        <f t="shared" si="40"/>
        <v>Excelsa</v>
      </c>
      <c r="P847" t="str">
        <f t="shared" si="41"/>
        <v>Dark</v>
      </c>
      <c r="Q847" t="str">
        <f>_xlfn.XLOOKUP(Orders_Table[[#This Row],[Customer ID]],customers!$A$1:$A$1001,customers!$I$1:$I$1001,,0)</f>
        <v>No</v>
      </c>
    </row>
    <row r="848" spans="1:17"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s="2" t="str">
        <f>_xlfn.XLOOKUP(Orders_Table[[#This Row],[Customer ID]],customers!$A$1:$A$1001,customers!$F$1:$F$1001,,0)</f>
        <v>Lawrenceville</v>
      </c>
      <c r="J848" t="str">
        <f>INDEX(products!$A$1:$G$49,MATCH(orders!$D848,products!$A$1:$A$49,0),MATCH(orders!J$1,products!$A$1:$G$1,0))</f>
        <v>Ara</v>
      </c>
      <c r="K848" t="str">
        <f>INDEX(products!$A$1:$G$49,MATCH(orders!$D848,products!$A$1:$A$49,0),MATCH(orders!K$1,products!$A$1:$G$1,0))</f>
        <v>M</v>
      </c>
      <c r="L848" s="4">
        <f>INDEX(products!$A$1:$G$49,MATCH(orders!$D848,products!$A$1:$A$49,0),MATCH(orders!L$1,products!$A$1:$G$1,0))</f>
        <v>2.5</v>
      </c>
      <c r="M848" s="5">
        <f>INDEX(products!$A$1:$G$49,MATCH(orders!$D848,products!$A$1:$A$49,0),MATCH(orders!M$1,products!$A$1:$G$1,0))</f>
        <v>25.874999999999996</v>
      </c>
      <c r="N848" s="5">
        <f t="shared" si="39"/>
        <v>51.749999999999993</v>
      </c>
      <c r="O848" t="str">
        <f t="shared" si="40"/>
        <v>Arabica</v>
      </c>
      <c r="P848" t="str">
        <f t="shared" si="41"/>
        <v>Medium</v>
      </c>
      <c r="Q848" t="str">
        <f>_xlfn.XLOOKUP(Orders_Table[[#This Row],[Customer ID]],customers!$A$1:$A$1001,customers!$I$1:$I$1001,,0)</f>
        <v>Yes</v>
      </c>
    </row>
    <row r="849" spans="1:17"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s="2" t="str">
        <f>_xlfn.XLOOKUP(Orders_Table[[#This Row],[Customer ID]],customers!$A$1:$A$1001,customers!$F$1:$F$1001,,0)</f>
        <v>Mobile</v>
      </c>
      <c r="J849" t="str">
        <f>INDEX(products!$A$1:$G$49,MATCH(orders!$D849,products!$A$1:$A$49,0),MATCH(orders!J$1,products!$A$1:$G$1,0))</f>
        <v>Ara</v>
      </c>
      <c r="K849" t="str">
        <f>INDEX(products!$A$1:$G$49,MATCH(orders!$D849,products!$A$1:$A$49,0),MATCH(orders!K$1,products!$A$1:$G$1,0))</f>
        <v>D</v>
      </c>
      <c r="L849" s="4">
        <f>INDEX(products!$A$1:$G$49,MATCH(orders!$D849,products!$A$1:$A$49,0),MATCH(orders!L$1,products!$A$1:$G$1,0))</f>
        <v>0.2</v>
      </c>
      <c r="M849" s="5">
        <f>INDEX(products!$A$1:$G$49,MATCH(orders!$D849,products!$A$1:$A$49,0),MATCH(orders!M$1,products!$A$1:$G$1,0))</f>
        <v>2.9849999999999999</v>
      </c>
      <c r="N849" s="5">
        <f t="shared" si="39"/>
        <v>8.9550000000000001</v>
      </c>
      <c r="O849" t="str">
        <f t="shared" si="40"/>
        <v>Arabica</v>
      </c>
      <c r="P849" t="str">
        <f t="shared" si="41"/>
        <v>Dark</v>
      </c>
      <c r="Q849" t="str">
        <f>_xlfn.XLOOKUP(Orders_Table[[#This Row],[Customer ID]],customers!$A$1:$A$1001,customers!$I$1:$I$1001,,0)</f>
        <v>Yes</v>
      </c>
    </row>
    <row r="850" spans="1:17"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s="2" t="str">
        <f>_xlfn.XLOOKUP(Orders_Table[[#This Row],[Customer ID]],customers!$A$1:$A$1001,customers!$F$1:$F$1001,,0)</f>
        <v>Midland</v>
      </c>
      <c r="J850" t="str">
        <f>INDEX(products!$A$1:$G$49,MATCH(orders!$D850,products!$A$1:$A$49,0),MATCH(orders!J$1,products!$A$1:$G$1,0))</f>
        <v>Exc</v>
      </c>
      <c r="K850" t="str">
        <f>INDEX(products!$A$1:$G$49,MATCH(orders!$D850,products!$A$1:$A$49,0),MATCH(orders!K$1,products!$A$1:$G$1,0))</f>
        <v>L</v>
      </c>
      <c r="L850" s="4">
        <f>INDEX(products!$A$1:$G$49,MATCH(orders!$D850,products!$A$1:$A$49,0),MATCH(orders!L$1,products!$A$1:$G$1,0))</f>
        <v>0.5</v>
      </c>
      <c r="M850" s="5">
        <f>INDEX(products!$A$1:$G$49,MATCH(orders!$D850,products!$A$1:$A$49,0),MATCH(orders!M$1,products!$A$1:$G$1,0))</f>
        <v>8.91</v>
      </c>
      <c r="N850" s="5">
        <f t="shared" si="39"/>
        <v>53.46</v>
      </c>
      <c r="O850" t="str">
        <f t="shared" si="40"/>
        <v>Excelsa</v>
      </c>
      <c r="P850" t="str">
        <f t="shared" si="41"/>
        <v>Light</v>
      </c>
      <c r="Q850" t="str">
        <f>_xlfn.XLOOKUP(Orders_Table[[#This Row],[Customer ID]],customers!$A$1:$A$1001,customers!$I$1:$I$1001,,0)</f>
        <v>No</v>
      </c>
    </row>
    <row r="851" spans="1:17"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s="2" t="str">
        <f>_xlfn.XLOOKUP(Orders_Table[[#This Row],[Customer ID]],customers!$A$1:$A$1001,customers!$F$1:$F$1001,,0)</f>
        <v>Hollywood</v>
      </c>
      <c r="J851" t="str">
        <f>INDEX(products!$A$1:$G$49,MATCH(orders!$D851,products!$A$1:$A$49,0),MATCH(orders!J$1,products!$A$1:$G$1,0))</f>
        <v>Ara</v>
      </c>
      <c r="K851" t="str">
        <f>INDEX(products!$A$1:$G$49,MATCH(orders!$D851,products!$A$1:$A$49,0),MATCH(orders!K$1,products!$A$1:$G$1,0))</f>
        <v>L</v>
      </c>
      <c r="L851" s="4">
        <f>INDEX(products!$A$1:$G$49,MATCH(orders!$D851,products!$A$1:$A$49,0),MATCH(orders!L$1,products!$A$1:$G$1,0))</f>
        <v>0.2</v>
      </c>
      <c r="M851" s="5">
        <f>INDEX(products!$A$1:$G$49,MATCH(orders!$D851,products!$A$1:$A$49,0),MATCH(orders!M$1,products!$A$1:$G$1,0))</f>
        <v>3.8849999999999998</v>
      </c>
      <c r="N851" s="5">
        <f t="shared" si="39"/>
        <v>23.31</v>
      </c>
      <c r="O851" t="str">
        <f t="shared" si="40"/>
        <v>Arabica</v>
      </c>
      <c r="P851" t="str">
        <f t="shared" si="41"/>
        <v>Light</v>
      </c>
      <c r="Q851" t="str">
        <f>_xlfn.XLOOKUP(Orders_Table[[#This Row],[Customer ID]],customers!$A$1:$A$1001,customers!$I$1:$I$1001,,0)</f>
        <v>Yes</v>
      </c>
    </row>
    <row r="852" spans="1:17"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s="2" t="str">
        <f>_xlfn.XLOOKUP(Orders_Table[[#This Row],[Customer ID]],customers!$A$1:$A$1001,customers!$F$1:$F$1001,,0)</f>
        <v>Hollywood</v>
      </c>
      <c r="J852" t="str">
        <f>INDEX(products!$A$1:$G$49,MATCH(orders!$D852,products!$A$1:$A$49,0),MATCH(orders!J$1,products!$A$1:$G$1,0))</f>
        <v>Ara</v>
      </c>
      <c r="K852" t="str">
        <f>INDEX(products!$A$1:$G$49,MATCH(orders!$D852,products!$A$1:$A$49,0),MATCH(orders!K$1,products!$A$1:$G$1,0))</f>
        <v>M</v>
      </c>
      <c r="L852" s="4">
        <f>INDEX(products!$A$1:$G$49,MATCH(orders!$D852,products!$A$1:$A$49,0),MATCH(orders!L$1,products!$A$1:$G$1,0))</f>
        <v>0.2</v>
      </c>
      <c r="M852" s="5">
        <f>INDEX(products!$A$1:$G$49,MATCH(orders!$D852,products!$A$1:$A$49,0),MATCH(orders!M$1,products!$A$1:$G$1,0))</f>
        <v>3.375</v>
      </c>
      <c r="N852" s="5">
        <f t="shared" si="39"/>
        <v>6.75</v>
      </c>
      <c r="O852" t="str">
        <f t="shared" si="40"/>
        <v>Arabica</v>
      </c>
      <c r="P852" t="str">
        <f t="shared" si="41"/>
        <v>Medium</v>
      </c>
      <c r="Q852" t="str">
        <f>_xlfn.XLOOKUP(Orders_Table[[#This Row],[Customer ID]],customers!$A$1:$A$1001,customers!$I$1:$I$1001,,0)</f>
        <v>Yes</v>
      </c>
    </row>
    <row r="853" spans="1:17"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s="2" t="str">
        <f>_xlfn.XLOOKUP(Orders_Table[[#This Row],[Customer ID]],customers!$A$1:$A$1001,customers!$F$1:$F$1001,,0)</f>
        <v>Chico</v>
      </c>
      <c r="J853" t="str">
        <f>INDEX(products!$A$1:$G$49,MATCH(orders!$D853,products!$A$1:$A$49,0),MATCH(orders!J$1,products!$A$1:$G$1,0))</f>
        <v>Lib</v>
      </c>
      <c r="K853" t="str">
        <f>INDEX(products!$A$1:$G$49,MATCH(orders!$D853,products!$A$1:$A$49,0),MATCH(orders!K$1,products!$A$1:$G$1,0))</f>
        <v>D</v>
      </c>
      <c r="L853" s="4">
        <f>INDEX(products!$A$1:$G$49,MATCH(orders!$D853,products!$A$1:$A$49,0),MATCH(orders!L$1,products!$A$1:$G$1,0))</f>
        <v>0.5</v>
      </c>
      <c r="M853" s="5">
        <f>INDEX(products!$A$1:$G$49,MATCH(orders!$D853,products!$A$1:$A$49,0),MATCH(orders!M$1,products!$A$1:$G$1,0))</f>
        <v>7.77</v>
      </c>
      <c r="N853" s="5">
        <f t="shared" si="39"/>
        <v>7.77</v>
      </c>
      <c r="O853" t="str">
        <f t="shared" si="40"/>
        <v>Liberica</v>
      </c>
      <c r="P853" t="str">
        <f t="shared" si="41"/>
        <v>Dark</v>
      </c>
      <c r="Q853" t="str">
        <f>_xlfn.XLOOKUP(Orders_Table[[#This Row],[Customer ID]],customers!$A$1:$A$1001,customers!$I$1:$I$1001,,0)</f>
        <v>Yes</v>
      </c>
    </row>
    <row r="854" spans="1:17"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s="2" t="str">
        <f>_xlfn.XLOOKUP(Orders_Table[[#This Row],[Customer ID]],customers!$A$1:$A$1001,customers!$F$1:$F$1001,,0)</f>
        <v>Austin</v>
      </c>
      <c r="J854" t="str">
        <f>INDEX(products!$A$1:$G$49,MATCH(orders!$D854,products!$A$1:$A$49,0),MATCH(orders!J$1,products!$A$1:$G$1,0))</f>
        <v>Lib</v>
      </c>
      <c r="K854" t="str">
        <f>INDEX(products!$A$1:$G$49,MATCH(orders!$D854,products!$A$1:$A$49,0),MATCH(orders!K$1,products!$A$1:$G$1,0))</f>
        <v>D</v>
      </c>
      <c r="L854" s="4">
        <f>INDEX(products!$A$1:$G$49,MATCH(orders!$D854,products!$A$1:$A$49,0),MATCH(orders!L$1,products!$A$1:$G$1,0))</f>
        <v>2.5</v>
      </c>
      <c r="M854" s="5">
        <f>INDEX(products!$A$1:$G$49,MATCH(orders!$D854,products!$A$1:$A$49,0),MATCH(orders!M$1,products!$A$1:$G$1,0))</f>
        <v>29.784999999999997</v>
      </c>
      <c r="N854" s="5">
        <f t="shared" si="39"/>
        <v>119.13999999999999</v>
      </c>
      <c r="O854" t="str">
        <f t="shared" si="40"/>
        <v>Liberica</v>
      </c>
      <c r="P854" t="str">
        <f t="shared" si="41"/>
        <v>Dark</v>
      </c>
      <c r="Q854" t="str">
        <f>_xlfn.XLOOKUP(Orders_Table[[#This Row],[Customer ID]],customers!$A$1:$A$1001,customers!$I$1:$I$1001,,0)</f>
        <v>Yes</v>
      </c>
    </row>
    <row r="855" spans="1:17"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s="2" t="str">
        <f>_xlfn.XLOOKUP(Orders_Table[[#This Row],[Customer ID]],customers!$A$1:$A$1001,customers!$F$1:$F$1001,,0)</f>
        <v>El Paso</v>
      </c>
      <c r="J855" t="str">
        <f>INDEX(products!$A$1:$G$49,MATCH(orders!$D855,products!$A$1:$A$49,0),MATCH(orders!J$1,products!$A$1:$G$1,0))</f>
        <v>Ara</v>
      </c>
      <c r="K855" t="str">
        <f>INDEX(products!$A$1:$G$49,MATCH(orders!$D855,products!$A$1:$A$49,0),MATCH(orders!K$1,products!$A$1:$G$1,0))</f>
        <v>D</v>
      </c>
      <c r="L855" s="4">
        <f>INDEX(products!$A$1:$G$49,MATCH(orders!$D855,products!$A$1:$A$49,0),MATCH(orders!L$1,products!$A$1:$G$1,0))</f>
        <v>1</v>
      </c>
      <c r="M855" s="5">
        <f>INDEX(products!$A$1:$G$49,MATCH(orders!$D855,products!$A$1:$A$49,0),MATCH(orders!M$1,products!$A$1:$G$1,0))</f>
        <v>9.9499999999999993</v>
      </c>
      <c r="N855" s="5">
        <f t="shared" si="39"/>
        <v>19.899999999999999</v>
      </c>
      <c r="O855" t="str">
        <f t="shared" si="40"/>
        <v>Arabica</v>
      </c>
      <c r="P855" t="str">
        <f t="shared" si="41"/>
        <v>Dark</v>
      </c>
      <c r="Q855" t="str">
        <f>_xlfn.XLOOKUP(Orders_Table[[#This Row],[Customer ID]],customers!$A$1:$A$1001,customers!$I$1:$I$1001,,0)</f>
        <v>No</v>
      </c>
    </row>
    <row r="856" spans="1:17"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s="2" t="str">
        <f>_xlfn.XLOOKUP(Orders_Table[[#This Row],[Customer ID]],customers!$A$1:$A$1001,customers!$F$1:$F$1001,,0)</f>
        <v>Charleston</v>
      </c>
      <c r="J856" t="str">
        <f>INDEX(products!$A$1:$G$49,MATCH(orders!$D856,products!$A$1:$A$49,0),MATCH(orders!J$1,products!$A$1:$G$1,0))</f>
        <v>Rob</v>
      </c>
      <c r="K856" t="str">
        <f>INDEX(products!$A$1:$G$49,MATCH(orders!$D856,products!$A$1:$A$49,0),MATCH(orders!K$1,products!$A$1:$G$1,0))</f>
        <v>L</v>
      </c>
      <c r="L856" s="4">
        <f>INDEX(products!$A$1:$G$49,MATCH(orders!$D856,products!$A$1:$A$49,0),MATCH(orders!L$1,products!$A$1:$G$1,0))</f>
        <v>0.5</v>
      </c>
      <c r="M856" s="5">
        <f>INDEX(products!$A$1:$G$49,MATCH(orders!$D856,products!$A$1:$A$49,0),MATCH(orders!M$1,products!$A$1:$G$1,0))</f>
        <v>7.169999999999999</v>
      </c>
      <c r="N856" s="5">
        <f t="shared" si="39"/>
        <v>35.849999999999994</v>
      </c>
      <c r="O856" t="str">
        <f t="shared" si="40"/>
        <v>Robusta</v>
      </c>
      <c r="P856" t="str">
        <f t="shared" si="41"/>
        <v>Light</v>
      </c>
      <c r="Q856" t="str">
        <f>_xlfn.XLOOKUP(Orders_Table[[#This Row],[Customer ID]],customers!$A$1:$A$1001,customers!$I$1:$I$1001,,0)</f>
        <v>Yes</v>
      </c>
    </row>
    <row r="857" spans="1:17"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s="2" t="str">
        <f>_xlfn.XLOOKUP(Orders_Table[[#This Row],[Customer ID]],customers!$A$1:$A$1001,customers!$F$1:$F$1001,,0)</f>
        <v>Allentown</v>
      </c>
      <c r="J857" t="str">
        <f>INDEX(products!$A$1:$G$49,MATCH(orders!$D857,products!$A$1:$A$49,0),MATCH(orders!J$1,products!$A$1:$G$1,0))</f>
        <v>Lib</v>
      </c>
      <c r="K857" t="str">
        <f>INDEX(products!$A$1:$G$49,MATCH(orders!$D857,products!$A$1:$A$49,0),MATCH(orders!K$1,products!$A$1:$G$1,0))</f>
        <v>D</v>
      </c>
      <c r="L857" s="4">
        <f>INDEX(products!$A$1:$G$49,MATCH(orders!$D857,products!$A$1:$A$49,0),MATCH(orders!L$1,products!$A$1:$G$1,0))</f>
        <v>2.5</v>
      </c>
      <c r="M857" s="5">
        <f>INDEX(products!$A$1:$G$49,MATCH(orders!$D857,products!$A$1:$A$49,0),MATCH(orders!M$1,products!$A$1:$G$1,0))</f>
        <v>29.784999999999997</v>
      </c>
      <c r="N857" s="5">
        <f t="shared" si="39"/>
        <v>89.35499999999999</v>
      </c>
      <c r="O857" t="str">
        <f t="shared" si="40"/>
        <v>Liberica</v>
      </c>
      <c r="P857" t="str">
        <f t="shared" si="41"/>
        <v>Dark</v>
      </c>
      <c r="Q857" t="str">
        <f>_xlfn.XLOOKUP(Orders_Table[[#This Row],[Customer ID]],customers!$A$1:$A$1001,customers!$I$1:$I$1001,,0)</f>
        <v>No</v>
      </c>
    </row>
    <row r="858" spans="1:17"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s="2" t="str">
        <f>_xlfn.XLOOKUP(Orders_Table[[#This Row],[Customer ID]],customers!$A$1:$A$1001,customers!$F$1:$F$1001,,0)</f>
        <v>Oklahoma City</v>
      </c>
      <c r="J858" t="str">
        <f>INDEX(products!$A$1:$G$49,MATCH(orders!$D858,products!$A$1:$A$49,0),MATCH(orders!J$1,products!$A$1:$G$1,0))</f>
        <v>Lib</v>
      </c>
      <c r="K858" t="str">
        <f>INDEX(products!$A$1:$G$49,MATCH(orders!$D858,products!$A$1:$A$49,0),MATCH(orders!K$1,products!$A$1:$G$1,0))</f>
        <v>M</v>
      </c>
      <c r="L858" s="4">
        <f>INDEX(products!$A$1:$G$49,MATCH(orders!$D858,products!$A$1:$A$49,0),MATCH(orders!L$1,products!$A$1:$G$1,0))</f>
        <v>0.2</v>
      </c>
      <c r="M858" s="5">
        <f>INDEX(products!$A$1:$G$49,MATCH(orders!$D858,products!$A$1:$A$49,0),MATCH(orders!M$1,products!$A$1:$G$1,0))</f>
        <v>4.3650000000000002</v>
      </c>
      <c r="N858" s="5">
        <f t="shared" si="39"/>
        <v>8.73</v>
      </c>
      <c r="O858" t="str">
        <f t="shared" si="40"/>
        <v>Liberica</v>
      </c>
      <c r="P858" t="str">
        <f t="shared" si="41"/>
        <v>Medium</v>
      </c>
      <c r="Q858" t="str">
        <f>_xlfn.XLOOKUP(Orders_Table[[#This Row],[Customer ID]],customers!$A$1:$A$1001,customers!$I$1:$I$1001,,0)</f>
        <v>Yes</v>
      </c>
    </row>
    <row r="859" spans="1:17"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s="2" t="str">
        <f>_xlfn.XLOOKUP(Orders_Table[[#This Row],[Customer ID]],customers!$A$1:$A$1001,customers!$F$1:$F$1001,,0)</f>
        <v>Largo</v>
      </c>
      <c r="J859" t="str">
        <f>INDEX(products!$A$1:$G$49,MATCH(orders!$D859,products!$A$1:$A$49,0),MATCH(orders!J$1,products!$A$1:$G$1,0))</f>
        <v>Rob</v>
      </c>
      <c r="K859" t="str">
        <f>INDEX(products!$A$1:$G$49,MATCH(orders!$D859,products!$A$1:$A$49,0),MATCH(orders!K$1,products!$A$1:$G$1,0))</f>
        <v>L</v>
      </c>
      <c r="L859" s="4">
        <f>INDEX(products!$A$1:$G$49,MATCH(orders!$D859,products!$A$1:$A$49,0),MATCH(orders!L$1,products!$A$1:$G$1,0))</f>
        <v>2.5</v>
      </c>
      <c r="M859" s="5">
        <f>INDEX(products!$A$1:$G$49,MATCH(orders!$D859,products!$A$1:$A$49,0),MATCH(orders!M$1,products!$A$1:$G$1,0))</f>
        <v>27.484999999999996</v>
      </c>
      <c r="N859" s="5">
        <f t="shared" si="39"/>
        <v>137.42499999999998</v>
      </c>
      <c r="O859" t="str">
        <f t="shared" si="40"/>
        <v>Robusta</v>
      </c>
      <c r="P859" t="str">
        <f t="shared" si="41"/>
        <v>Light</v>
      </c>
      <c r="Q859" t="str">
        <f>_xlfn.XLOOKUP(Orders_Table[[#This Row],[Customer ID]],customers!$A$1:$A$1001,customers!$I$1:$I$1001,,0)</f>
        <v>No</v>
      </c>
    </row>
    <row r="860" spans="1:17"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s="2" t="str">
        <f>_xlfn.XLOOKUP(Orders_Table[[#This Row],[Customer ID]],customers!$A$1:$A$1001,customers!$F$1:$F$1001,,0)</f>
        <v>Fargo</v>
      </c>
      <c r="J860" t="str">
        <f>INDEX(products!$A$1:$G$49,MATCH(orders!$D860,products!$A$1:$A$49,0),MATCH(orders!J$1,products!$A$1:$G$1,0))</f>
        <v>Lib</v>
      </c>
      <c r="K860" t="str">
        <f>INDEX(products!$A$1:$G$49,MATCH(orders!$D860,products!$A$1:$A$49,0),MATCH(orders!K$1,products!$A$1:$G$1,0))</f>
        <v>M</v>
      </c>
      <c r="L860" s="4">
        <f>INDEX(products!$A$1:$G$49,MATCH(orders!$D860,products!$A$1:$A$49,0),MATCH(orders!L$1,products!$A$1:$G$1,0))</f>
        <v>0.5</v>
      </c>
      <c r="M860" s="5">
        <f>INDEX(products!$A$1:$G$49,MATCH(orders!$D860,products!$A$1:$A$49,0),MATCH(orders!M$1,products!$A$1:$G$1,0))</f>
        <v>8.73</v>
      </c>
      <c r="N860" s="5">
        <f t="shared" si="39"/>
        <v>34.92</v>
      </c>
      <c r="O860" t="str">
        <f t="shared" si="40"/>
        <v>Liberica</v>
      </c>
      <c r="P860" t="str">
        <f t="shared" si="41"/>
        <v>Medium</v>
      </c>
      <c r="Q860" t="str">
        <f>_xlfn.XLOOKUP(Orders_Table[[#This Row],[Customer ID]],customers!$A$1:$A$1001,customers!$I$1:$I$1001,,0)</f>
        <v>No</v>
      </c>
    </row>
    <row r="861" spans="1:17"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s="2" t="str">
        <f>_xlfn.XLOOKUP(Orders_Table[[#This Row],[Customer ID]],customers!$A$1:$A$1001,customers!$F$1:$F$1001,,0)</f>
        <v>Fort Smith</v>
      </c>
      <c r="J861" t="str">
        <f>INDEX(products!$A$1:$G$49,MATCH(orders!$D861,products!$A$1:$A$49,0),MATCH(orders!J$1,products!$A$1:$G$1,0))</f>
        <v>Ara</v>
      </c>
      <c r="K861" t="str">
        <f>INDEX(products!$A$1:$G$49,MATCH(orders!$D861,products!$A$1:$A$49,0),MATCH(orders!K$1,products!$A$1:$G$1,0))</f>
        <v>L</v>
      </c>
      <c r="L861" s="4">
        <f>INDEX(products!$A$1:$G$49,MATCH(orders!$D861,products!$A$1:$A$49,0),MATCH(orders!L$1,products!$A$1:$G$1,0))</f>
        <v>2.5</v>
      </c>
      <c r="M861" s="5">
        <f>INDEX(products!$A$1:$G$49,MATCH(orders!$D861,products!$A$1:$A$49,0),MATCH(orders!M$1,products!$A$1:$G$1,0))</f>
        <v>29.784999999999997</v>
      </c>
      <c r="N861" s="5">
        <f t="shared" si="39"/>
        <v>178.70999999999998</v>
      </c>
      <c r="O861" t="str">
        <f t="shared" si="40"/>
        <v>Arabica</v>
      </c>
      <c r="P861" t="str">
        <f t="shared" si="41"/>
        <v>Light</v>
      </c>
      <c r="Q861" t="str">
        <f>_xlfn.XLOOKUP(Orders_Table[[#This Row],[Customer ID]],customers!$A$1:$A$1001,customers!$I$1:$I$1001,,0)</f>
        <v>No</v>
      </c>
    </row>
    <row r="862" spans="1:17"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s="2" t="str">
        <f>_xlfn.XLOOKUP(Orders_Table[[#This Row],[Customer ID]],customers!$A$1:$A$1001,customers!$F$1:$F$1001,,0)</f>
        <v>Lakeland</v>
      </c>
      <c r="J862" t="str">
        <f>INDEX(products!$A$1:$G$49,MATCH(orders!$D862,products!$A$1:$A$49,0),MATCH(orders!J$1,products!$A$1:$G$1,0))</f>
        <v>Ara</v>
      </c>
      <c r="K862" t="str">
        <f>INDEX(products!$A$1:$G$49,MATCH(orders!$D862,products!$A$1:$A$49,0),MATCH(orders!K$1,products!$A$1:$G$1,0))</f>
        <v>M</v>
      </c>
      <c r="L862" s="4">
        <f>INDEX(products!$A$1:$G$49,MATCH(orders!$D862,products!$A$1:$A$49,0),MATCH(orders!L$1,products!$A$1:$G$1,0))</f>
        <v>2.5</v>
      </c>
      <c r="M862" s="5">
        <f>INDEX(products!$A$1:$G$49,MATCH(orders!$D862,products!$A$1:$A$49,0),MATCH(orders!M$1,products!$A$1:$G$1,0))</f>
        <v>25.874999999999996</v>
      </c>
      <c r="N862" s="5">
        <f t="shared" si="39"/>
        <v>25.874999999999996</v>
      </c>
      <c r="O862" t="str">
        <f t="shared" si="40"/>
        <v>Arabica</v>
      </c>
      <c r="P862" t="str">
        <f t="shared" si="41"/>
        <v>Medium</v>
      </c>
      <c r="Q862" t="str">
        <f>_xlfn.XLOOKUP(Orders_Table[[#This Row],[Customer ID]],customers!$A$1:$A$1001,customers!$I$1:$I$1001,,0)</f>
        <v>No</v>
      </c>
    </row>
    <row r="863" spans="1:17"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s="2" t="str">
        <f>_xlfn.XLOOKUP(Orders_Table[[#This Row],[Customer ID]],customers!$A$1:$A$1001,customers!$F$1:$F$1001,,0)</f>
        <v>Knoxville</v>
      </c>
      <c r="J863" t="str">
        <f>INDEX(products!$A$1:$G$49,MATCH(orders!$D863,products!$A$1:$A$49,0),MATCH(orders!J$1,products!$A$1:$G$1,0))</f>
        <v>Lib</v>
      </c>
      <c r="K863" t="str">
        <f>INDEX(products!$A$1:$G$49,MATCH(orders!$D863,products!$A$1:$A$49,0),MATCH(orders!K$1,products!$A$1:$G$1,0))</f>
        <v>D</v>
      </c>
      <c r="L863" s="4">
        <f>INDEX(products!$A$1:$G$49,MATCH(orders!$D863,products!$A$1:$A$49,0),MATCH(orders!L$1,products!$A$1:$G$1,0))</f>
        <v>1</v>
      </c>
      <c r="M863" s="5">
        <f>INDEX(products!$A$1:$G$49,MATCH(orders!$D863,products!$A$1:$A$49,0),MATCH(orders!M$1,products!$A$1:$G$1,0))</f>
        <v>12.95</v>
      </c>
      <c r="N863" s="5">
        <f t="shared" si="39"/>
        <v>77.699999999999989</v>
      </c>
      <c r="O863" t="str">
        <f t="shared" si="40"/>
        <v>Liberica</v>
      </c>
      <c r="P863" t="str">
        <f t="shared" si="41"/>
        <v>Dark</v>
      </c>
      <c r="Q863" t="str">
        <f>_xlfn.XLOOKUP(Orders_Table[[#This Row],[Customer ID]],customers!$A$1:$A$1001,customers!$I$1:$I$1001,,0)</f>
        <v>Yes</v>
      </c>
    </row>
    <row r="864" spans="1:17"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s="2" t="str">
        <f>_xlfn.XLOOKUP(Orders_Table[[#This Row],[Customer ID]],customers!$A$1:$A$1001,customers!$F$1:$F$1001,,0)</f>
        <v>Los Angeles</v>
      </c>
      <c r="J864" t="str">
        <f>INDEX(products!$A$1:$G$49,MATCH(orders!$D864,products!$A$1:$A$49,0),MATCH(orders!J$1,products!$A$1:$G$1,0))</f>
        <v>Rob</v>
      </c>
      <c r="K864" t="str">
        <f>INDEX(products!$A$1:$G$49,MATCH(orders!$D864,products!$A$1:$A$49,0),MATCH(orders!K$1,products!$A$1:$G$1,0))</f>
        <v>M</v>
      </c>
      <c r="L864" s="4">
        <f>INDEX(products!$A$1:$G$49,MATCH(orders!$D864,products!$A$1:$A$49,0),MATCH(orders!L$1,products!$A$1:$G$1,0))</f>
        <v>1</v>
      </c>
      <c r="M864" s="5">
        <f>INDEX(products!$A$1:$G$49,MATCH(orders!$D864,products!$A$1:$A$49,0),MATCH(orders!M$1,products!$A$1:$G$1,0))</f>
        <v>9.9499999999999993</v>
      </c>
      <c r="N864" s="5">
        <f t="shared" si="39"/>
        <v>9.9499999999999993</v>
      </c>
      <c r="O864" t="str">
        <f t="shared" si="40"/>
        <v>Robusta</v>
      </c>
      <c r="P864" t="str">
        <f t="shared" si="41"/>
        <v>Medium</v>
      </c>
      <c r="Q864" t="str">
        <f>_xlfn.XLOOKUP(Orders_Table[[#This Row],[Customer ID]],customers!$A$1:$A$1001,customers!$I$1:$I$1001,,0)</f>
        <v>Yes</v>
      </c>
    </row>
    <row r="865" spans="1:17"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s="2" t="str">
        <f>_xlfn.XLOOKUP(Orders_Table[[#This Row],[Customer ID]],customers!$A$1:$A$1001,customers!$F$1:$F$1001,,0)</f>
        <v>Miami</v>
      </c>
      <c r="J865" t="str">
        <f>INDEX(products!$A$1:$G$49,MATCH(orders!$D865,products!$A$1:$A$49,0),MATCH(orders!J$1,products!$A$1:$G$1,0))</f>
        <v>Lib</v>
      </c>
      <c r="K865" t="str">
        <f>INDEX(products!$A$1:$G$49,MATCH(orders!$D865,products!$A$1:$A$49,0),MATCH(orders!K$1,products!$A$1:$G$1,0))</f>
        <v>M</v>
      </c>
      <c r="L865" s="4">
        <f>INDEX(products!$A$1:$G$49,MATCH(orders!$D865,products!$A$1:$A$49,0),MATCH(orders!L$1,products!$A$1:$G$1,0))</f>
        <v>1</v>
      </c>
      <c r="M865" s="5">
        <f>INDEX(products!$A$1:$G$49,MATCH(orders!$D865,products!$A$1:$A$49,0),MATCH(orders!M$1,products!$A$1:$G$1,0))</f>
        <v>14.55</v>
      </c>
      <c r="N865" s="5">
        <f t="shared" si="39"/>
        <v>29.1</v>
      </c>
      <c r="O865" t="str">
        <f t="shared" si="40"/>
        <v>Liberica</v>
      </c>
      <c r="P865" t="str">
        <f t="shared" si="41"/>
        <v>Medium</v>
      </c>
      <c r="Q865" t="str">
        <f>_xlfn.XLOOKUP(Orders_Table[[#This Row],[Customer ID]],customers!$A$1:$A$1001,customers!$I$1:$I$1001,,0)</f>
        <v>Yes</v>
      </c>
    </row>
    <row r="866" spans="1:17"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s="2" t="str">
        <f>_xlfn.XLOOKUP(Orders_Table[[#This Row],[Customer ID]],customers!$A$1:$A$1001,customers!$F$1:$F$1001,,0)</f>
        <v>Clones</v>
      </c>
      <c r="J866" t="str">
        <f>INDEX(products!$A$1:$G$49,MATCH(orders!$D866,products!$A$1:$A$49,0),MATCH(orders!J$1,products!$A$1:$G$1,0))</f>
        <v>Rob</v>
      </c>
      <c r="K866" t="str">
        <f>INDEX(products!$A$1:$G$49,MATCH(orders!$D866,products!$A$1:$A$49,0),MATCH(orders!K$1,products!$A$1:$G$1,0))</f>
        <v>L</v>
      </c>
      <c r="L866" s="4">
        <f>INDEX(products!$A$1:$G$49,MATCH(orders!$D866,products!$A$1:$A$49,0),MATCH(orders!L$1,products!$A$1:$G$1,0))</f>
        <v>0.2</v>
      </c>
      <c r="M866" s="5">
        <f>INDEX(products!$A$1:$G$49,MATCH(orders!$D866,products!$A$1:$A$49,0),MATCH(orders!M$1,products!$A$1:$G$1,0))</f>
        <v>3.5849999999999995</v>
      </c>
      <c r="N866" s="5">
        <f t="shared" si="39"/>
        <v>21.509999999999998</v>
      </c>
      <c r="O866" t="str">
        <f t="shared" si="40"/>
        <v>Robusta</v>
      </c>
      <c r="P866" t="str">
        <f t="shared" si="41"/>
        <v>Light</v>
      </c>
      <c r="Q866" t="str">
        <f>_xlfn.XLOOKUP(Orders_Table[[#This Row],[Customer ID]],customers!$A$1:$A$1001,customers!$I$1:$I$1001,,0)</f>
        <v>No</v>
      </c>
    </row>
    <row r="867" spans="1:17"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s="2" t="str">
        <f>_xlfn.XLOOKUP(Orders_Table[[#This Row],[Customer ID]],customers!$A$1:$A$1001,customers!$F$1:$F$1001,,0)</f>
        <v>Charleston</v>
      </c>
      <c r="J867" t="str">
        <f>INDEX(products!$A$1:$G$49,MATCH(orders!$D867,products!$A$1:$A$49,0),MATCH(orders!J$1,products!$A$1:$G$1,0))</f>
        <v>Ara</v>
      </c>
      <c r="K867" t="str">
        <f>INDEX(products!$A$1:$G$49,MATCH(orders!$D867,products!$A$1:$A$49,0),MATCH(orders!K$1,products!$A$1:$G$1,0))</f>
        <v>M</v>
      </c>
      <c r="L867" s="4">
        <f>INDEX(products!$A$1:$G$49,MATCH(orders!$D867,products!$A$1:$A$49,0),MATCH(orders!L$1,products!$A$1:$G$1,0))</f>
        <v>0.5</v>
      </c>
      <c r="M867" s="5">
        <f>INDEX(products!$A$1:$G$49,MATCH(orders!$D867,products!$A$1:$A$49,0),MATCH(orders!M$1,products!$A$1:$G$1,0))</f>
        <v>6.75</v>
      </c>
      <c r="N867" s="5">
        <f t="shared" si="39"/>
        <v>6.75</v>
      </c>
      <c r="O867" t="str">
        <f t="shared" si="40"/>
        <v>Arabica</v>
      </c>
      <c r="P867" t="str">
        <f t="shared" si="41"/>
        <v>Medium</v>
      </c>
      <c r="Q867" t="str">
        <f>_xlfn.XLOOKUP(Orders_Table[[#This Row],[Customer ID]],customers!$A$1:$A$1001,customers!$I$1:$I$1001,,0)</f>
        <v>Yes</v>
      </c>
    </row>
    <row r="868" spans="1:17"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s="2" t="str">
        <f>_xlfn.XLOOKUP(Orders_Table[[#This Row],[Customer ID]],customers!$A$1:$A$1001,customers!$F$1:$F$1001,,0)</f>
        <v>Greystones</v>
      </c>
      <c r="J868" t="str">
        <f>INDEX(products!$A$1:$G$49,MATCH(orders!$D868,products!$A$1:$A$49,0),MATCH(orders!J$1,products!$A$1:$G$1,0))</f>
        <v>Ara</v>
      </c>
      <c r="K868" t="str">
        <f>INDEX(products!$A$1:$G$49,MATCH(orders!$D868,products!$A$1:$A$49,0),MATCH(orders!K$1,products!$A$1:$G$1,0))</f>
        <v>D</v>
      </c>
      <c r="L868" s="4">
        <f>INDEX(products!$A$1:$G$49,MATCH(orders!$D868,products!$A$1:$A$49,0),MATCH(orders!L$1,products!$A$1:$G$1,0))</f>
        <v>0.5</v>
      </c>
      <c r="M868" s="5">
        <f>INDEX(products!$A$1:$G$49,MATCH(orders!$D868,products!$A$1:$A$49,0),MATCH(orders!M$1,products!$A$1:$G$1,0))</f>
        <v>5.97</v>
      </c>
      <c r="N868" s="5">
        <f t="shared" si="39"/>
        <v>17.91</v>
      </c>
      <c r="O868" t="str">
        <f t="shared" si="40"/>
        <v>Arabica</v>
      </c>
      <c r="P868" t="str">
        <f t="shared" si="41"/>
        <v>Dark</v>
      </c>
      <c r="Q868" t="str">
        <f>_xlfn.XLOOKUP(Orders_Table[[#This Row],[Customer ID]],customers!$A$1:$A$1001,customers!$I$1:$I$1001,,0)</f>
        <v>No</v>
      </c>
    </row>
    <row r="869" spans="1:17"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s="2" t="str">
        <f>_xlfn.XLOOKUP(Orders_Table[[#This Row],[Customer ID]],customers!$A$1:$A$1001,customers!$F$1:$F$1001,,0)</f>
        <v>Monaghan</v>
      </c>
      <c r="J869" t="str">
        <f>INDEX(products!$A$1:$G$49,MATCH(orders!$D869,products!$A$1:$A$49,0),MATCH(orders!J$1,products!$A$1:$G$1,0))</f>
        <v>Ara</v>
      </c>
      <c r="K869" t="str">
        <f>INDEX(products!$A$1:$G$49,MATCH(orders!$D869,products!$A$1:$A$49,0),MATCH(orders!K$1,products!$A$1:$G$1,0))</f>
        <v>L</v>
      </c>
      <c r="L869" s="4">
        <f>INDEX(products!$A$1:$G$49,MATCH(orders!$D869,products!$A$1:$A$49,0),MATCH(orders!L$1,products!$A$1:$G$1,0))</f>
        <v>2.5</v>
      </c>
      <c r="M869" s="5">
        <f>INDEX(products!$A$1:$G$49,MATCH(orders!$D869,products!$A$1:$A$49,0),MATCH(orders!M$1,products!$A$1:$G$1,0))</f>
        <v>29.784999999999997</v>
      </c>
      <c r="N869" s="5">
        <f t="shared" si="39"/>
        <v>29.784999999999997</v>
      </c>
      <c r="O869" t="str">
        <f t="shared" si="40"/>
        <v>Arabica</v>
      </c>
      <c r="P869" t="str">
        <f t="shared" si="41"/>
        <v>Light</v>
      </c>
      <c r="Q869" t="str">
        <f>_xlfn.XLOOKUP(Orders_Table[[#This Row],[Customer ID]],customers!$A$1:$A$1001,customers!$I$1:$I$1001,,0)</f>
        <v>Yes</v>
      </c>
    </row>
    <row r="870" spans="1:17"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s="2" t="str">
        <f>_xlfn.XLOOKUP(Orders_Table[[#This Row],[Customer ID]],customers!$A$1:$A$1001,customers!$F$1:$F$1001,,0)</f>
        <v>Pompano Beach</v>
      </c>
      <c r="J870" t="str">
        <f>INDEX(products!$A$1:$G$49,MATCH(orders!$D870,products!$A$1:$A$49,0),MATCH(orders!J$1,products!$A$1:$G$1,0))</f>
        <v>Exc</v>
      </c>
      <c r="K870" t="str">
        <f>INDEX(products!$A$1:$G$49,MATCH(orders!$D870,products!$A$1:$A$49,0),MATCH(orders!K$1,products!$A$1:$G$1,0))</f>
        <v>M</v>
      </c>
      <c r="L870" s="4">
        <f>INDEX(products!$A$1:$G$49,MATCH(orders!$D870,products!$A$1:$A$49,0),MATCH(orders!L$1,products!$A$1:$G$1,0))</f>
        <v>0.5</v>
      </c>
      <c r="M870" s="5">
        <f>INDEX(products!$A$1:$G$49,MATCH(orders!$D870,products!$A$1:$A$49,0),MATCH(orders!M$1,products!$A$1:$G$1,0))</f>
        <v>8.25</v>
      </c>
      <c r="N870" s="5">
        <f t="shared" si="39"/>
        <v>41.25</v>
      </c>
      <c r="O870" t="str">
        <f t="shared" si="40"/>
        <v>Excelsa</v>
      </c>
      <c r="P870" t="str">
        <f t="shared" si="41"/>
        <v>Medium</v>
      </c>
      <c r="Q870" t="str">
        <f>_xlfn.XLOOKUP(Orders_Table[[#This Row],[Customer ID]],customers!$A$1:$A$1001,customers!$I$1:$I$1001,,0)</f>
        <v>Yes</v>
      </c>
    </row>
    <row r="871" spans="1:17"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s="2" t="str">
        <f>_xlfn.XLOOKUP(Orders_Table[[#This Row],[Customer ID]],customers!$A$1:$A$1001,customers!$F$1:$F$1001,,0)</f>
        <v>Sacramento</v>
      </c>
      <c r="J871" t="str">
        <f>INDEX(products!$A$1:$G$49,MATCH(orders!$D871,products!$A$1:$A$49,0),MATCH(orders!J$1,products!$A$1:$G$1,0))</f>
        <v>Rob</v>
      </c>
      <c r="K871" t="str">
        <f>INDEX(products!$A$1:$G$49,MATCH(orders!$D871,products!$A$1:$A$49,0),MATCH(orders!K$1,products!$A$1:$G$1,0))</f>
        <v>M</v>
      </c>
      <c r="L871" s="4">
        <f>INDEX(products!$A$1:$G$49,MATCH(orders!$D871,products!$A$1:$A$49,0),MATCH(orders!L$1,products!$A$1:$G$1,0))</f>
        <v>0.5</v>
      </c>
      <c r="M871" s="5">
        <f>INDEX(products!$A$1:$G$49,MATCH(orders!$D871,products!$A$1:$A$49,0),MATCH(orders!M$1,products!$A$1:$G$1,0))</f>
        <v>5.97</v>
      </c>
      <c r="N871" s="5">
        <f t="shared" si="39"/>
        <v>17.91</v>
      </c>
      <c r="O871" t="str">
        <f t="shared" si="40"/>
        <v>Robusta</v>
      </c>
      <c r="P871" t="str">
        <f t="shared" si="41"/>
        <v>Medium</v>
      </c>
      <c r="Q871" t="str">
        <f>_xlfn.XLOOKUP(Orders_Table[[#This Row],[Customer ID]],customers!$A$1:$A$1001,customers!$I$1:$I$1001,,0)</f>
        <v>Yes</v>
      </c>
    </row>
    <row r="872" spans="1:17"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s="2" t="str">
        <f>_xlfn.XLOOKUP(Orders_Table[[#This Row],[Customer ID]],customers!$A$1:$A$1001,customers!$F$1:$F$1001,,0)</f>
        <v>Clonskeagh</v>
      </c>
      <c r="J872" t="str">
        <f>INDEX(products!$A$1:$G$49,MATCH(orders!$D872,products!$A$1:$A$49,0),MATCH(orders!J$1,products!$A$1:$G$1,0))</f>
        <v>Exc</v>
      </c>
      <c r="K872" t="str">
        <f>INDEX(products!$A$1:$G$49,MATCH(orders!$D872,products!$A$1:$A$49,0),MATCH(orders!K$1,products!$A$1:$G$1,0))</f>
        <v>D</v>
      </c>
      <c r="L872" s="4">
        <f>INDEX(products!$A$1:$G$49,MATCH(orders!$D872,products!$A$1:$A$49,0),MATCH(orders!L$1,products!$A$1:$G$1,0))</f>
        <v>0.5</v>
      </c>
      <c r="M872" s="5">
        <f>INDEX(products!$A$1:$G$49,MATCH(orders!$D872,products!$A$1:$A$49,0),MATCH(orders!M$1,products!$A$1:$G$1,0))</f>
        <v>7.29</v>
      </c>
      <c r="N872" s="5">
        <f t="shared" si="39"/>
        <v>7.29</v>
      </c>
      <c r="O872" t="str">
        <f t="shared" si="40"/>
        <v>Excelsa</v>
      </c>
      <c r="P872" t="str">
        <f t="shared" si="41"/>
        <v>Dark</v>
      </c>
      <c r="Q872" t="str">
        <f>_xlfn.XLOOKUP(Orders_Table[[#This Row],[Customer ID]],customers!$A$1:$A$1001,customers!$I$1:$I$1001,,0)</f>
        <v>Yes</v>
      </c>
    </row>
    <row r="873" spans="1:17"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s="2" t="str">
        <f>_xlfn.XLOOKUP(Orders_Table[[#This Row],[Customer ID]],customers!$A$1:$A$1001,customers!$F$1:$F$1001,,0)</f>
        <v>Kirkton</v>
      </c>
      <c r="J873" t="str">
        <f>INDEX(products!$A$1:$G$49,MATCH(orders!$D873,products!$A$1:$A$49,0),MATCH(orders!J$1,products!$A$1:$G$1,0))</f>
        <v>Exc</v>
      </c>
      <c r="K873" t="str">
        <f>INDEX(products!$A$1:$G$49,MATCH(orders!$D873,products!$A$1:$A$49,0),MATCH(orders!K$1,products!$A$1:$G$1,0))</f>
        <v>L</v>
      </c>
      <c r="L873" s="4">
        <f>INDEX(products!$A$1:$G$49,MATCH(orders!$D873,products!$A$1:$A$49,0),MATCH(orders!L$1,products!$A$1:$G$1,0))</f>
        <v>1</v>
      </c>
      <c r="M873" s="5">
        <f>INDEX(products!$A$1:$G$49,MATCH(orders!$D873,products!$A$1:$A$49,0),MATCH(orders!M$1,products!$A$1:$G$1,0))</f>
        <v>14.85</v>
      </c>
      <c r="N873" s="5">
        <f t="shared" si="39"/>
        <v>29.7</v>
      </c>
      <c r="O873" t="str">
        <f t="shared" si="40"/>
        <v>Excelsa</v>
      </c>
      <c r="P873" t="str">
        <f t="shared" si="41"/>
        <v>Light</v>
      </c>
      <c r="Q873" t="str">
        <f>_xlfn.XLOOKUP(Orders_Table[[#This Row],[Customer ID]],customers!$A$1:$A$1001,customers!$I$1:$I$1001,,0)</f>
        <v>Yes</v>
      </c>
    </row>
    <row r="874" spans="1:17"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s="2" t="str">
        <f>_xlfn.XLOOKUP(Orders_Table[[#This Row],[Customer ID]],customers!$A$1:$A$1001,customers!$F$1:$F$1001,,0)</f>
        <v>Asheville</v>
      </c>
      <c r="J874" t="str">
        <f>INDEX(products!$A$1:$G$49,MATCH(orders!$D874,products!$A$1:$A$49,0),MATCH(orders!J$1,products!$A$1:$G$1,0))</f>
        <v>Ara</v>
      </c>
      <c r="K874" t="str">
        <f>INDEX(products!$A$1:$G$49,MATCH(orders!$D874,products!$A$1:$A$49,0),MATCH(orders!K$1,products!$A$1:$G$1,0))</f>
        <v>M</v>
      </c>
      <c r="L874" s="4">
        <f>INDEX(products!$A$1:$G$49,MATCH(orders!$D874,products!$A$1:$A$49,0),MATCH(orders!L$1,products!$A$1:$G$1,0))</f>
        <v>1</v>
      </c>
      <c r="M874" s="5">
        <f>INDEX(products!$A$1:$G$49,MATCH(orders!$D874,products!$A$1:$A$49,0),MATCH(orders!M$1,products!$A$1:$G$1,0))</f>
        <v>11.25</v>
      </c>
      <c r="N874" s="5">
        <f t="shared" si="39"/>
        <v>22.5</v>
      </c>
      <c r="O874" t="str">
        <f t="shared" si="40"/>
        <v>Arabica</v>
      </c>
      <c r="P874" t="str">
        <f t="shared" si="41"/>
        <v>Medium</v>
      </c>
      <c r="Q874" t="str">
        <f>_xlfn.XLOOKUP(Orders_Table[[#This Row],[Customer ID]],customers!$A$1:$A$1001,customers!$I$1:$I$1001,,0)</f>
        <v>No</v>
      </c>
    </row>
    <row r="875" spans="1:17"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s="2" t="str">
        <f>_xlfn.XLOOKUP(Orders_Table[[#This Row],[Customer ID]],customers!$A$1:$A$1001,customers!$F$1:$F$1001,,0)</f>
        <v>Charleston</v>
      </c>
      <c r="J875" t="str">
        <f>INDEX(products!$A$1:$G$49,MATCH(orders!$D875,products!$A$1:$A$49,0),MATCH(orders!J$1,products!$A$1:$G$1,0))</f>
        <v>Rob</v>
      </c>
      <c r="K875" t="str">
        <f>INDEX(products!$A$1:$G$49,MATCH(orders!$D875,products!$A$1:$A$49,0),MATCH(orders!K$1,products!$A$1:$G$1,0))</f>
        <v>M</v>
      </c>
      <c r="L875" s="4">
        <f>INDEX(products!$A$1:$G$49,MATCH(orders!$D875,products!$A$1:$A$49,0),MATCH(orders!L$1,products!$A$1:$G$1,0))</f>
        <v>0.2</v>
      </c>
      <c r="M875" s="5">
        <f>INDEX(products!$A$1:$G$49,MATCH(orders!$D875,products!$A$1:$A$49,0),MATCH(orders!M$1,products!$A$1:$G$1,0))</f>
        <v>2.9849999999999999</v>
      </c>
      <c r="N875" s="5">
        <f t="shared" si="39"/>
        <v>11.94</v>
      </c>
      <c r="O875" t="str">
        <f t="shared" si="40"/>
        <v>Robusta</v>
      </c>
      <c r="P875" t="str">
        <f t="shared" si="41"/>
        <v>Medium</v>
      </c>
      <c r="Q875" t="str">
        <f>_xlfn.XLOOKUP(Orders_Table[[#This Row],[Customer ID]],customers!$A$1:$A$1001,customers!$I$1:$I$1001,,0)</f>
        <v>Yes</v>
      </c>
    </row>
    <row r="876" spans="1:17"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s="2" t="str">
        <f>_xlfn.XLOOKUP(Orders_Table[[#This Row],[Customer ID]],customers!$A$1:$A$1001,customers!$F$1:$F$1001,,0)</f>
        <v>Houston</v>
      </c>
      <c r="J876" t="str">
        <f>INDEX(products!$A$1:$G$49,MATCH(orders!$D876,products!$A$1:$A$49,0),MATCH(orders!J$1,products!$A$1:$G$1,0))</f>
        <v>Ara</v>
      </c>
      <c r="K876" t="str">
        <f>INDEX(products!$A$1:$G$49,MATCH(orders!$D876,products!$A$1:$A$49,0),MATCH(orders!K$1,products!$A$1:$G$1,0))</f>
        <v>L</v>
      </c>
      <c r="L876" s="4">
        <f>INDEX(products!$A$1:$G$49,MATCH(orders!$D876,products!$A$1:$A$49,0),MATCH(orders!L$1,products!$A$1:$G$1,0))</f>
        <v>1</v>
      </c>
      <c r="M876" s="5">
        <f>INDEX(products!$A$1:$G$49,MATCH(orders!$D876,products!$A$1:$A$49,0),MATCH(orders!M$1,products!$A$1:$G$1,0))</f>
        <v>12.95</v>
      </c>
      <c r="N876" s="5">
        <f t="shared" si="39"/>
        <v>25.9</v>
      </c>
      <c r="O876" t="str">
        <f t="shared" si="40"/>
        <v>Arabica</v>
      </c>
      <c r="P876" t="str">
        <f t="shared" si="41"/>
        <v>Light</v>
      </c>
      <c r="Q876" t="str">
        <f>_xlfn.XLOOKUP(Orders_Table[[#This Row],[Customer ID]],customers!$A$1:$A$1001,customers!$I$1:$I$1001,,0)</f>
        <v>No</v>
      </c>
    </row>
    <row r="877" spans="1:17"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s="2" t="str">
        <f>_xlfn.XLOOKUP(Orders_Table[[#This Row],[Customer ID]],customers!$A$1:$A$1001,customers!$F$1:$F$1001,,0)</f>
        <v>Confey</v>
      </c>
      <c r="J877" t="str">
        <f>INDEX(products!$A$1:$G$49,MATCH(orders!$D877,products!$A$1:$A$49,0),MATCH(orders!J$1,products!$A$1:$G$1,0))</f>
        <v>Lib</v>
      </c>
      <c r="K877" t="str">
        <f>INDEX(products!$A$1:$G$49,MATCH(orders!$D877,products!$A$1:$A$49,0),MATCH(orders!K$1,products!$A$1:$G$1,0))</f>
        <v>M</v>
      </c>
      <c r="L877" s="4">
        <f>INDEX(products!$A$1:$G$49,MATCH(orders!$D877,products!$A$1:$A$49,0),MATCH(orders!L$1,products!$A$1:$G$1,0))</f>
        <v>0.5</v>
      </c>
      <c r="M877" s="5">
        <f>INDEX(products!$A$1:$G$49,MATCH(orders!$D877,products!$A$1:$A$49,0),MATCH(orders!M$1,products!$A$1:$G$1,0))</f>
        <v>8.73</v>
      </c>
      <c r="N877" s="5">
        <f t="shared" si="39"/>
        <v>43.650000000000006</v>
      </c>
      <c r="O877" t="str">
        <f t="shared" si="40"/>
        <v>Liberica</v>
      </c>
      <c r="P877" t="str">
        <f t="shared" si="41"/>
        <v>Medium</v>
      </c>
      <c r="Q877" t="str">
        <f>_xlfn.XLOOKUP(Orders_Table[[#This Row],[Customer ID]],customers!$A$1:$A$1001,customers!$I$1:$I$1001,,0)</f>
        <v>No</v>
      </c>
    </row>
    <row r="878" spans="1:17"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s="2" t="str">
        <f>_xlfn.XLOOKUP(Orders_Table[[#This Row],[Customer ID]],customers!$A$1:$A$1001,customers!$F$1:$F$1001,,0)</f>
        <v>Confey</v>
      </c>
      <c r="J878" t="str">
        <f>INDEX(products!$A$1:$G$49,MATCH(orders!$D878,products!$A$1:$A$49,0),MATCH(orders!J$1,products!$A$1:$G$1,0))</f>
        <v>Ara</v>
      </c>
      <c r="K878" t="str">
        <f>INDEX(products!$A$1:$G$49,MATCH(orders!$D878,products!$A$1:$A$49,0),MATCH(orders!K$1,products!$A$1:$G$1,0))</f>
        <v>L</v>
      </c>
      <c r="L878" s="4">
        <f>INDEX(products!$A$1:$G$49,MATCH(orders!$D878,products!$A$1:$A$49,0),MATCH(orders!L$1,products!$A$1:$G$1,0))</f>
        <v>0.5</v>
      </c>
      <c r="M878" s="5">
        <f>INDEX(products!$A$1:$G$49,MATCH(orders!$D878,products!$A$1:$A$49,0),MATCH(orders!M$1,products!$A$1:$G$1,0))</f>
        <v>7.77</v>
      </c>
      <c r="N878" s="5">
        <f t="shared" si="39"/>
        <v>46.62</v>
      </c>
      <c r="O878" t="str">
        <f t="shared" si="40"/>
        <v>Arabica</v>
      </c>
      <c r="P878" t="str">
        <f t="shared" si="41"/>
        <v>Light</v>
      </c>
      <c r="Q878" t="str">
        <f>_xlfn.XLOOKUP(Orders_Table[[#This Row],[Customer ID]],customers!$A$1:$A$1001,customers!$I$1:$I$1001,,0)</f>
        <v>No</v>
      </c>
    </row>
    <row r="879" spans="1:17"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s="2" t="str">
        <f>_xlfn.XLOOKUP(Orders_Table[[#This Row],[Customer ID]],customers!$A$1:$A$1001,customers!$F$1:$F$1001,,0)</f>
        <v>Newark</v>
      </c>
      <c r="J879" t="str">
        <f>INDEX(products!$A$1:$G$49,MATCH(orders!$D879,products!$A$1:$A$49,0),MATCH(orders!J$1,products!$A$1:$G$1,0))</f>
        <v>Lib</v>
      </c>
      <c r="K879" t="str">
        <f>INDEX(products!$A$1:$G$49,MATCH(orders!$D879,products!$A$1:$A$49,0),MATCH(orders!K$1,products!$A$1:$G$1,0))</f>
        <v>L</v>
      </c>
      <c r="L879" s="4">
        <f>INDEX(products!$A$1:$G$49,MATCH(orders!$D879,products!$A$1:$A$49,0),MATCH(orders!L$1,products!$A$1:$G$1,0))</f>
        <v>0.5</v>
      </c>
      <c r="M879" s="5">
        <f>INDEX(products!$A$1:$G$49,MATCH(orders!$D879,products!$A$1:$A$49,0),MATCH(orders!M$1,products!$A$1:$G$1,0))</f>
        <v>9.51</v>
      </c>
      <c r="N879" s="5">
        <f t="shared" si="39"/>
        <v>28.53</v>
      </c>
      <c r="O879" t="str">
        <f t="shared" si="40"/>
        <v>Liberica</v>
      </c>
      <c r="P879" t="str">
        <f t="shared" si="41"/>
        <v>Light</v>
      </c>
      <c r="Q879" t="str">
        <f>_xlfn.XLOOKUP(Orders_Table[[#This Row],[Customer ID]],customers!$A$1:$A$1001,customers!$I$1:$I$1001,,0)</f>
        <v>No</v>
      </c>
    </row>
    <row r="880" spans="1:17"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s="2" t="str">
        <f>_xlfn.XLOOKUP(Orders_Table[[#This Row],[Customer ID]],customers!$A$1:$A$1001,customers!$F$1:$F$1001,,0)</f>
        <v>Seattle</v>
      </c>
      <c r="J880" t="str">
        <f>INDEX(products!$A$1:$G$49,MATCH(orders!$D880,products!$A$1:$A$49,0),MATCH(orders!J$1,products!$A$1:$G$1,0))</f>
        <v>Rob</v>
      </c>
      <c r="K880" t="str">
        <f>INDEX(products!$A$1:$G$49,MATCH(orders!$D880,products!$A$1:$A$49,0),MATCH(orders!K$1,products!$A$1:$G$1,0))</f>
        <v>L</v>
      </c>
      <c r="L880" s="4">
        <f>INDEX(products!$A$1:$G$49,MATCH(orders!$D880,products!$A$1:$A$49,0),MATCH(orders!L$1,products!$A$1:$G$1,0))</f>
        <v>2.5</v>
      </c>
      <c r="M880" s="5">
        <f>INDEX(products!$A$1:$G$49,MATCH(orders!$D880,products!$A$1:$A$49,0),MATCH(orders!M$1,products!$A$1:$G$1,0))</f>
        <v>27.484999999999996</v>
      </c>
      <c r="N880" s="5">
        <f t="shared" si="39"/>
        <v>27.484999999999996</v>
      </c>
      <c r="O880" t="str">
        <f t="shared" si="40"/>
        <v>Robusta</v>
      </c>
      <c r="P880" t="str">
        <f t="shared" si="41"/>
        <v>Light</v>
      </c>
      <c r="Q880" t="str">
        <f>_xlfn.XLOOKUP(Orders_Table[[#This Row],[Customer ID]],customers!$A$1:$A$1001,customers!$I$1:$I$1001,,0)</f>
        <v>Yes</v>
      </c>
    </row>
    <row r="881" spans="1:17"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s="2" t="str">
        <f>_xlfn.XLOOKUP(Orders_Table[[#This Row],[Customer ID]],customers!$A$1:$A$1001,customers!$F$1:$F$1001,,0)</f>
        <v>Englewood</v>
      </c>
      <c r="J881" t="str">
        <f>INDEX(products!$A$1:$G$49,MATCH(orders!$D881,products!$A$1:$A$49,0),MATCH(orders!J$1,products!$A$1:$G$1,0))</f>
        <v>Exc</v>
      </c>
      <c r="K881" t="str">
        <f>INDEX(products!$A$1:$G$49,MATCH(orders!$D881,products!$A$1:$A$49,0),MATCH(orders!K$1,products!$A$1:$G$1,0))</f>
        <v>D</v>
      </c>
      <c r="L881" s="4">
        <f>INDEX(products!$A$1:$G$49,MATCH(orders!$D881,products!$A$1:$A$49,0),MATCH(orders!L$1,products!$A$1:$G$1,0))</f>
        <v>0.2</v>
      </c>
      <c r="M881" s="5">
        <f>INDEX(products!$A$1:$G$49,MATCH(orders!$D881,products!$A$1:$A$49,0),MATCH(orders!M$1,products!$A$1:$G$1,0))</f>
        <v>3.645</v>
      </c>
      <c r="N881" s="5">
        <f t="shared" si="39"/>
        <v>10.935</v>
      </c>
      <c r="O881" t="str">
        <f t="shared" si="40"/>
        <v>Excelsa</v>
      </c>
      <c r="P881" t="str">
        <f t="shared" si="41"/>
        <v>Dark</v>
      </c>
      <c r="Q881" t="str">
        <f>_xlfn.XLOOKUP(Orders_Table[[#This Row],[Customer ID]],customers!$A$1:$A$1001,customers!$I$1:$I$1001,,0)</f>
        <v>No</v>
      </c>
    </row>
    <row r="882" spans="1:17"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s="2" t="str">
        <f>_xlfn.XLOOKUP(Orders_Table[[#This Row],[Customer ID]],customers!$A$1:$A$1001,customers!$F$1:$F$1001,,0)</f>
        <v>Rockford</v>
      </c>
      <c r="J882" t="str">
        <f>INDEX(products!$A$1:$G$49,MATCH(orders!$D882,products!$A$1:$A$49,0),MATCH(orders!J$1,products!$A$1:$G$1,0))</f>
        <v>Rob</v>
      </c>
      <c r="K882" t="str">
        <f>INDEX(products!$A$1:$G$49,MATCH(orders!$D882,products!$A$1:$A$49,0),MATCH(orders!K$1,products!$A$1:$G$1,0))</f>
        <v>L</v>
      </c>
      <c r="L882" s="4">
        <f>INDEX(products!$A$1:$G$49,MATCH(orders!$D882,products!$A$1:$A$49,0),MATCH(orders!L$1,products!$A$1:$G$1,0))</f>
        <v>0.2</v>
      </c>
      <c r="M882" s="5">
        <f>INDEX(products!$A$1:$G$49,MATCH(orders!$D882,products!$A$1:$A$49,0),MATCH(orders!M$1,products!$A$1:$G$1,0))</f>
        <v>3.5849999999999995</v>
      </c>
      <c r="N882" s="5">
        <f t="shared" si="39"/>
        <v>7.169999999999999</v>
      </c>
      <c r="O882" t="str">
        <f t="shared" si="40"/>
        <v>Robusta</v>
      </c>
      <c r="P882" t="str">
        <f t="shared" si="41"/>
        <v>Light</v>
      </c>
      <c r="Q882" t="str">
        <f>_xlfn.XLOOKUP(Orders_Table[[#This Row],[Customer ID]],customers!$A$1:$A$1001,customers!$I$1:$I$1001,,0)</f>
        <v>No</v>
      </c>
    </row>
    <row r="883" spans="1:17"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s="2" t="str">
        <f>_xlfn.XLOOKUP(Orders_Table[[#This Row],[Customer ID]],customers!$A$1:$A$1001,customers!$F$1:$F$1001,,0)</f>
        <v>Billings</v>
      </c>
      <c r="J883" t="str">
        <f>INDEX(products!$A$1:$G$49,MATCH(orders!$D883,products!$A$1:$A$49,0),MATCH(orders!J$1,products!$A$1:$G$1,0))</f>
        <v>Ara</v>
      </c>
      <c r="K883" t="str">
        <f>INDEX(products!$A$1:$G$49,MATCH(orders!$D883,products!$A$1:$A$49,0),MATCH(orders!K$1,products!$A$1:$G$1,0))</f>
        <v>L</v>
      </c>
      <c r="L883" s="4">
        <f>INDEX(products!$A$1:$G$49,MATCH(orders!$D883,products!$A$1:$A$49,0),MATCH(orders!L$1,products!$A$1:$G$1,0))</f>
        <v>0.2</v>
      </c>
      <c r="M883" s="5">
        <f>INDEX(products!$A$1:$G$49,MATCH(orders!$D883,products!$A$1:$A$49,0),MATCH(orders!M$1,products!$A$1:$G$1,0))</f>
        <v>3.8849999999999998</v>
      </c>
      <c r="N883" s="5">
        <f t="shared" si="39"/>
        <v>23.31</v>
      </c>
      <c r="O883" t="str">
        <f t="shared" si="40"/>
        <v>Arabica</v>
      </c>
      <c r="P883" t="str">
        <f t="shared" si="41"/>
        <v>Light</v>
      </c>
      <c r="Q883" t="str">
        <f>_xlfn.XLOOKUP(Orders_Table[[#This Row],[Customer ID]],customers!$A$1:$A$1001,customers!$I$1:$I$1001,,0)</f>
        <v>Yes</v>
      </c>
    </row>
    <row r="884" spans="1:17"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s="2" t="str">
        <f>_xlfn.XLOOKUP(Orders_Table[[#This Row],[Customer ID]],customers!$A$1:$A$1001,customers!$F$1:$F$1001,,0)</f>
        <v>Denver</v>
      </c>
      <c r="J884" t="str">
        <f>INDEX(products!$A$1:$G$49,MATCH(orders!$D884,products!$A$1:$A$49,0),MATCH(orders!J$1,products!$A$1:$G$1,0))</f>
        <v>Ara</v>
      </c>
      <c r="K884" t="str">
        <f>INDEX(products!$A$1:$G$49,MATCH(orders!$D884,products!$A$1:$A$49,0),MATCH(orders!K$1,products!$A$1:$G$1,0))</f>
        <v>D</v>
      </c>
      <c r="L884" s="4">
        <f>INDEX(products!$A$1:$G$49,MATCH(orders!$D884,products!$A$1:$A$49,0),MATCH(orders!L$1,products!$A$1:$G$1,0))</f>
        <v>2.5</v>
      </c>
      <c r="M884" s="5">
        <f>INDEX(products!$A$1:$G$49,MATCH(orders!$D884,products!$A$1:$A$49,0),MATCH(orders!M$1,products!$A$1:$G$1,0))</f>
        <v>22.884999999999998</v>
      </c>
      <c r="N884" s="5">
        <f t="shared" si="39"/>
        <v>114.42499999999998</v>
      </c>
      <c r="O884" t="str">
        <f t="shared" si="40"/>
        <v>Arabica</v>
      </c>
      <c r="P884" t="str">
        <f t="shared" si="41"/>
        <v>Dark</v>
      </c>
      <c r="Q884" t="str">
        <f>_xlfn.XLOOKUP(Orders_Table[[#This Row],[Customer ID]],customers!$A$1:$A$1001,customers!$I$1:$I$1001,,0)</f>
        <v>Yes</v>
      </c>
    </row>
    <row r="885" spans="1:17"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s="2" t="str">
        <f>_xlfn.XLOOKUP(Orders_Table[[#This Row],[Customer ID]],customers!$A$1:$A$1001,customers!$F$1:$F$1001,,0)</f>
        <v>Tulsa</v>
      </c>
      <c r="J885" t="str">
        <f>INDEX(products!$A$1:$G$49,MATCH(orders!$D885,products!$A$1:$A$49,0),MATCH(orders!J$1,products!$A$1:$G$1,0))</f>
        <v>Ara</v>
      </c>
      <c r="K885" t="str">
        <f>INDEX(products!$A$1:$G$49,MATCH(orders!$D885,products!$A$1:$A$49,0),MATCH(orders!K$1,products!$A$1:$G$1,0))</f>
        <v>M</v>
      </c>
      <c r="L885" s="4">
        <f>INDEX(products!$A$1:$G$49,MATCH(orders!$D885,products!$A$1:$A$49,0),MATCH(orders!L$1,products!$A$1:$G$1,0))</f>
        <v>2.5</v>
      </c>
      <c r="M885" s="5">
        <f>INDEX(products!$A$1:$G$49,MATCH(orders!$D885,products!$A$1:$A$49,0),MATCH(orders!M$1,products!$A$1:$G$1,0))</f>
        <v>25.874999999999996</v>
      </c>
      <c r="N885" s="5">
        <f t="shared" si="39"/>
        <v>77.624999999999986</v>
      </c>
      <c r="O885" t="str">
        <f t="shared" si="40"/>
        <v>Arabica</v>
      </c>
      <c r="P885" t="str">
        <f t="shared" si="41"/>
        <v>Medium</v>
      </c>
      <c r="Q885" t="str">
        <f>_xlfn.XLOOKUP(Orders_Table[[#This Row],[Customer ID]],customers!$A$1:$A$1001,customers!$I$1:$I$1001,,0)</f>
        <v>Yes</v>
      </c>
    </row>
    <row r="886" spans="1:17"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s="2" t="str">
        <f>_xlfn.XLOOKUP(Orders_Table[[#This Row],[Customer ID]],customers!$A$1:$A$1001,customers!$F$1:$F$1001,,0)</f>
        <v>Fresno</v>
      </c>
      <c r="J886" t="str">
        <f>INDEX(products!$A$1:$G$49,MATCH(orders!$D886,products!$A$1:$A$49,0),MATCH(orders!J$1,products!$A$1:$G$1,0))</f>
        <v>Rob</v>
      </c>
      <c r="K886" t="str">
        <f>INDEX(products!$A$1:$G$49,MATCH(orders!$D886,products!$A$1:$A$49,0),MATCH(orders!K$1,products!$A$1:$G$1,0))</f>
        <v>D</v>
      </c>
      <c r="L886" s="4">
        <f>INDEX(products!$A$1:$G$49,MATCH(orders!$D886,products!$A$1:$A$49,0),MATCH(orders!L$1,products!$A$1:$G$1,0))</f>
        <v>0.5</v>
      </c>
      <c r="M886" s="5">
        <f>INDEX(products!$A$1:$G$49,MATCH(orders!$D886,products!$A$1:$A$49,0),MATCH(orders!M$1,products!$A$1:$G$1,0))</f>
        <v>5.3699999999999992</v>
      </c>
      <c r="N886" s="5">
        <f t="shared" si="39"/>
        <v>5.3699999999999992</v>
      </c>
      <c r="O886" t="str">
        <f t="shared" si="40"/>
        <v>Robusta</v>
      </c>
      <c r="P886" t="str">
        <f t="shared" si="41"/>
        <v>Dark</v>
      </c>
      <c r="Q886" t="str">
        <f>_xlfn.XLOOKUP(Orders_Table[[#This Row],[Customer ID]],customers!$A$1:$A$1001,customers!$I$1:$I$1001,,0)</f>
        <v>Yes</v>
      </c>
    </row>
    <row r="887" spans="1:17"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s="2" t="str">
        <f>_xlfn.XLOOKUP(Orders_Table[[#This Row],[Customer ID]],customers!$A$1:$A$1001,customers!$F$1:$F$1001,,0)</f>
        <v>Mullagh</v>
      </c>
      <c r="J887" t="str">
        <f>INDEX(products!$A$1:$G$49,MATCH(orders!$D887,products!$A$1:$A$49,0),MATCH(orders!J$1,products!$A$1:$G$1,0))</f>
        <v>Rob</v>
      </c>
      <c r="K887" t="str">
        <f>INDEX(products!$A$1:$G$49,MATCH(orders!$D887,products!$A$1:$A$49,0),MATCH(orders!K$1,products!$A$1:$G$1,0))</f>
        <v>D</v>
      </c>
      <c r="L887" s="4">
        <f>INDEX(products!$A$1:$G$49,MATCH(orders!$D887,products!$A$1:$A$49,0),MATCH(orders!L$1,products!$A$1:$G$1,0))</f>
        <v>2.5</v>
      </c>
      <c r="M887" s="5">
        <f>INDEX(products!$A$1:$G$49,MATCH(orders!$D887,products!$A$1:$A$49,0),MATCH(orders!M$1,products!$A$1:$G$1,0))</f>
        <v>20.584999999999997</v>
      </c>
      <c r="N887" s="5">
        <f t="shared" si="39"/>
        <v>123.50999999999999</v>
      </c>
      <c r="O887" t="str">
        <f t="shared" si="40"/>
        <v>Robusta</v>
      </c>
      <c r="P887" t="str">
        <f t="shared" si="41"/>
        <v>Dark</v>
      </c>
      <c r="Q887" t="str">
        <f>_xlfn.XLOOKUP(Orders_Table[[#This Row],[Customer ID]],customers!$A$1:$A$1001,customers!$I$1:$I$1001,,0)</f>
        <v>No</v>
      </c>
    </row>
    <row r="888" spans="1:17"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s="2" t="str">
        <f>_xlfn.XLOOKUP(Orders_Table[[#This Row],[Customer ID]],customers!$A$1:$A$1001,customers!$F$1:$F$1001,,0)</f>
        <v>San Francisco</v>
      </c>
      <c r="J888" t="str">
        <f>INDEX(products!$A$1:$G$49,MATCH(orders!$D888,products!$A$1:$A$49,0),MATCH(orders!J$1,products!$A$1:$G$1,0))</f>
        <v>Lib</v>
      </c>
      <c r="K888" t="str">
        <f>INDEX(products!$A$1:$G$49,MATCH(orders!$D888,products!$A$1:$A$49,0),MATCH(orders!K$1,products!$A$1:$G$1,0))</f>
        <v>M</v>
      </c>
      <c r="L888" s="4">
        <f>INDEX(products!$A$1:$G$49,MATCH(orders!$D888,products!$A$1:$A$49,0),MATCH(orders!L$1,products!$A$1:$G$1,0))</f>
        <v>0.5</v>
      </c>
      <c r="M888" s="5">
        <f>INDEX(products!$A$1:$G$49,MATCH(orders!$D888,products!$A$1:$A$49,0),MATCH(orders!M$1,products!$A$1:$G$1,0))</f>
        <v>8.73</v>
      </c>
      <c r="N888" s="5">
        <f t="shared" si="39"/>
        <v>17.46</v>
      </c>
      <c r="O888" t="str">
        <f t="shared" si="40"/>
        <v>Liberica</v>
      </c>
      <c r="P888" t="str">
        <f t="shared" si="41"/>
        <v>Medium</v>
      </c>
      <c r="Q888" t="str">
        <f>_xlfn.XLOOKUP(Orders_Table[[#This Row],[Customer ID]],customers!$A$1:$A$1001,customers!$I$1:$I$1001,,0)</f>
        <v>No</v>
      </c>
    </row>
    <row r="889" spans="1:17"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s="2" t="str">
        <f>_xlfn.XLOOKUP(Orders_Table[[#This Row],[Customer ID]],customers!$A$1:$A$1001,customers!$F$1:$F$1001,,0)</f>
        <v>Mobile</v>
      </c>
      <c r="J889" t="str">
        <f>INDEX(products!$A$1:$G$49,MATCH(orders!$D889,products!$A$1:$A$49,0),MATCH(orders!J$1,products!$A$1:$G$1,0))</f>
        <v>Exc</v>
      </c>
      <c r="K889" t="str">
        <f>INDEX(products!$A$1:$G$49,MATCH(orders!$D889,products!$A$1:$A$49,0),MATCH(orders!K$1,products!$A$1:$G$1,0))</f>
        <v>L</v>
      </c>
      <c r="L889" s="4">
        <f>INDEX(products!$A$1:$G$49,MATCH(orders!$D889,products!$A$1:$A$49,0),MATCH(orders!L$1,products!$A$1:$G$1,0))</f>
        <v>0.2</v>
      </c>
      <c r="M889" s="5">
        <f>INDEX(products!$A$1:$G$49,MATCH(orders!$D889,products!$A$1:$A$49,0),MATCH(orders!M$1,products!$A$1:$G$1,0))</f>
        <v>4.4550000000000001</v>
      </c>
      <c r="N889" s="5">
        <f t="shared" si="39"/>
        <v>13.365</v>
      </c>
      <c r="O889" t="str">
        <f t="shared" si="40"/>
        <v>Excelsa</v>
      </c>
      <c r="P889" t="str">
        <f t="shared" si="41"/>
        <v>Light</v>
      </c>
      <c r="Q889" t="str">
        <f>_xlfn.XLOOKUP(Orders_Table[[#This Row],[Customer ID]],customers!$A$1:$A$1001,customers!$I$1:$I$1001,,0)</f>
        <v>No</v>
      </c>
    </row>
    <row r="890" spans="1:17"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s="2" t="str">
        <f>_xlfn.XLOOKUP(Orders_Table[[#This Row],[Customer ID]],customers!$A$1:$A$1001,customers!$F$1:$F$1001,,0)</f>
        <v>San Francisco</v>
      </c>
      <c r="J890" t="str">
        <f>INDEX(products!$A$1:$G$49,MATCH(orders!$D890,products!$A$1:$A$49,0),MATCH(orders!J$1,products!$A$1:$G$1,0))</f>
        <v>Ara</v>
      </c>
      <c r="K890" t="str">
        <f>INDEX(products!$A$1:$G$49,MATCH(orders!$D890,products!$A$1:$A$49,0),MATCH(orders!K$1,products!$A$1:$G$1,0))</f>
        <v>L</v>
      </c>
      <c r="L890" s="4">
        <f>INDEX(products!$A$1:$G$49,MATCH(orders!$D890,products!$A$1:$A$49,0),MATCH(orders!L$1,products!$A$1:$G$1,0))</f>
        <v>0.2</v>
      </c>
      <c r="M890" s="5">
        <f>INDEX(products!$A$1:$G$49,MATCH(orders!$D890,products!$A$1:$A$49,0),MATCH(orders!M$1,products!$A$1:$G$1,0))</f>
        <v>3.8849999999999998</v>
      </c>
      <c r="N890" s="5">
        <f t="shared" si="39"/>
        <v>7.77</v>
      </c>
      <c r="O890" t="str">
        <f t="shared" si="40"/>
        <v>Arabica</v>
      </c>
      <c r="P890" t="str">
        <f t="shared" si="41"/>
        <v>Light</v>
      </c>
      <c r="Q890" t="str">
        <f>_xlfn.XLOOKUP(Orders_Table[[#This Row],[Customer ID]],customers!$A$1:$A$1001,customers!$I$1:$I$1001,,0)</f>
        <v>Yes</v>
      </c>
    </row>
    <row r="891" spans="1:17"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s="2" t="str">
        <f>_xlfn.XLOOKUP(Orders_Table[[#This Row],[Customer ID]],customers!$A$1:$A$1001,customers!$F$1:$F$1001,,0)</f>
        <v>Jamaica</v>
      </c>
      <c r="J891" t="str">
        <f>INDEX(products!$A$1:$G$49,MATCH(orders!$D891,products!$A$1:$A$49,0),MATCH(orders!J$1,products!$A$1:$G$1,0))</f>
        <v>Rob</v>
      </c>
      <c r="K891" t="str">
        <f>INDEX(products!$A$1:$G$49,MATCH(orders!$D891,products!$A$1:$A$49,0),MATCH(orders!K$1,products!$A$1:$G$1,0))</f>
        <v>D</v>
      </c>
      <c r="L891" s="4">
        <f>INDEX(products!$A$1:$G$49,MATCH(orders!$D891,products!$A$1:$A$49,0),MATCH(orders!L$1,products!$A$1:$G$1,0))</f>
        <v>0.2</v>
      </c>
      <c r="M891" s="5">
        <f>INDEX(products!$A$1:$G$49,MATCH(orders!$D891,products!$A$1:$A$49,0),MATCH(orders!M$1,products!$A$1:$G$1,0))</f>
        <v>2.6849999999999996</v>
      </c>
      <c r="N891" s="5">
        <f t="shared" si="39"/>
        <v>2.6849999999999996</v>
      </c>
      <c r="O891" t="str">
        <f t="shared" si="40"/>
        <v>Robusta</v>
      </c>
      <c r="P891" t="str">
        <f t="shared" si="41"/>
        <v>Dark</v>
      </c>
      <c r="Q891" t="str">
        <f>_xlfn.XLOOKUP(Orders_Table[[#This Row],[Customer ID]],customers!$A$1:$A$1001,customers!$I$1:$I$1001,,0)</f>
        <v>Yes</v>
      </c>
    </row>
    <row r="892" spans="1:17"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s="2" t="str">
        <f>_xlfn.XLOOKUP(Orders_Table[[#This Row],[Customer ID]],customers!$A$1:$A$1001,customers!$F$1:$F$1001,,0)</f>
        <v>Denver</v>
      </c>
      <c r="J892" t="str">
        <f>INDEX(products!$A$1:$G$49,MATCH(orders!$D892,products!$A$1:$A$49,0),MATCH(orders!J$1,products!$A$1:$G$1,0))</f>
        <v>Rob</v>
      </c>
      <c r="K892" t="str">
        <f>INDEX(products!$A$1:$G$49,MATCH(orders!$D892,products!$A$1:$A$49,0),MATCH(orders!K$1,products!$A$1:$G$1,0))</f>
        <v>D</v>
      </c>
      <c r="L892" s="4">
        <f>INDEX(products!$A$1:$G$49,MATCH(orders!$D892,products!$A$1:$A$49,0),MATCH(orders!L$1,products!$A$1:$G$1,0))</f>
        <v>2.5</v>
      </c>
      <c r="M892" s="5">
        <f>INDEX(products!$A$1:$G$49,MATCH(orders!$D892,products!$A$1:$A$49,0),MATCH(orders!M$1,products!$A$1:$G$1,0))</f>
        <v>20.584999999999997</v>
      </c>
      <c r="N892" s="5">
        <f t="shared" si="39"/>
        <v>20.584999999999997</v>
      </c>
      <c r="O892" t="str">
        <f t="shared" si="40"/>
        <v>Robusta</v>
      </c>
      <c r="P892" t="str">
        <f t="shared" si="41"/>
        <v>Dark</v>
      </c>
      <c r="Q892" t="str">
        <f>_xlfn.XLOOKUP(Orders_Table[[#This Row],[Customer ID]],customers!$A$1:$A$1001,customers!$I$1:$I$1001,,0)</f>
        <v>Yes</v>
      </c>
    </row>
    <row r="893" spans="1:17"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s="2" t="str">
        <f>_xlfn.XLOOKUP(Orders_Table[[#This Row],[Customer ID]],customers!$A$1:$A$1001,customers!$F$1:$F$1001,,0)</f>
        <v>San Diego</v>
      </c>
      <c r="J893" t="str">
        <f>INDEX(products!$A$1:$G$49,MATCH(orders!$D893,products!$A$1:$A$49,0),MATCH(orders!J$1,products!$A$1:$G$1,0))</f>
        <v>Ara</v>
      </c>
      <c r="K893" t="str">
        <f>INDEX(products!$A$1:$G$49,MATCH(orders!$D893,products!$A$1:$A$49,0),MATCH(orders!K$1,products!$A$1:$G$1,0))</f>
        <v>D</v>
      </c>
      <c r="L893" s="4">
        <f>INDEX(products!$A$1:$G$49,MATCH(orders!$D893,products!$A$1:$A$49,0),MATCH(orders!L$1,products!$A$1:$G$1,0))</f>
        <v>2.5</v>
      </c>
      <c r="M893" s="5">
        <f>INDEX(products!$A$1:$G$49,MATCH(orders!$D893,products!$A$1:$A$49,0),MATCH(orders!M$1,products!$A$1:$G$1,0))</f>
        <v>22.884999999999998</v>
      </c>
      <c r="N893" s="5">
        <f t="shared" si="39"/>
        <v>114.42499999999998</v>
      </c>
      <c r="O893" t="str">
        <f t="shared" si="40"/>
        <v>Arabica</v>
      </c>
      <c r="P893" t="str">
        <f t="shared" si="41"/>
        <v>Dark</v>
      </c>
      <c r="Q893" t="str">
        <f>_xlfn.XLOOKUP(Orders_Table[[#This Row],[Customer ID]],customers!$A$1:$A$1001,customers!$I$1:$I$1001,,0)</f>
        <v>Yes</v>
      </c>
    </row>
    <row r="894" spans="1:17"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s="2" t="str">
        <f>_xlfn.XLOOKUP(Orders_Table[[#This Row],[Customer ID]],customers!$A$1:$A$1001,customers!$F$1:$F$1001,,0)</f>
        <v>Preston</v>
      </c>
      <c r="J894" t="str">
        <f>INDEX(products!$A$1:$G$49,MATCH(orders!$D894,products!$A$1:$A$49,0),MATCH(orders!J$1,products!$A$1:$G$1,0))</f>
        <v>Exc</v>
      </c>
      <c r="K894" t="str">
        <f>INDEX(products!$A$1:$G$49,MATCH(orders!$D894,products!$A$1:$A$49,0),MATCH(orders!K$1,products!$A$1:$G$1,0))</f>
        <v>M</v>
      </c>
      <c r="L894" s="4">
        <f>INDEX(products!$A$1:$G$49,MATCH(orders!$D894,products!$A$1:$A$49,0),MATCH(orders!L$1,products!$A$1:$G$1,0))</f>
        <v>0.2</v>
      </c>
      <c r="M894" s="5">
        <f>INDEX(products!$A$1:$G$49,MATCH(orders!$D894,products!$A$1:$A$49,0),MATCH(orders!M$1,products!$A$1:$G$1,0))</f>
        <v>4.125</v>
      </c>
      <c r="N894" s="5">
        <f t="shared" si="39"/>
        <v>20.625</v>
      </c>
      <c r="O894" t="str">
        <f t="shared" si="40"/>
        <v>Excelsa</v>
      </c>
      <c r="P894" t="str">
        <f t="shared" si="41"/>
        <v>Medium</v>
      </c>
      <c r="Q894" t="str">
        <f>_xlfn.XLOOKUP(Orders_Table[[#This Row],[Customer ID]],customers!$A$1:$A$1001,customers!$I$1:$I$1001,,0)</f>
        <v>No</v>
      </c>
    </row>
    <row r="895" spans="1:17"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s="2" t="str">
        <f>_xlfn.XLOOKUP(Orders_Table[[#This Row],[Customer ID]],customers!$A$1:$A$1001,customers!$F$1:$F$1001,,0)</f>
        <v>Pittsburgh</v>
      </c>
      <c r="J895" t="str">
        <f>INDEX(products!$A$1:$G$49,MATCH(orders!$D895,products!$A$1:$A$49,0),MATCH(orders!J$1,products!$A$1:$G$1,0))</f>
        <v>Lib</v>
      </c>
      <c r="K895" t="str">
        <f>INDEX(products!$A$1:$G$49,MATCH(orders!$D895,products!$A$1:$A$49,0),MATCH(orders!K$1,products!$A$1:$G$1,0))</f>
        <v>L</v>
      </c>
      <c r="L895" s="4">
        <f>INDEX(products!$A$1:$G$49,MATCH(orders!$D895,products!$A$1:$A$49,0),MATCH(orders!L$1,products!$A$1:$G$1,0))</f>
        <v>0.5</v>
      </c>
      <c r="M895" s="5">
        <f>INDEX(products!$A$1:$G$49,MATCH(orders!$D895,products!$A$1:$A$49,0),MATCH(orders!M$1,products!$A$1:$G$1,0))</f>
        <v>9.51</v>
      </c>
      <c r="N895" s="5">
        <f t="shared" si="39"/>
        <v>57.06</v>
      </c>
      <c r="O895" t="str">
        <f t="shared" si="40"/>
        <v>Liberica</v>
      </c>
      <c r="P895" t="str">
        <f t="shared" si="41"/>
        <v>Light</v>
      </c>
      <c r="Q895" t="str">
        <f>_xlfn.XLOOKUP(Orders_Table[[#This Row],[Customer ID]],customers!$A$1:$A$1001,customers!$I$1:$I$1001,,0)</f>
        <v>Yes</v>
      </c>
    </row>
    <row r="896" spans="1:17"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s="2" t="str">
        <f>_xlfn.XLOOKUP(Orders_Table[[#This Row],[Customer ID]],customers!$A$1:$A$1001,customers!$F$1:$F$1001,,0)</f>
        <v>Cavan</v>
      </c>
      <c r="J896" t="str">
        <f>INDEX(products!$A$1:$G$49,MATCH(orders!$D896,products!$A$1:$A$49,0),MATCH(orders!J$1,products!$A$1:$G$1,0))</f>
        <v>Rob</v>
      </c>
      <c r="K896" t="str">
        <f>INDEX(products!$A$1:$G$49,MATCH(orders!$D896,products!$A$1:$A$49,0),MATCH(orders!K$1,products!$A$1:$G$1,0))</f>
        <v>D</v>
      </c>
      <c r="L896" s="4">
        <f>INDEX(products!$A$1:$G$49,MATCH(orders!$D896,products!$A$1:$A$49,0),MATCH(orders!L$1,products!$A$1:$G$1,0))</f>
        <v>2.5</v>
      </c>
      <c r="M896" s="5">
        <f>INDEX(products!$A$1:$G$49,MATCH(orders!$D896,products!$A$1:$A$49,0),MATCH(orders!M$1,products!$A$1:$G$1,0))</f>
        <v>20.584999999999997</v>
      </c>
      <c r="N896" s="5">
        <f t="shared" si="39"/>
        <v>82.339999999999989</v>
      </c>
      <c r="O896" t="str">
        <f t="shared" si="40"/>
        <v>Robusta</v>
      </c>
      <c r="P896" t="str">
        <f t="shared" si="41"/>
        <v>Dark</v>
      </c>
      <c r="Q896" t="str">
        <f>_xlfn.XLOOKUP(Orders_Table[[#This Row],[Customer ID]],customers!$A$1:$A$1001,customers!$I$1:$I$1001,,0)</f>
        <v>Yes</v>
      </c>
    </row>
    <row r="897" spans="1:17"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s="2" t="str">
        <f>_xlfn.XLOOKUP(Orders_Table[[#This Row],[Customer ID]],customers!$A$1:$A$1001,customers!$F$1:$F$1001,,0)</f>
        <v>New York City</v>
      </c>
      <c r="J897" t="str">
        <f>INDEX(products!$A$1:$G$49,MATCH(orders!$D897,products!$A$1:$A$49,0),MATCH(orders!J$1,products!$A$1:$G$1,0))</f>
        <v>Exc</v>
      </c>
      <c r="K897" t="str">
        <f>INDEX(products!$A$1:$G$49,MATCH(orders!$D897,products!$A$1:$A$49,0),MATCH(orders!K$1,products!$A$1:$G$1,0))</f>
        <v>M</v>
      </c>
      <c r="L897" s="4">
        <f>INDEX(products!$A$1:$G$49,MATCH(orders!$D897,products!$A$1:$A$49,0),MATCH(orders!L$1,products!$A$1:$G$1,0))</f>
        <v>2.5</v>
      </c>
      <c r="M897" s="5">
        <f>INDEX(products!$A$1:$G$49,MATCH(orders!$D897,products!$A$1:$A$49,0),MATCH(orders!M$1,products!$A$1:$G$1,0))</f>
        <v>31.624999999999996</v>
      </c>
      <c r="N897" s="5">
        <f t="shared" si="39"/>
        <v>158.12499999999997</v>
      </c>
      <c r="O897" t="str">
        <f t="shared" si="40"/>
        <v>Excelsa</v>
      </c>
      <c r="P897" t="str">
        <f t="shared" si="41"/>
        <v>Medium</v>
      </c>
      <c r="Q897" t="str">
        <f>_xlfn.XLOOKUP(Orders_Table[[#This Row],[Customer ID]],customers!$A$1:$A$1001,customers!$I$1:$I$1001,,0)</f>
        <v>No</v>
      </c>
    </row>
    <row r="898" spans="1:17"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s="2" t="str">
        <f>_xlfn.XLOOKUP(Orders_Table[[#This Row],[Customer ID]],customers!$A$1:$A$1001,customers!$F$1:$F$1001,,0)</f>
        <v>Seattle</v>
      </c>
      <c r="J898" t="str">
        <f>INDEX(products!$A$1:$G$49,MATCH(orders!$D898,products!$A$1:$A$49,0),MATCH(orders!J$1,products!$A$1:$G$1,0))</f>
        <v>Rob</v>
      </c>
      <c r="K898" t="str">
        <f>INDEX(products!$A$1:$G$49,MATCH(orders!$D898,products!$A$1:$A$49,0),MATCH(orders!K$1,products!$A$1:$G$1,0))</f>
        <v>D</v>
      </c>
      <c r="L898" s="4">
        <f>INDEX(products!$A$1:$G$49,MATCH(orders!$D898,products!$A$1:$A$49,0),MATCH(orders!L$1,products!$A$1:$G$1,0))</f>
        <v>0.5</v>
      </c>
      <c r="M898" s="5">
        <f>INDEX(products!$A$1:$G$49,MATCH(orders!$D898,products!$A$1:$A$49,0),MATCH(orders!M$1,products!$A$1:$G$1,0))</f>
        <v>5.3699999999999992</v>
      </c>
      <c r="N898" s="5">
        <f t="shared" si="39"/>
        <v>32.22</v>
      </c>
      <c r="O898" t="str">
        <f t="shared" si="40"/>
        <v>Robusta</v>
      </c>
      <c r="P898" t="str">
        <f t="shared" si="41"/>
        <v>Dark</v>
      </c>
      <c r="Q898" t="str">
        <f>_xlfn.XLOOKUP(Orders_Table[[#This Row],[Customer ID]],customers!$A$1:$A$1001,customers!$I$1:$I$1001,,0)</f>
        <v>Yes</v>
      </c>
    </row>
    <row r="899" spans="1:17"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s="2" t="str">
        <f>_xlfn.XLOOKUP(Orders_Table[[#This Row],[Customer ID]],customers!$A$1:$A$1001,customers!$F$1:$F$1001,,0)</f>
        <v>Birmingham</v>
      </c>
      <c r="J899" t="str">
        <f>INDEX(products!$A$1:$G$49,MATCH(orders!$D899,products!$A$1:$A$49,0),MATCH(orders!J$1,products!$A$1:$G$1,0))</f>
        <v>Exc</v>
      </c>
      <c r="K899" t="str">
        <f>INDEX(products!$A$1:$G$49,MATCH(orders!$D899,products!$A$1:$A$49,0),MATCH(orders!K$1,products!$A$1:$G$1,0))</f>
        <v>D</v>
      </c>
      <c r="L899" s="4">
        <f>INDEX(products!$A$1:$G$49,MATCH(orders!$D899,products!$A$1:$A$49,0),MATCH(orders!L$1,products!$A$1:$G$1,0))</f>
        <v>1</v>
      </c>
      <c r="M899" s="5">
        <f>INDEX(products!$A$1:$G$49,MATCH(orders!$D899,products!$A$1:$A$49,0),MATCH(orders!M$1,products!$A$1:$G$1,0))</f>
        <v>12.15</v>
      </c>
      <c r="N899" s="5">
        <f t="shared" ref="N899:N962" si="42">M899*E899</f>
        <v>24.3</v>
      </c>
      <c r="O899" t="str">
        <f t="shared" ref="O899:O962" si="43">IF(J899="Rob","Robusta", IF(J899="Exc", "Excelsa", IF(J899="Ara","Arabica", IF(J899="Lib","Liberica",""))))</f>
        <v>Excelsa</v>
      </c>
      <c r="P899" t="str">
        <f t="shared" ref="P899:P962" si="44">IF(K899="M", "Medium", IF(K899="L","Light", IF(K899="D","Dark","")))</f>
        <v>Dark</v>
      </c>
      <c r="Q899" t="str">
        <f>_xlfn.XLOOKUP(Orders_Table[[#This Row],[Customer ID]],customers!$A$1:$A$1001,customers!$I$1:$I$1001,,0)</f>
        <v>No</v>
      </c>
    </row>
    <row r="900" spans="1:17"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s="2" t="str">
        <f>_xlfn.XLOOKUP(Orders_Table[[#This Row],[Customer ID]],customers!$A$1:$A$1001,customers!$F$1:$F$1001,,0)</f>
        <v>Battle Creek</v>
      </c>
      <c r="J900" t="str">
        <f>INDEX(products!$A$1:$G$49,MATCH(orders!$D900,products!$A$1:$A$49,0),MATCH(orders!J$1,products!$A$1:$G$1,0))</f>
        <v>Rob</v>
      </c>
      <c r="K900" t="str">
        <f>INDEX(products!$A$1:$G$49,MATCH(orders!$D900,products!$A$1:$A$49,0),MATCH(orders!K$1,products!$A$1:$G$1,0))</f>
        <v>L</v>
      </c>
      <c r="L900" s="4">
        <f>INDEX(products!$A$1:$G$49,MATCH(orders!$D900,products!$A$1:$A$49,0),MATCH(orders!L$1,products!$A$1:$G$1,0))</f>
        <v>0.5</v>
      </c>
      <c r="M900" s="5">
        <f>INDEX(products!$A$1:$G$49,MATCH(orders!$D900,products!$A$1:$A$49,0),MATCH(orders!M$1,products!$A$1:$G$1,0))</f>
        <v>7.169999999999999</v>
      </c>
      <c r="N900" s="5">
        <f t="shared" si="42"/>
        <v>35.849999999999994</v>
      </c>
      <c r="O900" t="str">
        <f t="shared" si="43"/>
        <v>Robusta</v>
      </c>
      <c r="P900" t="str">
        <f t="shared" si="44"/>
        <v>Light</v>
      </c>
      <c r="Q900" t="str">
        <f>_xlfn.XLOOKUP(Orders_Table[[#This Row],[Customer ID]],customers!$A$1:$A$1001,customers!$I$1:$I$1001,,0)</f>
        <v>No</v>
      </c>
    </row>
    <row r="901" spans="1:17"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s="2" t="str">
        <f>_xlfn.XLOOKUP(Orders_Table[[#This Row],[Customer ID]],customers!$A$1:$A$1001,customers!$F$1:$F$1001,,0)</f>
        <v>New York City</v>
      </c>
      <c r="J901" t="str">
        <f>INDEX(products!$A$1:$G$49,MATCH(orders!$D901,products!$A$1:$A$49,0),MATCH(orders!J$1,products!$A$1:$G$1,0))</f>
        <v>Lib</v>
      </c>
      <c r="K901" t="str">
        <f>INDEX(products!$A$1:$G$49,MATCH(orders!$D901,products!$A$1:$A$49,0),MATCH(orders!K$1,products!$A$1:$G$1,0))</f>
        <v>M</v>
      </c>
      <c r="L901" s="4">
        <f>INDEX(products!$A$1:$G$49,MATCH(orders!$D901,products!$A$1:$A$49,0),MATCH(orders!L$1,products!$A$1:$G$1,0))</f>
        <v>1</v>
      </c>
      <c r="M901" s="5">
        <f>INDEX(products!$A$1:$G$49,MATCH(orders!$D901,products!$A$1:$A$49,0),MATCH(orders!M$1,products!$A$1:$G$1,0))</f>
        <v>14.55</v>
      </c>
      <c r="N901" s="5">
        <f t="shared" si="42"/>
        <v>72.75</v>
      </c>
      <c r="O901" t="str">
        <f t="shared" si="43"/>
        <v>Liberica</v>
      </c>
      <c r="P901" t="str">
        <f t="shared" si="44"/>
        <v>Medium</v>
      </c>
      <c r="Q901" t="str">
        <f>_xlfn.XLOOKUP(Orders_Table[[#This Row],[Customer ID]],customers!$A$1:$A$1001,customers!$I$1:$I$1001,,0)</f>
        <v>No</v>
      </c>
    </row>
    <row r="902" spans="1:17"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s="2" t="str">
        <f>_xlfn.XLOOKUP(Orders_Table[[#This Row],[Customer ID]],customers!$A$1:$A$1001,customers!$F$1:$F$1001,,0)</f>
        <v>Ballymun</v>
      </c>
      <c r="J902" t="str">
        <f>INDEX(products!$A$1:$G$49,MATCH(orders!$D902,products!$A$1:$A$49,0),MATCH(orders!J$1,products!$A$1:$G$1,0))</f>
        <v>Lib</v>
      </c>
      <c r="K902" t="str">
        <f>INDEX(products!$A$1:$G$49,MATCH(orders!$D902,products!$A$1:$A$49,0),MATCH(orders!K$1,products!$A$1:$G$1,0))</f>
        <v>L</v>
      </c>
      <c r="L902" s="4">
        <f>INDEX(products!$A$1:$G$49,MATCH(orders!$D902,products!$A$1:$A$49,0),MATCH(orders!L$1,products!$A$1:$G$1,0))</f>
        <v>1</v>
      </c>
      <c r="M902" s="5">
        <f>INDEX(products!$A$1:$G$49,MATCH(orders!$D902,products!$A$1:$A$49,0),MATCH(orders!M$1,products!$A$1:$G$1,0))</f>
        <v>15.85</v>
      </c>
      <c r="N902" s="5">
        <f t="shared" si="42"/>
        <v>47.55</v>
      </c>
      <c r="O902" t="str">
        <f t="shared" si="43"/>
        <v>Liberica</v>
      </c>
      <c r="P902" t="str">
        <f t="shared" si="44"/>
        <v>Light</v>
      </c>
      <c r="Q902" t="str">
        <f>_xlfn.XLOOKUP(Orders_Table[[#This Row],[Customer ID]],customers!$A$1:$A$1001,customers!$I$1:$I$1001,,0)</f>
        <v>No</v>
      </c>
    </row>
    <row r="903" spans="1:17"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s="2" t="str">
        <f>_xlfn.XLOOKUP(Orders_Table[[#This Row],[Customer ID]],customers!$A$1:$A$1001,customers!$F$1:$F$1001,,0)</f>
        <v>Houston</v>
      </c>
      <c r="J903" t="str">
        <f>INDEX(products!$A$1:$G$49,MATCH(orders!$D903,products!$A$1:$A$49,0),MATCH(orders!J$1,products!$A$1:$G$1,0))</f>
        <v>Rob</v>
      </c>
      <c r="K903" t="str">
        <f>INDEX(products!$A$1:$G$49,MATCH(orders!$D903,products!$A$1:$A$49,0),MATCH(orders!K$1,products!$A$1:$G$1,0))</f>
        <v>L</v>
      </c>
      <c r="L903" s="4">
        <f>INDEX(products!$A$1:$G$49,MATCH(orders!$D903,products!$A$1:$A$49,0),MATCH(orders!L$1,products!$A$1:$G$1,0))</f>
        <v>0.2</v>
      </c>
      <c r="M903" s="5">
        <f>INDEX(products!$A$1:$G$49,MATCH(orders!$D903,products!$A$1:$A$49,0),MATCH(orders!M$1,products!$A$1:$G$1,0))</f>
        <v>3.5849999999999995</v>
      </c>
      <c r="N903" s="5">
        <f t="shared" si="42"/>
        <v>3.5849999999999995</v>
      </c>
      <c r="O903" t="str">
        <f t="shared" si="43"/>
        <v>Robusta</v>
      </c>
      <c r="P903" t="str">
        <f t="shared" si="44"/>
        <v>Light</v>
      </c>
      <c r="Q903" t="str">
        <f>_xlfn.XLOOKUP(Orders_Table[[#This Row],[Customer ID]],customers!$A$1:$A$1001,customers!$I$1:$I$1001,,0)</f>
        <v>Yes</v>
      </c>
    </row>
    <row r="904" spans="1:17"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s="2" t="str">
        <f>_xlfn.XLOOKUP(Orders_Table[[#This Row],[Customer ID]],customers!$A$1:$A$1001,customers!$F$1:$F$1001,,0)</f>
        <v>Cincinnati</v>
      </c>
      <c r="J904" t="str">
        <f>INDEX(products!$A$1:$G$49,MATCH(orders!$D904,products!$A$1:$A$49,0),MATCH(orders!J$1,products!$A$1:$G$1,0))</f>
        <v>Exc</v>
      </c>
      <c r="K904" t="str">
        <f>INDEX(products!$A$1:$G$49,MATCH(orders!$D904,products!$A$1:$A$49,0),MATCH(orders!K$1,products!$A$1:$G$1,0))</f>
        <v>M</v>
      </c>
      <c r="L904" s="4">
        <f>INDEX(products!$A$1:$G$49,MATCH(orders!$D904,products!$A$1:$A$49,0),MATCH(orders!L$1,products!$A$1:$G$1,0))</f>
        <v>2.5</v>
      </c>
      <c r="M904" s="5">
        <f>INDEX(products!$A$1:$G$49,MATCH(orders!$D904,products!$A$1:$A$49,0),MATCH(orders!M$1,products!$A$1:$G$1,0))</f>
        <v>31.624999999999996</v>
      </c>
      <c r="N904" s="5">
        <f t="shared" si="42"/>
        <v>158.12499999999997</v>
      </c>
      <c r="O904" t="str">
        <f t="shared" si="43"/>
        <v>Excelsa</v>
      </c>
      <c r="P904" t="str">
        <f t="shared" si="44"/>
        <v>Medium</v>
      </c>
      <c r="Q904" t="str">
        <f>_xlfn.XLOOKUP(Orders_Table[[#This Row],[Customer ID]],customers!$A$1:$A$1001,customers!$I$1:$I$1001,,0)</f>
        <v>No</v>
      </c>
    </row>
    <row r="905" spans="1:17"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s="2" t="str">
        <f>_xlfn.XLOOKUP(Orders_Table[[#This Row],[Customer ID]],customers!$A$1:$A$1001,customers!$F$1:$F$1001,,0)</f>
        <v>Fresno</v>
      </c>
      <c r="J905" t="str">
        <f>INDEX(products!$A$1:$G$49,MATCH(orders!$D905,products!$A$1:$A$49,0),MATCH(orders!J$1,products!$A$1:$G$1,0))</f>
        <v>Lib</v>
      </c>
      <c r="K905" t="str">
        <f>INDEX(products!$A$1:$G$49,MATCH(orders!$D905,products!$A$1:$A$49,0),MATCH(orders!K$1,products!$A$1:$G$1,0))</f>
        <v>M</v>
      </c>
      <c r="L905" s="4">
        <f>INDEX(products!$A$1:$G$49,MATCH(orders!$D905,products!$A$1:$A$49,0),MATCH(orders!L$1,products!$A$1:$G$1,0))</f>
        <v>0.5</v>
      </c>
      <c r="M905" s="5">
        <f>INDEX(products!$A$1:$G$49,MATCH(orders!$D905,products!$A$1:$A$49,0),MATCH(orders!M$1,products!$A$1:$G$1,0))</f>
        <v>8.73</v>
      </c>
      <c r="N905" s="5">
        <f t="shared" si="42"/>
        <v>17.46</v>
      </c>
      <c r="O905" t="str">
        <f t="shared" si="43"/>
        <v>Liberica</v>
      </c>
      <c r="P905" t="str">
        <f t="shared" si="44"/>
        <v>Medium</v>
      </c>
      <c r="Q905" t="str">
        <f>_xlfn.XLOOKUP(Orders_Table[[#This Row],[Customer ID]],customers!$A$1:$A$1001,customers!$I$1:$I$1001,,0)</f>
        <v>No</v>
      </c>
    </row>
    <row r="906" spans="1:17"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s="2" t="str">
        <f>_xlfn.XLOOKUP(Orders_Table[[#This Row],[Customer ID]],customers!$A$1:$A$1001,customers!$F$1:$F$1001,,0)</f>
        <v>Saint Paul</v>
      </c>
      <c r="J906" t="str">
        <f>INDEX(products!$A$1:$G$49,MATCH(orders!$D906,products!$A$1:$A$49,0),MATCH(orders!J$1,products!$A$1:$G$1,0))</f>
        <v>Ara</v>
      </c>
      <c r="K906" t="str">
        <f>INDEX(products!$A$1:$G$49,MATCH(orders!$D906,products!$A$1:$A$49,0),MATCH(orders!K$1,products!$A$1:$G$1,0))</f>
        <v>L</v>
      </c>
      <c r="L906" s="4">
        <f>INDEX(products!$A$1:$G$49,MATCH(orders!$D906,products!$A$1:$A$49,0),MATCH(orders!L$1,products!$A$1:$G$1,0))</f>
        <v>2.5</v>
      </c>
      <c r="M906" s="5">
        <f>INDEX(products!$A$1:$G$49,MATCH(orders!$D906,products!$A$1:$A$49,0),MATCH(orders!M$1,products!$A$1:$G$1,0))</f>
        <v>29.784999999999997</v>
      </c>
      <c r="N906" s="5">
        <f t="shared" si="42"/>
        <v>148.92499999999998</v>
      </c>
      <c r="O906" t="str">
        <f t="shared" si="43"/>
        <v>Arabica</v>
      </c>
      <c r="P906" t="str">
        <f t="shared" si="44"/>
        <v>Light</v>
      </c>
      <c r="Q906" t="str">
        <f>_xlfn.XLOOKUP(Orders_Table[[#This Row],[Customer ID]],customers!$A$1:$A$1001,customers!$I$1:$I$1001,,0)</f>
        <v>No</v>
      </c>
    </row>
    <row r="907" spans="1:17"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s="2" t="str">
        <f>_xlfn.XLOOKUP(Orders_Table[[#This Row],[Customer ID]],customers!$A$1:$A$1001,customers!$F$1:$F$1001,,0)</f>
        <v>El Paso</v>
      </c>
      <c r="J907" t="str">
        <f>INDEX(products!$A$1:$G$49,MATCH(orders!$D907,products!$A$1:$A$49,0),MATCH(orders!J$1,products!$A$1:$G$1,0))</f>
        <v>Ara</v>
      </c>
      <c r="K907" t="str">
        <f>INDEX(products!$A$1:$G$49,MATCH(orders!$D907,products!$A$1:$A$49,0),MATCH(orders!K$1,products!$A$1:$G$1,0))</f>
        <v>M</v>
      </c>
      <c r="L907" s="4">
        <f>INDEX(products!$A$1:$G$49,MATCH(orders!$D907,products!$A$1:$A$49,0),MATCH(orders!L$1,products!$A$1:$G$1,0))</f>
        <v>0.5</v>
      </c>
      <c r="M907" s="5">
        <f>INDEX(products!$A$1:$G$49,MATCH(orders!$D907,products!$A$1:$A$49,0),MATCH(orders!M$1,products!$A$1:$G$1,0))</f>
        <v>6.75</v>
      </c>
      <c r="N907" s="5">
        <f t="shared" si="42"/>
        <v>40.5</v>
      </c>
      <c r="O907" t="str">
        <f t="shared" si="43"/>
        <v>Arabica</v>
      </c>
      <c r="P907" t="str">
        <f t="shared" si="44"/>
        <v>Medium</v>
      </c>
      <c r="Q907" t="str">
        <f>_xlfn.XLOOKUP(Orders_Table[[#This Row],[Customer ID]],customers!$A$1:$A$1001,customers!$I$1:$I$1001,,0)</f>
        <v>Yes</v>
      </c>
    </row>
    <row r="908" spans="1:17"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s="2" t="str">
        <f>_xlfn.XLOOKUP(Orders_Table[[#This Row],[Customer ID]],customers!$A$1:$A$1001,customers!$F$1:$F$1001,,0)</f>
        <v>Des Moines</v>
      </c>
      <c r="J908" t="str">
        <f>INDEX(products!$A$1:$G$49,MATCH(orders!$D908,products!$A$1:$A$49,0),MATCH(orders!J$1,products!$A$1:$G$1,0))</f>
        <v>Ara</v>
      </c>
      <c r="K908" t="str">
        <f>INDEX(products!$A$1:$G$49,MATCH(orders!$D908,products!$A$1:$A$49,0),MATCH(orders!K$1,products!$A$1:$G$1,0))</f>
        <v>M</v>
      </c>
      <c r="L908" s="4">
        <f>INDEX(products!$A$1:$G$49,MATCH(orders!$D908,products!$A$1:$A$49,0),MATCH(orders!L$1,products!$A$1:$G$1,0))</f>
        <v>0.5</v>
      </c>
      <c r="M908" s="5">
        <f>INDEX(products!$A$1:$G$49,MATCH(orders!$D908,products!$A$1:$A$49,0),MATCH(orders!M$1,products!$A$1:$G$1,0))</f>
        <v>6.75</v>
      </c>
      <c r="N908" s="5">
        <f t="shared" si="42"/>
        <v>27</v>
      </c>
      <c r="O908" t="str">
        <f t="shared" si="43"/>
        <v>Arabica</v>
      </c>
      <c r="P908" t="str">
        <f t="shared" si="44"/>
        <v>Medium</v>
      </c>
      <c r="Q908" t="str">
        <f>_xlfn.XLOOKUP(Orders_Table[[#This Row],[Customer ID]],customers!$A$1:$A$1001,customers!$I$1:$I$1001,,0)</f>
        <v>Yes</v>
      </c>
    </row>
    <row r="909" spans="1:17"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s="2" t="str">
        <f>_xlfn.XLOOKUP(Orders_Table[[#This Row],[Customer ID]],customers!$A$1:$A$1001,customers!$F$1:$F$1001,,0)</f>
        <v>Portland</v>
      </c>
      <c r="J909" t="str">
        <f>INDEX(products!$A$1:$G$49,MATCH(orders!$D909,products!$A$1:$A$49,0),MATCH(orders!J$1,products!$A$1:$G$1,0))</f>
        <v>Lib</v>
      </c>
      <c r="K909" t="str">
        <f>INDEX(products!$A$1:$G$49,MATCH(orders!$D909,products!$A$1:$A$49,0),MATCH(orders!K$1,products!$A$1:$G$1,0))</f>
        <v>D</v>
      </c>
      <c r="L909" s="4">
        <f>INDEX(products!$A$1:$G$49,MATCH(orders!$D909,products!$A$1:$A$49,0),MATCH(orders!L$1,products!$A$1:$G$1,0))</f>
        <v>1</v>
      </c>
      <c r="M909" s="5">
        <f>INDEX(products!$A$1:$G$49,MATCH(orders!$D909,products!$A$1:$A$49,0),MATCH(orders!M$1,products!$A$1:$G$1,0))</f>
        <v>12.95</v>
      </c>
      <c r="N909" s="5">
        <f t="shared" si="42"/>
        <v>38.849999999999994</v>
      </c>
      <c r="O909" t="str">
        <f t="shared" si="43"/>
        <v>Liberica</v>
      </c>
      <c r="P909" t="str">
        <f t="shared" si="44"/>
        <v>Dark</v>
      </c>
      <c r="Q909" t="str">
        <f>_xlfn.XLOOKUP(Orders_Table[[#This Row],[Customer ID]],customers!$A$1:$A$1001,customers!$I$1:$I$1001,,0)</f>
        <v>No</v>
      </c>
    </row>
    <row r="910" spans="1:17"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s="2" t="str">
        <f>_xlfn.XLOOKUP(Orders_Table[[#This Row],[Customer ID]],customers!$A$1:$A$1001,customers!$F$1:$F$1001,,0)</f>
        <v>Houston</v>
      </c>
      <c r="J910" t="str">
        <f>INDEX(products!$A$1:$G$49,MATCH(orders!$D910,products!$A$1:$A$49,0),MATCH(orders!J$1,products!$A$1:$G$1,0))</f>
        <v>Rob</v>
      </c>
      <c r="K910" t="str">
        <f>INDEX(products!$A$1:$G$49,MATCH(orders!$D910,products!$A$1:$A$49,0),MATCH(orders!K$1,products!$A$1:$G$1,0))</f>
        <v>L</v>
      </c>
      <c r="L910" s="4">
        <f>INDEX(products!$A$1:$G$49,MATCH(orders!$D910,products!$A$1:$A$49,0),MATCH(orders!L$1,products!$A$1:$G$1,0))</f>
        <v>1</v>
      </c>
      <c r="M910" s="5">
        <f>INDEX(products!$A$1:$G$49,MATCH(orders!$D910,products!$A$1:$A$49,0),MATCH(orders!M$1,products!$A$1:$G$1,0))</f>
        <v>11.95</v>
      </c>
      <c r="N910" s="5">
        <f t="shared" si="42"/>
        <v>59.75</v>
      </c>
      <c r="O910" t="str">
        <f t="shared" si="43"/>
        <v>Robusta</v>
      </c>
      <c r="P910" t="str">
        <f t="shared" si="44"/>
        <v>Light</v>
      </c>
      <c r="Q910" t="str">
        <f>_xlfn.XLOOKUP(Orders_Table[[#This Row],[Customer ID]],customers!$A$1:$A$1001,customers!$I$1:$I$1001,,0)</f>
        <v>No</v>
      </c>
    </row>
    <row r="911" spans="1:17"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s="2" t="str">
        <f>_xlfn.XLOOKUP(Orders_Table[[#This Row],[Customer ID]],customers!$A$1:$A$1001,customers!$F$1:$F$1001,,0)</f>
        <v>Durham</v>
      </c>
      <c r="J911" t="str">
        <f>INDEX(products!$A$1:$G$49,MATCH(orders!$D911,products!$A$1:$A$49,0),MATCH(orders!J$1,products!$A$1:$G$1,0))</f>
        <v>Rob</v>
      </c>
      <c r="K911" t="str">
        <f>INDEX(products!$A$1:$G$49,MATCH(orders!$D911,products!$A$1:$A$49,0),MATCH(orders!K$1,products!$A$1:$G$1,0))</f>
        <v>L</v>
      </c>
      <c r="L911" s="4">
        <f>INDEX(products!$A$1:$G$49,MATCH(orders!$D911,products!$A$1:$A$49,0),MATCH(orders!L$1,products!$A$1:$G$1,0))</f>
        <v>0.2</v>
      </c>
      <c r="M911" s="5">
        <f>INDEX(products!$A$1:$G$49,MATCH(orders!$D911,products!$A$1:$A$49,0),MATCH(orders!M$1,products!$A$1:$G$1,0))</f>
        <v>3.5849999999999995</v>
      </c>
      <c r="N911" s="5">
        <f t="shared" si="42"/>
        <v>10.754999999999999</v>
      </c>
      <c r="O911" t="str">
        <f t="shared" si="43"/>
        <v>Robusta</v>
      </c>
      <c r="P911" t="str">
        <f t="shared" si="44"/>
        <v>Light</v>
      </c>
      <c r="Q911" t="str">
        <f>_xlfn.XLOOKUP(Orders_Table[[#This Row],[Customer ID]],customers!$A$1:$A$1001,customers!$I$1:$I$1001,,0)</f>
        <v>No</v>
      </c>
    </row>
    <row r="912" spans="1:17"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s="2" t="str">
        <f>_xlfn.XLOOKUP(Orders_Table[[#This Row],[Customer ID]],customers!$A$1:$A$1001,customers!$F$1:$F$1001,,0)</f>
        <v>Boston</v>
      </c>
      <c r="J912" t="str">
        <f>INDEX(products!$A$1:$G$49,MATCH(orders!$D912,products!$A$1:$A$49,0),MATCH(orders!J$1,products!$A$1:$G$1,0))</f>
        <v>Ara</v>
      </c>
      <c r="K912" t="str">
        <f>INDEX(products!$A$1:$G$49,MATCH(orders!$D912,products!$A$1:$A$49,0),MATCH(orders!K$1,products!$A$1:$G$1,0))</f>
        <v>D</v>
      </c>
      <c r="L912" s="4">
        <f>INDEX(products!$A$1:$G$49,MATCH(orders!$D912,products!$A$1:$A$49,0),MATCH(orders!L$1,products!$A$1:$G$1,0))</f>
        <v>2.5</v>
      </c>
      <c r="M912" s="5">
        <f>INDEX(products!$A$1:$G$49,MATCH(orders!$D912,products!$A$1:$A$49,0),MATCH(orders!M$1,products!$A$1:$G$1,0))</f>
        <v>22.884999999999998</v>
      </c>
      <c r="N912" s="5">
        <f t="shared" si="42"/>
        <v>91.539999999999992</v>
      </c>
      <c r="O912" t="str">
        <f t="shared" si="43"/>
        <v>Arabica</v>
      </c>
      <c r="P912" t="str">
        <f t="shared" si="44"/>
        <v>Dark</v>
      </c>
      <c r="Q912" t="str">
        <f>_xlfn.XLOOKUP(Orders_Table[[#This Row],[Customer ID]],customers!$A$1:$A$1001,customers!$I$1:$I$1001,,0)</f>
        <v>No</v>
      </c>
    </row>
    <row r="913" spans="1:17"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s="2" t="str">
        <f>_xlfn.XLOOKUP(Orders_Table[[#This Row],[Customer ID]],customers!$A$1:$A$1001,customers!$F$1:$F$1001,,0)</f>
        <v>Washington</v>
      </c>
      <c r="J913" t="str">
        <f>INDEX(products!$A$1:$G$49,MATCH(orders!$D913,products!$A$1:$A$49,0),MATCH(orders!J$1,products!$A$1:$G$1,0))</f>
        <v>Ara</v>
      </c>
      <c r="K913" t="str">
        <f>INDEX(products!$A$1:$G$49,MATCH(orders!$D913,products!$A$1:$A$49,0),MATCH(orders!K$1,products!$A$1:$G$1,0))</f>
        <v>M</v>
      </c>
      <c r="L913" s="4">
        <f>INDEX(products!$A$1:$G$49,MATCH(orders!$D913,products!$A$1:$A$49,0),MATCH(orders!L$1,products!$A$1:$G$1,0))</f>
        <v>1</v>
      </c>
      <c r="M913" s="5">
        <f>INDEX(products!$A$1:$G$49,MATCH(orders!$D913,products!$A$1:$A$49,0),MATCH(orders!M$1,products!$A$1:$G$1,0))</f>
        <v>11.25</v>
      </c>
      <c r="N913" s="5">
        <f t="shared" si="42"/>
        <v>45</v>
      </c>
      <c r="O913" t="str">
        <f t="shared" si="43"/>
        <v>Arabica</v>
      </c>
      <c r="P913" t="str">
        <f t="shared" si="44"/>
        <v>Medium</v>
      </c>
      <c r="Q913" t="str">
        <f>_xlfn.XLOOKUP(Orders_Table[[#This Row],[Customer ID]],customers!$A$1:$A$1001,customers!$I$1:$I$1001,,0)</f>
        <v>Yes</v>
      </c>
    </row>
    <row r="914" spans="1:17"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s="2" t="str">
        <f>_xlfn.XLOOKUP(Orders_Table[[#This Row],[Customer ID]],customers!$A$1:$A$1001,customers!$F$1:$F$1001,,0)</f>
        <v>Albany</v>
      </c>
      <c r="J914" t="str">
        <f>INDEX(products!$A$1:$G$49,MATCH(orders!$D914,products!$A$1:$A$49,0),MATCH(orders!J$1,products!$A$1:$G$1,0))</f>
        <v>Rob</v>
      </c>
      <c r="K914" t="str">
        <f>INDEX(products!$A$1:$G$49,MATCH(orders!$D914,products!$A$1:$A$49,0),MATCH(orders!K$1,products!$A$1:$G$1,0))</f>
        <v>M</v>
      </c>
      <c r="L914" s="4">
        <f>INDEX(products!$A$1:$G$49,MATCH(orders!$D914,products!$A$1:$A$49,0),MATCH(orders!L$1,products!$A$1:$G$1,0))</f>
        <v>2.5</v>
      </c>
      <c r="M914" s="5">
        <f>INDEX(products!$A$1:$G$49,MATCH(orders!$D914,products!$A$1:$A$49,0),MATCH(orders!M$1,products!$A$1:$G$1,0))</f>
        <v>22.884999999999998</v>
      </c>
      <c r="N914" s="5">
        <f t="shared" si="42"/>
        <v>137.31</v>
      </c>
      <c r="O914" t="str">
        <f t="shared" si="43"/>
        <v>Robusta</v>
      </c>
      <c r="P914" t="str">
        <f t="shared" si="44"/>
        <v>Medium</v>
      </c>
      <c r="Q914" t="str">
        <f>_xlfn.XLOOKUP(Orders_Table[[#This Row],[Customer ID]],customers!$A$1:$A$1001,customers!$I$1:$I$1001,,0)</f>
        <v>Yes</v>
      </c>
    </row>
    <row r="915" spans="1:17"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s="2" t="str">
        <f>_xlfn.XLOOKUP(Orders_Table[[#This Row],[Customer ID]],customers!$A$1:$A$1001,customers!$F$1:$F$1001,,0)</f>
        <v>Tucson</v>
      </c>
      <c r="J915" t="str">
        <f>INDEX(products!$A$1:$G$49,MATCH(orders!$D915,products!$A$1:$A$49,0),MATCH(orders!J$1,products!$A$1:$G$1,0))</f>
        <v>Ara</v>
      </c>
      <c r="K915" t="str">
        <f>INDEX(products!$A$1:$G$49,MATCH(orders!$D915,products!$A$1:$A$49,0),MATCH(orders!K$1,products!$A$1:$G$1,0))</f>
        <v>M</v>
      </c>
      <c r="L915" s="4">
        <f>INDEX(products!$A$1:$G$49,MATCH(orders!$D915,products!$A$1:$A$49,0),MATCH(orders!L$1,products!$A$1:$G$1,0))</f>
        <v>0.5</v>
      </c>
      <c r="M915" s="5">
        <f>INDEX(products!$A$1:$G$49,MATCH(orders!$D915,products!$A$1:$A$49,0),MATCH(orders!M$1,products!$A$1:$G$1,0))</f>
        <v>6.75</v>
      </c>
      <c r="N915" s="5">
        <f t="shared" si="42"/>
        <v>6.75</v>
      </c>
      <c r="O915" t="str">
        <f t="shared" si="43"/>
        <v>Arabica</v>
      </c>
      <c r="P915" t="str">
        <f t="shared" si="44"/>
        <v>Medium</v>
      </c>
      <c r="Q915" t="str">
        <f>_xlfn.XLOOKUP(Orders_Table[[#This Row],[Customer ID]],customers!$A$1:$A$1001,customers!$I$1:$I$1001,,0)</f>
        <v>No</v>
      </c>
    </row>
    <row r="916" spans="1:17"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s="2" t="str">
        <f>_xlfn.XLOOKUP(Orders_Table[[#This Row],[Customer ID]],customers!$A$1:$A$1001,customers!$F$1:$F$1001,,0)</f>
        <v>Montgomery</v>
      </c>
      <c r="J916" t="str">
        <f>INDEX(products!$A$1:$G$49,MATCH(orders!$D916,products!$A$1:$A$49,0),MATCH(orders!J$1,products!$A$1:$G$1,0))</f>
        <v>Ara</v>
      </c>
      <c r="K916" t="str">
        <f>INDEX(products!$A$1:$G$49,MATCH(orders!$D916,products!$A$1:$A$49,0),MATCH(orders!K$1,products!$A$1:$G$1,0))</f>
        <v>M</v>
      </c>
      <c r="L916" s="4">
        <f>INDEX(products!$A$1:$G$49,MATCH(orders!$D916,products!$A$1:$A$49,0),MATCH(orders!L$1,products!$A$1:$G$1,0))</f>
        <v>1</v>
      </c>
      <c r="M916" s="5">
        <f>INDEX(products!$A$1:$G$49,MATCH(orders!$D916,products!$A$1:$A$49,0),MATCH(orders!M$1,products!$A$1:$G$1,0))</f>
        <v>11.25</v>
      </c>
      <c r="N916" s="5">
        <f t="shared" si="42"/>
        <v>45</v>
      </c>
      <c r="O916" t="str">
        <f t="shared" si="43"/>
        <v>Arabica</v>
      </c>
      <c r="P916" t="str">
        <f t="shared" si="44"/>
        <v>Medium</v>
      </c>
      <c r="Q916" t="str">
        <f>_xlfn.XLOOKUP(Orders_Table[[#This Row],[Customer ID]],customers!$A$1:$A$1001,customers!$I$1:$I$1001,,0)</f>
        <v>No</v>
      </c>
    </row>
    <row r="917" spans="1:17"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s="2" t="str">
        <f>_xlfn.XLOOKUP(Orders_Table[[#This Row],[Customer ID]],customers!$A$1:$A$1001,customers!$F$1:$F$1001,,0)</f>
        <v>Fairbanks</v>
      </c>
      <c r="J917" t="str">
        <f>INDEX(products!$A$1:$G$49,MATCH(orders!$D917,products!$A$1:$A$49,0),MATCH(orders!J$1,products!$A$1:$G$1,0))</f>
        <v>Exc</v>
      </c>
      <c r="K917" t="str">
        <f>INDEX(products!$A$1:$G$49,MATCH(orders!$D917,products!$A$1:$A$49,0),MATCH(orders!K$1,products!$A$1:$G$1,0))</f>
        <v>D</v>
      </c>
      <c r="L917" s="4">
        <f>INDEX(products!$A$1:$G$49,MATCH(orders!$D917,products!$A$1:$A$49,0),MATCH(orders!L$1,products!$A$1:$G$1,0))</f>
        <v>2.5</v>
      </c>
      <c r="M917" s="5">
        <f>INDEX(products!$A$1:$G$49,MATCH(orders!$D917,products!$A$1:$A$49,0),MATCH(orders!M$1,products!$A$1:$G$1,0))</f>
        <v>27.945</v>
      </c>
      <c r="N917" s="5">
        <f t="shared" si="42"/>
        <v>83.835000000000008</v>
      </c>
      <c r="O917" t="str">
        <f t="shared" si="43"/>
        <v>Excelsa</v>
      </c>
      <c r="P917" t="str">
        <f t="shared" si="44"/>
        <v>Dark</v>
      </c>
      <c r="Q917" t="str">
        <f>_xlfn.XLOOKUP(Orders_Table[[#This Row],[Customer ID]],customers!$A$1:$A$1001,customers!$I$1:$I$1001,,0)</f>
        <v>Yes</v>
      </c>
    </row>
    <row r="918" spans="1:17"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s="2" t="str">
        <f>_xlfn.XLOOKUP(Orders_Table[[#This Row],[Customer ID]],customers!$A$1:$A$1001,customers!$F$1:$F$1001,,0)</f>
        <v>Monasterevin</v>
      </c>
      <c r="J918" t="str">
        <f>INDEX(products!$A$1:$G$49,MATCH(orders!$D918,products!$A$1:$A$49,0),MATCH(orders!J$1,products!$A$1:$G$1,0))</f>
        <v>Exc</v>
      </c>
      <c r="K918" t="str">
        <f>INDEX(products!$A$1:$G$49,MATCH(orders!$D918,products!$A$1:$A$49,0),MATCH(orders!K$1,products!$A$1:$G$1,0))</f>
        <v>D</v>
      </c>
      <c r="L918" s="4">
        <f>INDEX(products!$A$1:$G$49,MATCH(orders!$D918,products!$A$1:$A$49,0),MATCH(orders!L$1,products!$A$1:$G$1,0))</f>
        <v>0.2</v>
      </c>
      <c r="M918" s="5">
        <f>INDEX(products!$A$1:$G$49,MATCH(orders!$D918,products!$A$1:$A$49,0),MATCH(orders!M$1,products!$A$1:$G$1,0))</f>
        <v>3.645</v>
      </c>
      <c r="N918" s="5">
        <f t="shared" si="42"/>
        <v>3.645</v>
      </c>
      <c r="O918" t="str">
        <f t="shared" si="43"/>
        <v>Excelsa</v>
      </c>
      <c r="P918" t="str">
        <f t="shared" si="44"/>
        <v>Dark</v>
      </c>
      <c r="Q918" t="str">
        <f>_xlfn.XLOOKUP(Orders_Table[[#This Row],[Customer ID]],customers!$A$1:$A$1001,customers!$I$1:$I$1001,,0)</f>
        <v>Yes</v>
      </c>
    </row>
    <row r="919" spans="1:17"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s="2" t="str">
        <f>_xlfn.XLOOKUP(Orders_Table[[#This Row],[Customer ID]],customers!$A$1:$A$1001,customers!$F$1:$F$1001,,0)</f>
        <v>Norton</v>
      </c>
      <c r="J919" t="str">
        <f>INDEX(products!$A$1:$G$49,MATCH(orders!$D919,products!$A$1:$A$49,0),MATCH(orders!J$1,products!$A$1:$G$1,0))</f>
        <v>Ara</v>
      </c>
      <c r="K919" t="str">
        <f>INDEX(products!$A$1:$G$49,MATCH(orders!$D919,products!$A$1:$A$49,0),MATCH(orders!K$1,products!$A$1:$G$1,0))</f>
        <v>M</v>
      </c>
      <c r="L919" s="4">
        <f>INDEX(products!$A$1:$G$49,MATCH(orders!$D919,products!$A$1:$A$49,0),MATCH(orders!L$1,products!$A$1:$G$1,0))</f>
        <v>0.5</v>
      </c>
      <c r="M919" s="5">
        <f>INDEX(products!$A$1:$G$49,MATCH(orders!$D919,products!$A$1:$A$49,0),MATCH(orders!M$1,products!$A$1:$G$1,0))</f>
        <v>6.75</v>
      </c>
      <c r="N919" s="5">
        <f t="shared" si="42"/>
        <v>6.75</v>
      </c>
      <c r="O919" t="str">
        <f t="shared" si="43"/>
        <v>Arabica</v>
      </c>
      <c r="P919" t="str">
        <f t="shared" si="44"/>
        <v>Medium</v>
      </c>
      <c r="Q919" t="str">
        <f>_xlfn.XLOOKUP(Orders_Table[[#This Row],[Customer ID]],customers!$A$1:$A$1001,customers!$I$1:$I$1001,,0)</f>
        <v>No</v>
      </c>
    </row>
    <row r="920" spans="1:17"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s="2" t="str">
        <f>_xlfn.XLOOKUP(Orders_Table[[#This Row],[Customer ID]],customers!$A$1:$A$1001,customers!$F$1:$F$1001,,0)</f>
        <v>Norton</v>
      </c>
      <c r="J920" t="str">
        <f>INDEX(products!$A$1:$G$49,MATCH(orders!$D920,products!$A$1:$A$49,0),MATCH(orders!J$1,products!$A$1:$G$1,0))</f>
        <v>Exc</v>
      </c>
      <c r="K920" t="str">
        <f>INDEX(products!$A$1:$G$49,MATCH(orders!$D920,products!$A$1:$A$49,0),MATCH(orders!K$1,products!$A$1:$G$1,0))</f>
        <v>D</v>
      </c>
      <c r="L920" s="4">
        <f>INDEX(products!$A$1:$G$49,MATCH(orders!$D920,products!$A$1:$A$49,0),MATCH(orders!L$1,products!$A$1:$G$1,0))</f>
        <v>0.5</v>
      </c>
      <c r="M920" s="5">
        <f>INDEX(products!$A$1:$G$49,MATCH(orders!$D920,products!$A$1:$A$49,0),MATCH(orders!M$1,products!$A$1:$G$1,0))</f>
        <v>7.29</v>
      </c>
      <c r="N920" s="5">
        <f t="shared" si="42"/>
        <v>21.87</v>
      </c>
      <c r="O920" t="str">
        <f t="shared" si="43"/>
        <v>Excelsa</v>
      </c>
      <c r="P920" t="str">
        <f t="shared" si="44"/>
        <v>Dark</v>
      </c>
      <c r="Q920" t="str">
        <f>_xlfn.XLOOKUP(Orders_Table[[#This Row],[Customer ID]],customers!$A$1:$A$1001,customers!$I$1:$I$1001,,0)</f>
        <v>No</v>
      </c>
    </row>
    <row r="921" spans="1:17"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s="2" t="str">
        <f>_xlfn.XLOOKUP(Orders_Table[[#This Row],[Customer ID]],customers!$A$1:$A$1001,customers!$F$1:$F$1001,,0)</f>
        <v>Lexington</v>
      </c>
      <c r="J921" t="str">
        <f>INDEX(products!$A$1:$G$49,MATCH(orders!$D921,products!$A$1:$A$49,0),MATCH(orders!J$1,products!$A$1:$G$1,0))</f>
        <v>Rob</v>
      </c>
      <c r="K921" t="str">
        <f>INDEX(products!$A$1:$G$49,MATCH(orders!$D921,products!$A$1:$A$49,0),MATCH(orders!K$1,products!$A$1:$G$1,0))</f>
        <v>D</v>
      </c>
      <c r="L921" s="4">
        <f>INDEX(products!$A$1:$G$49,MATCH(orders!$D921,products!$A$1:$A$49,0),MATCH(orders!L$1,products!$A$1:$G$1,0))</f>
        <v>0.2</v>
      </c>
      <c r="M921" s="5">
        <f>INDEX(products!$A$1:$G$49,MATCH(orders!$D921,products!$A$1:$A$49,0),MATCH(orders!M$1,products!$A$1:$G$1,0))</f>
        <v>2.6849999999999996</v>
      </c>
      <c r="N921" s="5">
        <f t="shared" si="42"/>
        <v>13.424999999999997</v>
      </c>
      <c r="O921" t="str">
        <f t="shared" si="43"/>
        <v>Robusta</v>
      </c>
      <c r="P921" t="str">
        <f t="shared" si="44"/>
        <v>Dark</v>
      </c>
      <c r="Q921" t="str">
        <f>_xlfn.XLOOKUP(Orders_Table[[#This Row],[Customer ID]],customers!$A$1:$A$1001,customers!$I$1:$I$1001,,0)</f>
        <v>Yes</v>
      </c>
    </row>
    <row r="922" spans="1:17"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s="2" t="str">
        <f>_xlfn.XLOOKUP(Orders_Table[[#This Row],[Customer ID]],customers!$A$1:$A$1001,customers!$F$1:$F$1001,,0)</f>
        <v>Grand Rapids</v>
      </c>
      <c r="J922" t="str">
        <f>INDEX(products!$A$1:$G$49,MATCH(orders!$D922,products!$A$1:$A$49,0),MATCH(orders!J$1,products!$A$1:$G$1,0))</f>
        <v>Rob</v>
      </c>
      <c r="K922" t="str">
        <f>INDEX(products!$A$1:$G$49,MATCH(orders!$D922,products!$A$1:$A$49,0),MATCH(orders!K$1,products!$A$1:$G$1,0))</f>
        <v>D</v>
      </c>
      <c r="L922" s="4">
        <f>INDEX(products!$A$1:$G$49,MATCH(orders!$D922,products!$A$1:$A$49,0),MATCH(orders!L$1,products!$A$1:$G$1,0))</f>
        <v>2.5</v>
      </c>
      <c r="M922" s="5">
        <f>INDEX(products!$A$1:$G$49,MATCH(orders!$D922,products!$A$1:$A$49,0),MATCH(orders!M$1,products!$A$1:$G$1,0))</f>
        <v>20.584999999999997</v>
      </c>
      <c r="N922" s="5">
        <f t="shared" si="42"/>
        <v>123.50999999999999</v>
      </c>
      <c r="O922" t="str">
        <f t="shared" si="43"/>
        <v>Robusta</v>
      </c>
      <c r="P922" t="str">
        <f t="shared" si="44"/>
        <v>Dark</v>
      </c>
      <c r="Q922" t="str">
        <f>_xlfn.XLOOKUP(Orders_Table[[#This Row],[Customer ID]],customers!$A$1:$A$1001,customers!$I$1:$I$1001,,0)</f>
        <v>No</v>
      </c>
    </row>
    <row r="923" spans="1:17"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s="2" t="str">
        <f>_xlfn.XLOOKUP(Orders_Table[[#This Row],[Customer ID]],customers!$A$1:$A$1001,customers!$F$1:$F$1001,,0)</f>
        <v>Des Moines</v>
      </c>
      <c r="J923" t="str">
        <f>INDEX(products!$A$1:$G$49,MATCH(orders!$D923,products!$A$1:$A$49,0),MATCH(orders!J$1,products!$A$1:$G$1,0))</f>
        <v>Lib</v>
      </c>
      <c r="K923" t="str">
        <f>INDEX(products!$A$1:$G$49,MATCH(orders!$D923,products!$A$1:$A$49,0),MATCH(orders!K$1,products!$A$1:$G$1,0))</f>
        <v>D</v>
      </c>
      <c r="L923" s="4">
        <f>INDEX(products!$A$1:$G$49,MATCH(orders!$D923,products!$A$1:$A$49,0),MATCH(orders!L$1,products!$A$1:$G$1,0))</f>
        <v>0.2</v>
      </c>
      <c r="M923" s="5">
        <f>INDEX(products!$A$1:$G$49,MATCH(orders!$D923,products!$A$1:$A$49,0),MATCH(orders!M$1,products!$A$1:$G$1,0))</f>
        <v>3.8849999999999998</v>
      </c>
      <c r="N923" s="5">
        <f t="shared" si="42"/>
        <v>7.77</v>
      </c>
      <c r="O923" t="str">
        <f t="shared" si="43"/>
        <v>Liberica</v>
      </c>
      <c r="P923" t="str">
        <f t="shared" si="44"/>
        <v>Dark</v>
      </c>
      <c r="Q923" t="str">
        <f>_xlfn.XLOOKUP(Orders_Table[[#This Row],[Customer ID]],customers!$A$1:$A$1001,customers!$I$1:$I$1001,,0)</f>
        <v>No</v>
      </c>
    </row>
    <row r="924" spans="1:17"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s="2" t="str">
        <f>_xlfn.XLOOKUP(Orders_Table[[#This Row],[Customer ID]],customers!$A$1:$A$1001,customers!$F$1:$F$1001,,0)</f>
        <v>Wilmington</v>
      </c>
      <c r="J924" t="str">
        <f>INDEX(products!$A$1:$G$49,MATCH(orders!$D924,products!$A$1:$A$49,0),MATCH(orders!J$1,products!$A$1:$G$1,0))</f>
        <v>Ara</v>
      </c>
      <c r="K924" t="str">
        <f>INDEX(products!$A$1:$G$49,MATCH(orders!$D924,products!$A$1:$A$49,0),MATCH(orders!K$1,products!$A$1:$G$1,0))</f>
        <v>M</v>
      </c>
      <c r="L924" s="4">
        <f>INDEX(products!$A$1:$G$49,MATCH(orders!$D924,products!$A$1:$A$49,0),MATCH(orders!L$1,products!$A$1:$G$1,0))</f>
        <v>1</v>
      </c>
      <c r="M924" s="5">
        <f>INDEX(products!$A$1:$G$49,MATCH(orders!$D924,products!$A$1:$A$49,0),MATCH(orders!M$1,products!$A$1:$G$1,0))</f>
        <v>11.25</v>
      </c>
      <c r="N924" s="5">
        <f t="shared" si="42"/>
        <v>67.5</v>
      </c>
      <c r="O924" t="str">
        <f t="shared" si="43"/>
        <v>Arabica</v>
      </c>
      <c r="P924" t="str">
        <f t="shared" si="44"/>
        <v>Medium</v>
      </c>
      <c r="Q924" t="str">
        <f>_xlfn.XLOOKUP(Orders_Table[[#This Row],[Customer ID]],customers!$A$1:$A$1001,customers!$I$1:$I$1001,,0)</f>
        <v>Yes</v>
      </c>
    </row>
    <row r="925" spans="1:17"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s="2" t="str">
        <f>_xlfn.XLOOKUP(Orders_Table[[#This Row],[Customer ID]],customers!$A$1:$A$1001,customers!$F$1:$F$1001,,0)</f>
        <v>Austin</v>
      </c>
      <c r="J925" t="str">
        <f>INDEX(products!$A$1:$G$49,MATCH(orders!$D925,products!$A$1:$A$49,0),MATCH(orders!J$1,products!$A$1:$G$1,0))</f>
        <v>Exc</v>
      </c>
      <c r="K925" t="str">
        <f>INDEX(products!$A$1:$G$49,MATCH(orders!$D925,products!$A$1:$A$49,0),MATCH(orders!K$1,products!$A$1:$G$1,0))</f>
        <v>D</v>
      </c>
      <c r="L925" s="4">
        <f>INDEX(products!$A$1:$G$49,MATCH(orders!$D925,products!$A$1:$A$49,0),MATCH(orders!L$1,products!$A$1:$G$1,0))</f>
        <v>2.5</v>
      </c>
      <c r="M925" s="5">
        <f>INDEX(products!$A$1:$G$49,MATCH(orders!$D925,products!$A$1:$A$49,0),MATCH(orders!M$1,products!$A$1:$G$1,0))</f>
        <v>27.945</v>
      </c>
      <c r="N925" s="5">
        <f t="shared" si="42"/>
        <v>27.945</v>
      </c>
      <c r="O925" t="str">
        <f t="shared" si="43"/>
        <v>Excelsa</v>
      </c>
      <c r="P925" t="str">
        <f t="shared" si="44"/>
        <v>Dark</v>
      </c>
      <c r="Q925" t="str">
        <f>_xlfn.XLOOKUP(Orders_Table[[#This Row],[Customer ID]],customers!$A$1:$A$1001,customers!$I$1:$I$1001,,0)</f>
        <v>No</v>
      </c>
    </row>
    <row r="926" spans="1:17"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s="2" t="str">
        <f>_xlfn.XLOOKUP(Orders_Table[[#This Row],[Customer ID]],customers!$A$1:$A$1001,customers!$F$1:$F$1001,,0)</f>
        <v>Orlando</v>
      </c>
      <c r="J926" t="str">
        <f>INDEX(products!$A$1:$G$49,MATCH(orders!$D926,products!$A$1:$A$49,0),MATCH(orders!J$1,products!$A$1:$G$1,0))</f>
        <v>Ara</v>
      </c>
      <c r="K926" t="str">
        <f>INDEX(products!$A$1:$G$49,MATCH(orders!$D926,products!$A$1:$A$49,0),MATCH(orders!K$1,products!$A$1:$G$1,0))</f>
        <v>L</v>
      </c>
      <c r="L926" s="4">
        <f>INDEX(products!$A$1:$G$49,MATCH(orders!$D926,products!$A$1:$A$49,0),MATCH(orders!L$1,products!$A$1:$G$1,0))</f>
        <v>2.5</v>
      </c>
      <c r="M926" s="5">
        <f>INDEX(products!$A$1:$G$49,MATCH(orders!$D926,products!$A$1:$A$49,0),MATCH(orders!M$1,products!$A$1:$G$1,0))</f>
        <v>29.784999999999997</v>
      </c>
      <c r="N926" s="5">
        <f t="shared" si="42"/>
        <v>89.35499999999999</v>
      </c>
      <c r="O926" t="str">
        <f t="shared" si="43"/>
        <v>Arabica</v>
      </c>
      <c r="P926" t="str">
        <f t="shared" si="44"/>
        <v>Light</v>
      </c>
      <c r="Q926" t="str">
        <f>_xlfn.XLOOKUP(Orders_Table[[#This Row],[Customer ID]],customers!$A$1:$A$1001,customers!$I$1:$I$1001,,0)</f>
        <v>No</v>
      </c>
    </row>
    <row r="927" spans="1:17"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s="2" t="str">
        <f>_xlfn.XLOOKUP(Orders_Table[[#This Row],[Customer ID]],customers!$A$1:$A$1001,customers!$F$1:$F$1001,,0)</f>
        <v>New York City</v>
      </c>
      <c r="J927" t="str">
        <f>INDEX(products!$A$1:$G$49,MATCH(orders!$D927,products!$A$1:$A$49,0),MATCH(orders!J$1,products!$A$1:$G$1,0))</f>
        <v>Ara</v>
      </c>
      <c r="K927" t="str">
        <f>INDEX(products!$A$1:$G$49,MATCH(orders!$D927,products!$A$1:$A$49,0),MATCH(orders!K$1,products!$A$1:$G$1,0))</f>
        <v>M</v>
      </c>
      <c r="L927" s="4">
        <f>INDEX(products!$A$1:$G$49,MATCH(orders!$D927,products!$A$1:$A$49,0),MATCH(orders!L$1,products!$A$1:$G$1,0))</f>
        <v>0.5</v>
      </c>
      <c r="M927" s="5">
        <f>INDEX(products!$A$1:$G$49,MATCH(orders!$D927,products!$A$1:$A$49,0),MATCH(orders!M$1,products!$A$1:$G$1,0))</f>
        <v>6.75</v>
      </c>
      <c r="N927" s="5">
        <f t="shared" si="42"/>
        <v>20.25</v>
      </c>
      <c r="O927" t="str">
        <f t="shared" si="43"/>
        <v>Arabica</v>
      </c>
      <c r="P927" t="str">
        <f t="shared" si="44"/>
        <v>Medium</v>
      </c>
      <c r="Q927" t="str">
        <f>_xlfn.XLOOKUP(Orders_Table[[#This Row],[Customer ID]],customers!$A$1:$A$1001,customers!$I$1:$I$1001,,0)</f>
        <v>No</v>
      </c>
    </row>
    <row r="928" spans="1:17"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s="2" t="str">
        <f>_xlfn.XLOOKUP(Orders_Table[[#This Row],[Customer ID]],customers!$A$1:$A$1001,customers!$F$1:$F$1001,,0)</f>
        <v>Washington</v>
      </c>
      <c r="J928" t="str">
        <f>INDEX(products!$A$1:$G$49,MATCH(orders!$D928,products!$A$1:$A$49,0),MATCH(orders!J$1,products!$A$1:$G$1,0))</f>
        <v>Ara</v>
      </c>
      <c r="K928" t="str">
        <f>INDEX(products!$A$1:$G$49,MATCH(orders!$D928,products!$A$1:$A$49,0),MATCH(orders!K$1,products!$A$1:$G$1,0))</f>
        <v>M</v>
      </c>
      <c r="L928" s="4">
        <f>INDEX(products!$A$1:$G$49,MATCH(orders!$D928,products!$A$1:$A$49,0),MATCH(orders!L$1,products!$A$1:$G$1,0))</f>
        <v>0.5</v>
      </c>
      <c r="M928" s="5">
        <f>INDEX(products!$A$1:$G$49,MATCH(orders!$D928,products!$A$1:$A$49,0),MATCH(orders!M$1,products!$A$1:$G$1,0))</f>
        <v>6.75</v>
      </c>
      <c r="N928" s="5">
        <f t="shared" si="42"/>
        <v>33.75</v>
      </c>
      <c r="O928" t="str">
        <f t="shared" si="43"/>
        <v>Arabica</v>
      </c>
      <c r="P928" t="str">
        <f t="shared" si="44"/>
        <v>Medium</v>
      </c>
      <c r="Q928" t="str">
        <f>_xlfn.XLOOKUP(Orders_Table[[#This Row],[Customer ID]],customers!$A$1:$A$1001,customers!$I$1:$I$1001,,0)</f>
        <v>Yes</v>
      </c>
    </row>
    <row r="929" spans="1:17"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s="2" t="str">
        <f>_xlfn.XLOOKUP(Orders_Table[[#This Row],[Customer ID]],customers!$A$1:$A$1001,customers!$F$1:$F$1001,,0)</f>
        <v>Portland</v>
      </c>
      <c r="J929" t="str">
        <f>INDEX(products!$A$1:$G$49,MATCH(orders!$D929,products!$A$1:$A$49,0),MATCH(orders!J$1,products!$A$1:$G$1,0))</f>
        <v>Exc</v>
      </c>
      <c r="K929" t="str">
        <f>INDEX(products!$A$1:$G$49,MATCH(orders!$D929,products!$A$1:$A$49,0),MATCH(orders!K$1,products!$A$1:$G$1,0))</f>
        <v>D</v>
      </c>
      <c r="L929" s="4">
        <f>INDEX(products!$A$1:$G$49,MATCH(orders!$D929,products!$A$1:$A$49,0),MATCH(orders!L$1,products!$A$1:$G$1,0))</f>
        <v>2.5</v>
      </c>
      <c r="M929" s="5">
        <f>INDEX(products!$A$1:$G$49,MATCH(orders!$D929,products!$A$1:$A$49,0),MATCH(orders!M$1,products!$A$1:$G$1,0))</f>
        <v>27.945</v>
      </c>
      <c r="N929" s="5">
        <f t="shared" si="42"/>
        <v>111.78</v>
      </c>
      <c r="O929" t="str">
        <f t="shared" si="43"/>
        <v>Excelsa</v>
      </c>
      <c r="P929" t="str">
        <f t="shared" si="44"/>
        <v>Dark</v>
      </c>
      <c r="Q929" t="str">
        <f>_xlfn.XLOOKUP(Orders_Table[[#This Row],[Customer ID]],customers!$A$1:$A$1001,customers!$I$1:$I$1001,,0)</f>
        <v>No</v>
      </c>
    </row>
    <row r="930" spans="1:17"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s="2" t="str">
        <f>_xlfn.XLOOKUP(Orders_Table[[#This Row],[Customer ID]],customers!$A$1:$A$1001,customers!$F$1:$F$1001,,0)</f>
        <v>New York City</v>
      </c>
      <c r="J930" t="str">
        <f>INDEX(products!$A$1:$G$49,MATCH(orders!$D930,products!$A$1:$A$49,0),MATCH(orders!J$1,products!$A$1:$G$1,0))</f>
        <v>Exc</v>
      </c>
      <c r="K930" t="str">
        <f>INDEX(products!$A$1:$G$49,MATCH(orders!$D930,products!$A$1:$A$49,0),MATCH(orders!K$1,products!$A$1:$G$1,0))</f>
        <v>M</v>
      </c>
      <c r="L930" s="4">
        <f>INDEX(products!$A$1:$G$49,MATCH(orders!$D930,products!$A$1:$A$49,0),MATCH(orders!L$1,products!$A$1:$G$1,0))</f>
        <v>2.5</v>
      </c>
      <c r="M930" s="5">
        <f>INDEX(products!$A$1:$G$49,MATCH(orders!$D930,products!$A$1:$A$49,0),MATCH(orders!M$1,products!$A$1:$G$1,0))</f>
        <v>31.624999999999996</v>
      </c>
      <c r="N930" s="5">
        <f t="shared" si="42"/>
        <v>63.249999999999993</v>
      </c>
      <c r="O930" t="str">
        <f t="shared" si="43"/>
        <v>Excelsa</v>
      </c>
      <c r="P930" t="str">
        <f t="shared" si="44"/>
        <v>Medium</v>
      </c>
      <c r="Q930" t="str">
        <f>_xlfn.XLOOKUP(Orders_Table[[#This Row],[Customer ID]],customers!$A$1:$A$1001,customers!$I$1:$I$1001,,0)</f>
        <v>Yes</v>
      </c>
    </row>
    <row r="931" spans="1:17"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s="2" t="str">
        <f>_xlfn.XLOOKUP(Orders_Table[[#This Row],[Customer ID]],customers!$A$1:$A$1001,customers!$F$1:$F$1001,,0)</f>
        <v>Washington</v>
      </c>
      <c r="J931" t="str">
        <f>INDEX(products!$A$1:$G$49,MATCH(orders!$D931,products!$A$1:$A$49,0),MATCH(orders!J$1,products!$A$1:$G$1,0))</f>
        <v>Exc</v>
      </c>
      <c r="K931" t="str">
        <f>INDEX(products!$A$1:$G$49,MATCH(orders!$D931,products!$A$1:$A$49,0),MATCH(orders!K$1,products!$A$1:$G$1,0))</f>
        <v>L</v>
      </c>
      <c r="L931" s="4">
        <f>INDEX(products!$A$1:$G$49,MATCH(orders!$D931,products!$A$1:$A$49,0),MATCH(orders!L$1,products!$A$1:$G$1,0))</f>
        <v>0.2</v>
      </c>
      <c r="M931" s="5">
        <f>INDEX(products!$A$1:$G$49,MATCH(orders!$D931,products!$A$1:$A$49,0),MATCH(orders!M$1,products!$A$1:$G$1,0))</f>
        <v>4.4550000000000001</v>
      </c>
      <c r="N931" s="5">
        <f t="shared" si="42"/>
        <v>8.91</v>
      </c>
      <c r="O931" t="str">
        <f t="shared" si="43"/>
        <v>Excelsa</v>
      </c>
      <c r="P931" t="str">
        <f t="shared" si="44"/>
        <v>Light</v>
      </c>
      <c r="Q931" t="str">
        <f>_xlfn.XLOOKUP(Orders_Table[[#This Row],[Customer ID]],customers!$A$1:$A$1001,customers!$I$1:$I$1001,,0)</f>
        <v>Yes</v>
      </c>
    </row>
    <row r="932" spans="1:17"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s="2" t="str">
        <f>_xlfn.XLOOKUP(Orders_Table[[#This Row],[Customer ID]],customers!$A$1:$A$1001,customers!$F$1:$F$1001,,0)</f>
        <v>Washington</v>
      </c>
      <c r="J932" t="str">
        <f>INDEX(products!$A$1:$G$49,MATCH(orders!$D932,products!$A$1:$A$49,0),MATCH(orders!J$1,products!$A$1:$G$1,0))</f>
        <v>Exc</v>
      </c>
      <c r="K932" t="str">
        <f>INDEX(products!$A$1:$G$49,MATCH(orders!$D932,products!$A$1:$A$49,0),MATCH(orders!K$1,products!$A$1:$G$1,0))</f>
        <v>D</v>
      </c>
      <c r="L932" s="4">
        <f>INDEX(products!$A$1:$G$49,MATCH(orders!$D932,products!$A$1:$A$49,0),MATCH(orders!L$1,products!$A$1:$G$1,0))</f>
        <v>1</v>
      </c>
      <c r="M932" s="5">
        <f>INDEX(products!$A$1:$G$49,MATCH(orders!$D932,products!$A$1:$A$49,0),MATCH(orders!M$1,products!$A$1:$G$1,0))</f>
        <v>12.15</v>
      </c>
      <c r="N932" s="5">
        <f t="shared" si="42"/>
        <v>12.15</v>
      </c>
      <c r="O932" t="str">
        <f t="shared" si="43"/>
        <v>Excelsa</v>
      </c>
      <c r="P932" t="str">
        <f t="shared" si="44"/>
        <v>Dark</v>
      </c>
      <c r="Q932" t="str">
        <f>_xlfn.XLOOKUP(Orders_Table[[#This Row],[Customer ID]],customers!$A$1:$A$1001,customers!$I$1:$I$1001,,0)</f>
        <v>Yes</v>
      </c>
    </row>
    <row r="933" spans="1:17"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s="2" t="str">
        <f>_xlfn.XLOOKUP(Orders_Table[[#This Row],[Customer ID]],customers!$A$1:$A$1001,customers!$F$1:$F$1001,,0)</f>
        <v>Allentown</v>
      </c>
      <c r="J933" t="str">
        <f>INDEX(products!$A$1:$G$49,MATCH(orders!$D933,products!$A$1:$A$49,0),MATCH(orders!J$1,products!$A$1:$G$1,0))</f>
        <v>Ara</v>
      </c>
      <c r="K933" t="str">
        <f>INDEX(products!$A$1:$G$49,MATCH(orders!$D933,products!$A$1:$A$49,0),MATCH(orders!K$1,products!$A$1:$G$1,0))</f>
        <v>D</v>
      </c>
      <c r="L933" s="4">
        <f>INDEX(products!$A$1:$G$49,MATCH(orders!$D933,products!$A$1:$A$49,0),MATCH(orders!L$1,products!$A$1:$G$1,0))</f>
        <v>0.5</v>
      </c>
      <c r="M933" s="5">
        <f>INDEX(products!$A$1:$G$49,MATCH(orders!$D933,products!$A$1:$A$49,0),MATCH(orders!M$1,products!$A$1:$G$1,0))</f>
        <v>5.97</v>
      </c>
      <c r="N933" s="5">
        <f t="shared" si="42"/>
        <v>23.88</v>
      </c>
      <c r="O933" t="str">
        <f t="shared" si="43"/>
        <v>Arabica</v>
      </c>
      <c r="P933" t="str">
        <f t="shared" si="44"/>
        <v>Dark</v>
      </c>
      <c r="Q933" t="str">
        <f>_xlfn.XLOOKUP(Orders_Table[[#This Row],[Customer ID]],customers!$A$1:$A$1001,customers!$I$1:$I$1001,,0)</f>
        <v>Yes</v>
      </c>
    </row>
    <row r="934" spans="1:17"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s="2" t="str">
        <f>_xlfn.XLOOKUP(Orders_Table[[#This Row],[Customer ID]],customers!$A$1:$A$1001,customers!$F$1:$F$1001,,0)</f>
        <v>Miami</v>
      </c>
      <c r="J934" t="str">
        <f>INDEX(products!$A$1:$G$49,MATCH(orders!$D934,products!$A$1:$A$49,0),MATCH(orders!J$1,products!$A$1:$G$1,0))</f>
        <v>Exc</v>
      </c>
      <c r="K934" t="str">
        <f>INDEX(products!$A$1:$G$49,MATCH(orders!$D934,products!$A$1:$A$49,0),MATCH(orders!K$1,products!$A$1:$G$1,0))</f>
        <v>M</v>
      </c>
      <c r="L934" s="4">
        <f>INDEX(products!$A$1:$G$49,MATCH(orders!$D934,products!$A$1:$A$49,0),MATCH(orders!L$1,products!$A$1:$G$1,0))</f>
        <v>1</v>
      </c>
      <c r="M934" s="5">
        <f>INDEX(products!$A$1:$G$49,MATCH(orders!$D934,products!$A$1:$A$49,0),MATCH(orders!M$1,products!$A$1:$G$1,0))</f>
        <v>13.75</v>
      </c>
      <c r="N934" s="5">
        <f t="shared" si="42"/>
        <v>55</v>
      </c>
      <c r="O934" t="str">
        <f t="shared" si="43"/>
        <v>Excelsa</v>
      </c>
      <c r="P934" t="str">
        <f t="shared" si="44"/>
        <v>Medium</v>
      </c>
      <c r="Q934" t="str">
        <f>_xlfn.XLOOKUP(Orders_Table[[#This Row],[Customer ID]],customers!$A$1:$A$1001,customers!$I$1:$I$1001,,0)</f>
        <v>No</v>
      </c>
    </row>
    <row r="935" spans="1:17"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s="2" t="str">
        <f>_xlfn.XLOOKUP(Orders_Table[[#This Row],[Customer ID]],customers!$A$1:$A$1001,customers!$F$1:$F$1001,,0)</f>
        <v>Oklahoma City</v>
      </c>
      <c r="J935" t="str">
        <f>INDEX(products!$A$1:$G$49,MATCH(orders!$D935,products!$A$1:$A$49,0),MATCH(orders!J$1,products!$A$1:$G$1,0))</f>
        <v>Rob</v>
      </c>
      <c r="K935" t="str">
        <f>INDEX(products!$A$1:$G$49,MATCH(orders!$D935,products!$A$1:$A$49,0),MATCH(orders!K$1,products!$A$1:$G$1,0))</f>
        <v>D</v>
      </c>
      <c r="L935" s="4">
        <f>INDEX(products!$A$1:$G$49,MATCH(orders!$D935,products!$A$1:$A$49,0),MATCH(orders!L$1,products!$A$1:$G$1,0))</f>
        <v>1</v>
      </c>
      <c r="M935" s="5">
        <f>INDEX(products!$A$1:$G$49,MATCH(orders!$D935,products!$A$1:$A$49,0),MATCH(orders!M$1,products!$A$1:$G$1,0))</f>
        <v>8.9499999999999993</v>
      </c>
      <c r="N935" s="5">
        <f t="shared" si="42"/>
        <v>26.849999999999998</v>
      </c>
      <c r="O935" t="str">
        <f t="shared" si="43"/>
        <v>Robusta</v>
      </c>
      <c r="P935" t="str">
        <f t="shared" si="44"/>
        <v>Dark</v>
      </c>
      <c r="Q935" t="str">
        <f>_xlfn.XLOOKUP(Orders_Table[[#This Row],[Customer ID]],customers!$A$1:$A$1001,customers!$I$1:$I$1001,,0)</f>
        <v>Yes</v>
      </c>
    </row>
    <row r="936" spans="1:17"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s="2" t="str">
        <f>_xlfn.XLOOKUP(Orders_Table[[#This Row],[Customer ID]],customers!$A$1:$A$1001,customers!$F$1:$F$1001,,0)</f>
        <v>Rockford</v>
      </c>
      <c r="J936" t="str">
        <f>INDEX(products!$A$1:$G$49,MATCH(orders!$D936,products!$A$1:$A$49,0),MATCH(orders!J$1,products!$A$1:$G$1,0))</f>
        <v>Rob</v>
      </c>
      <c r="K936" t="str">
        <f>INDEX(products!$A$1:$G$49,MATCH(orders!$D936,products!$A$1:$A$49,0),MATCH(orders!K$1,products!$A$1:$G$1,0))</f>
        <v>M</v>
      </c>
      <c r="L936" s="4">
        <f>INDEX(products!$A$1:$G$49,MATCH(orders!$D936,products!$A$1:$A$49,0),MATCH(orders!L$1,products!$A$1:$G$1,0))</f>
        <v>2.5</v>
      </c>
      <c r="M936" s="5">
        <f>INDEX(products!$A$1:$G$49,MATCH(orders!$D936,products!$A$1:$A$49,0),MATCH(orders!M$1,products!$A$1:$G$1,0))</f>
        <v>22.884999999999998</v>
      </c>
      <c r="N936" s="5">
        <f t="shared" si="42"/>
        <v>114.42499999999998</v>
      </c>
      <c r="O936" t="str">
        <f t="shared" si="43"/>
        <v>Robusta</v>
      </c>
      <c r="P936" t="str">
        <f t="shared" si="44"/>
        <v>Medium</v>
      </c>
      <c r="Q936" t="str">
        <f>_xlfn.XLOOKUP(Orders_Table[[#This Row],[Customer ID]],customers!$A$1:$A$1001,customers!$I$1:$I$1001,,0)</f>
        <v>No</v>
      </c>
    </row>
    <row r="937" spans="1:17"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s="2" t="str">
        <f>_xlfn.XLOOKUP(Orders_Table[[#This Row],[Customer ID]],customers!$A$1:$A$1001,customers!$F$1:$F$1001,,0)</f>
        <v>Montgomery</v>
      </c>
      <c r="J937" t="str">
        <f>INDEX(products!$A$1:$G$49,MATCH(orders!$D937,products!$A$1:$A$49,0),MATCH(orders!J$1,products!$A$1:$G$1,0))</f>
        <v>Ara</v>
      </c>
      <c r="K937" t="str">
        <f>INDEX(products!$A$1:$G$49,MATCH(orders!$D937,products!$A$1:$A$49,0),MATCH(orders!K$1,products!$A$1:$G$1,0))</f>
        <v>M</v>
      </c>
      <c r="L937" s="4">
        <f>INDEX(products!$A$1:$G$49,MATCH(orders!$D937,products!$A$1:$A$49,0),MATCH(orders!L$1,products!$A$1:$G$1,0))</f>
        <v>2.5</v>
      </c>
      <c r="M937" s="5">
        <f>INDEX(products!$A$1:$G$49,MATCH(orders!$D937,products!$A$1:$A$49,0),MATCH(orders!M$1,products!$A$1:$G$1,0))</f>
        <v>25.874999999999996</v>
      </c>
      <c r="N937" s="5">
        <f t="shared" si="42"/>
        <v>155.24999999999997</v>
      </c>
      <c r="O937" t="str">
        <f t="shared" si="43"/>
        <v>Arabica</v>
      </c>
      <c r="P937" t="str">
        <f t="shared" si="44"/>
        <v>Medium</v>
      </c>
      <c r="Q937" t="str">
        <f>_xlfn.XLOOKUP(Orders_Table[[#This Row],[Customer ID]],customers!$A$1:$A$1001,customers!$I$1:$I$1001,,0)</f>
        <v>Yes</v>
      </c>
    </row>
    <row r="938" spans="1:17"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s="2" t="str">
        <f>_xlfn.XLOOKUP(Orders_Table[[#This Row],[Customer ID]],customers!$A$1:$A$1001,customers!$F$1:$F$1001,,0)</f>
        <v>Pasadena</v>
      </c>
      <c r="J938" t="str">
        <f>INDEX(products!$A$1:$G$49,MATCH(orders!$D938,products!$A$1:$A$49,0),MATCH(orders!J$1,products!$A$1:$G$1,0))</f>
        <v>Lib</v>
      </c>
      <c r="K938" t="str">
        <f>INDEX(products!$A$1:$G$49,MATCH(orders!$D938,products!$A$1:$A$49,0),MATCH(orders!K$1,products!$A$1:$G$1,0))</f>
        <v>D</v>
      </c>
      <c r="L938" s="4">
        <f>INDEX(products!$A$1:$G$49,MATCH(orders!$D938,products!$A$1:$A$49,0),MATCH(orders!L$1,products!$A$1:$G$1,0))</f>
        <v>0.5</v>
      </c>
      <c r="M938" s="5">
        <f>INDEX(products!$A$1:$G$49,MATCH(orders!$D938,products!$A$1:$A$49,0),MATCH(orders!M$1,products!$A$1:$G$1,0))</f>
        <v>7.77</v>
      </c>
      <c r="N938" s="5">
        <f t="shared" si="42"/>
        <v>23.31</v>
      </c>
      <c r="O938" t="str">
        <f t="shared" si="43"/>
        <v>Liberica</v>
      </c>
      <c r="P938" t="str">
        <f t="shared" si="44"/>
        <v>Dark</v>
      </c>
      <c r="Q938" t="str">
        <f>_xlfn.XLOOKUP(Orders_Table[[#This Row],[Customer ID]],customers!$A$1:$A$1001,customers!$I$1:$I$1001,,0)</f>
        <v>Yes</v>
      </c>
    </row>
    <row r="939" spans="1:17"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s="2" t="str">
        <f>_xlfn.XLOOKUP(Orders_Table[[#This Row],[Customer ID]],customers!$A$1:$A$1001,customers!$F$1:$F$1001,,0)</f>
        <v>Pasadena</v>
      </c>
      <c r="J939" t="str">
        <f>INDEX(products!$A$1:$G$49,MATCH(orders!$D939,products!$A$1:$A$49,0),MATCH(orders!J$1,products!$A$1:$G$1,0))</f>
        <v>Rob</v>
      </c>
      <c r="K939" t="str">
        <f>INDEX(products!$A$1:$G$49,MATCH(orders!$D939,products!$A$1:$A$49,0),MATCH(orders!K$1,products!$A$1:$G$1,0))</f>
        <v>M</v>
      </c>
      <c r="L939" s="4">
        <f>INDEX(products!$A$1:$G$49,MATCH(orders!$D939,products!$A$1:$A$49,0),MATCH(orders!L$1,products!$A$1:$G$1,0))</f>
        <v>2.5</v>
      </c>
      <c r="M939" s="5">
        <f>INDEX(products!$A$1:$G$49,MATCH(orders!$D939,products!$A$1:$A$49,0),MATCH(orders!M$1,products!$A$1:$G$1,0))</f>
        <v>22.884999999999998</v>
      </c>
      <c r="N939" s="5">
        <f t="shared" si="42"/>
        <v>91.539999999999992</v>
      </c>
      <c r="O939" t="str">
        <f t="shared" si="43"/>
        <v>Robusta</v>
      </c>
      <c r="P939" t="str">
        <f t="shared" si="44"/>
        <v>Medium</v>
      </c>
      <c r="Q939" t="str">
        <f>_xlfn.XLOOKUP(Orders_Table[[#This Row],[Customer ID]],customers!$A$1:$A$1001,customers!$I$1:$I$1001,,0)</f>
        <v>Yes</v>
      </c>
    </row>
    <row r="940" spans="1:17"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s="2" t="str">
        <f>_xlfn.XLOOKUP(Orders_Table[[#This Row],[Customer ID]],customers!$A$1:$A$1001,customers!$F$1:$F$1001,,0)</f>
        <v>Houston</v>
      </c>
      <c r="J940" t="str">
        <f>INDEX(products!$A$1:$G$49,MATCH(orders!$D940,products!$A$1:$A$49,0),MATCH(orders!J$1,products!$A$1:$G$1,0))</f>
        <v>Exc</v>
      </c>
      <c r="K940" t="str">
        <f>INDEX(products!$A$1:$G$49,MATCH(orders!$D940,products!$A$1:$A$49,0),MATCH(orders!K$1,products!$A$1:$G$1,0))</f>
        <v>L</v>
      </c>
      <c r="L940" s="4">
        <f>INDEX(products!$A$1:$G$49,MATCH(orders!$D940,products!$A$1:$A$49,0),MATCH(orders!L$1,products!$A$1:$G$1,0))</f>
        <v>1</v>
      </c>
      <c r="M940" s="5">
        <f>INDEX(products!$A$1:$G$49,MATCH(orders!$D940,products!$A$1:$A$49,0),MATCH(orders!M$1,products!$A$1:$G$1,0))</f>
        <v>14.85</v>
      </c>
      <c r="N940" s="5">
        <f t="shared" si="42"/>
        <v>74.25</v>
      </c>
      <c r="O940" t="str">
        <f t="shared" si="43"/>
        <v>Excelsa</v>
      </c>
      <c r="P940" t="str">
        <f t="shared" si="44"/>
        <v>Light</v>
      </c>
      <c r="Q940" t="str">
        <f>_xlfn.XLOOKUP(Orders_Table[[#This Row],[Customer ID]],customers!$A$1:$A$1001,customers!$I$1:$I$1001,,0)</f>
        <v>Yes</v>
      </c>
    </row>
    <row r="941" spans="1:17"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s="2" t="str">
        <f>_xlfn.XLOOKUP(Orders_Table[[#This Row],[Customer ID]],customers!$A$1:$A$1001,customers!$F$1:$F$1001,,0)</f>
        <v>Muskegon</v>
      </c>
      <c r="J941" t="str">
        <f>INDEX(products!$A$1:$G$49,MATCH(orders!$D941,products!$A$1:$A$49,0),MATCH(orders!J$1,products!$A$1:$G$1,0))</f>
        <v>Lib</v>
      </c>
      <c r="K941" t="str">
        <f>INDEX(products!$A$1:$G$49,MATCH(orders!$D941,products!$A$1:$A$49,0),MATCH(orders!K$1,products!$A$1:$G$1,0))</f>
        <v>L</v>
      </c>
      <c r="L941" s="4">
        <f>INDEX(products!$A$1:$G$49,MATCH(orders!$D941,products!$A$1:$A$49,0),MATCH(orders!L$1,products!$A$1:$G$1,0))</f>
        <v>0.2</v>
      </c>
      <c r="M941" s="5">
        <f>INDEX(products!$A$1:$G$49,MATCH(orders!$D941,products!$A$1:$A$49,0),MATCH(orders!M$1,products!$A$1:$G$1,0))</f>
        <v>4.7549999999999999</v>
      </c>
      <c r="N941" s="5">
        <f t="shared" si="42"/>
        <v>28.53</v>
      </c>
      <c r="O941" t="str">
        <f t="shared" si="43"/>
        <v>Liberica</v>
      </c>
      <c r="P941" t="str">
        <f t="shared" si="44"/>
        <v>Light</v>
      </c>
      <c r="Q941" t="str">
        <f>_xlfn.XLOOKUP(Orders_Table[[#This Row],[Customer ID]],customers!$A$1:$A$1001,customers!$I$1:$I$1001,,0)</f>
        <v>No</v>
      </c>
    </row>
    <row r="942" spans="1:17"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s="2" t="str">
        <f>_xlfn.XLOOKUP(Orders_Table[[#This Row],[Customer ID]],customers!$A$1:$A$1001,customers!$F$1:$F$1001,,0)</f>
        <v>Washington</v>
      </c>
      <c r="J942" t="str">
        <f>INDEX(products!$A$1:$G$49,MATCH(orders!$D942,products!$A$1:$A$49,0),MATCH(orders!J$1,products!$A$1:$G$1,0))</f>
        <v>Rob</v>
      </c>
      <c r="K942" t="str">
        <f>INDEX(products!$A$1:$G$49,MATCH(orders!$D942,products!$A$1:$A$49,0),MATCH(orders!K$1,products!$A$1:$G$1,0))</f>
        <v>L</v>
      </c>
      <c r="L942" s="4">
        <f>INDEX(products!$A$1:$G$49,MATCH(orders!$D942,products!$A$1:$A$49,0),MATCH(orders!L$1,products!$A$1:$G$1,0))</f>
        <v>0.5</v>
      </c>
      <c r="M942" s="5">
        <f>INDEX(products!$A$1:$G$49,MATCH(orders!$D942,products!$A$1:$A$49,0),MATCH(orders!M$1,products!$A$1:$G$1,0))</f>
        <v>7.169999999999999</v>
      </c>
      <c r="N942" s="5">
        <f t="shared" si="42"/>
        <v>14.339999999999998</v>
      </c>
      <c r="O942" t="str">
        <f t="shared" si="43"/>
        <v>Robusta</v>
      </c>
      <c r="P942" t="str">
        <f t="shared" si="44"/>
        <v>Light</v>
      </c>
      <c r="Q942" t="str">
        <f>_xlfn.XLOOKUP(Orders_Table[[#This Row],[Customer ID]],customers!$A$1:$A$1001,customers!$I$1:$I$1001,,0)</f>
        <v>Yes</v>
      </c>
    </row>
    <row r="943" spans="1:17"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s="2" t="str">
        <f>_xlfn.XLOOKUP(Orders_Table[[#This Row],[Customer ID]],customers!$A$1:$A$1001,customers!$F$1:$F$1001,,0)</f>
        <v>Sallins</v>
      </c>
      <c r="J943" t="str">
        <f>INDEX(products!$A$1:$G$49,MATCH(orders!$D943,products!$A$1:$A$49,0),MATCH(orders!J$1,products!$A$1:$G$1,0))</f>
        <v>Ara</v>
      </c>
      <c r="K943" t="str">
        <f>INDEX(products!$A$1:$G$49,MATCH(orders!$D943,products!$A$1:$A$49,0),MATCH(orders!K$1,products!$A$1:$G$1,0))</f>
        <v>L</v>
      </c>
      <c r="L943" s="4">
        <f>INDEX(products!$A$1:$G$49,MATCH(orders!$D943,products!$A$1:$A$49,0),MATCH(orders!L$1,products!$A$1:$G$1,0))</f>
        <v>0.5</v>
      </c>
      <c r="M943" s="5">
        <f>INDEX(products!$A$1:$G$49,MATCH(orders!$D943,products!$A$1:$A$49,0),MATCH(orders!M$1,products!$A$1:$G$1,0))</f>
        <v>7.77</v>
      </c>
      <c r="N943" s="5">
        <f t="shared" si="42"/>
        <v>15.54</v>
      </c>
      <c r="O943" t="str">
        <f t="shared" si="43"/>
        <v>Arabica</v>
      </c>
      <c r="P943" t="str">
        <f t="shared" si="44"/>
        <v>Light</v>
      </c>
      <c r="Q943" t="str">
        <f>_xlfn.XLOOKUP(Orders_Table[[#This Row],[Customer ID]],customers!$A$1:$A$1001,customers!$I$1:$I$1001,,0)</f>
        <v>Yes</v>
      </c>
    </row>
    <row r="944" spans="1:17"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s="2" t="str">
        <f>_xlfn.XLOOKUP(Orders_Table[[#This Row],[Customer ID]],customers!$A$1:$A$1001,customers!$F$1:$F$1001,,0)</f>
        <v>Macon</v>
      </c>
      <c r="J944" t="str">
        <f>INDEX(products!$A$1:$G$49,MATCH(orders!$D944,products!$A$1:$A$49,0),MATCH(orders!J$1,products!$A$1:$G$1,0))</f>
        <v>Rob</v>
      </c>
      <c r="K944" t="str">
        <f>INDEX(products!$A$1:$G$49,MATCH(orders!$D944,products!$A$1:$A$49,0),MATCH(orders!K$1,products!$A$1:$G$1,0))</f>
        <v>L</v>
      </c>
      <c r="L944" s="4">
        <f>INDEX(products!$A$1:$G$49,MATCH(orders!$D944,products!$A$1:$A$49,0),MATCH(orders!L$1,products!$A$1:$G$1,0))</f>
        <v>1</v>
      </c>
      <c r="M944" s="5">
        <f>INDEX(products!$A$1:$G$49,MATCH(orders!$D944,products!$A$1:$A$49,0),MATCH(orders!M$1,products!$A$1:$G$1,0))</f>
        <v>11.95</v>
      </c>
      <c r="N944" s="5">
        <f t="shared" si="42"/>
        <v>35.849999999999994</v>
      </c>
      <c r="O944" t="str">
        <f t="shared" si="43"/>
        <v>Robusta</v>
      </c>
      <c r="P944" t="str">
        <f t="shared" si="44"/>
        <v>Light</v>
      </c>
      <c r="Q944" t="str">
        <f>_xlfn.XLOOKUP(Orders_Table[[#This Row],[Customer ID]],customers!$A$1:$A$1001,customers!$I$1:$I$1001,,0)</f>
        <v>No</v>
      </c>
    </row>
    <row r="945" spans="1:17"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s="2" t="str">
        <f>_xlfn.XLOOKUP(Orders_Table[[#This Row],[Customer ID]],customers!$A$1:$A$1001,customers!$F$1:$F$1001,,0)</f>
        <v>Shreveport</v>
      </c>
      <c r="J945" t="str">
        <f>INDEX(products!$A$1:$G$49,MATCH(orders!$D945,products!$A$1:$A$49,0),MATCH(orders!J$1,products!$A$1:$G$1,0))</f>
        <v>Ara</v>
      </c>
      <c r="K945" t="str">
        <f>INDEX(products!$A$1:$G$49,MATCH(orders!$D945,products!$A$1:$A$49,0),MATCH(orders!K$1,products!$A$1:$G$1,0))</f>
        <v>L</v>
      </c>
      <c r="L945" s="4">
        <f>INDEX(products!$A$1:$G$49,MATCH(orders!$D945,products!$A$1:$A$49,0),MATCH(orders!L$1,products!$A$1:$G$1,0))</f>
        <v>0.5</v>
      </c>
      <c r="M945" s="5">
        <f>INDEX(products!$A$1:$G$49,MATCH(orders!$D945,products!$A$1:$A$49,0),MATCH(orders!M$1,products!$A$1:$G$1,0))</f>
        <v>7.77</v>
      </c>
      <c r="N945" s="5">
        <f t="shared" si="42"/>
        <v>46.62</v>
      </c>
      <c r="O945" t="str">
        <f t="shared" si="43"/>
        <v>Arabica</v>
      </c>
      <c r="P945" t="str">
        <f t="shared" si="44"/>
        <v>Light</v>
      </c>
      <c r="Q945" t="str">
        <f>_xlfn.XLOOKUP(Orders_Table[[#This Row],[Customer ID]],customers!$A$1:$A$1001,customers!$I$1:$I$1001,,0)</f>
        <v>No</v>
      </c>
    </row>
    <row r="946" spans="1:17"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s="2" t="str">
        <f>_xlfn.XLOOKUP(Orders_Table[[#This Row],[Customer ID]],customers!$A$1:$A$1001,customers!$F$1:$F$1001,,0)</f>
        <v>Tacoma</v>
      </c>
      <c r="J946" t="str">
        <f>INDEX(products!$A$1:$G$49,MATCH(orders!$D946,products!$A$1:$A$49,0),MATCH(orders!J$1,products!$A$1:$G$1,0))</f>
        <v>Rob</v>
      </c>
      <c r="K946" t="str">
        <f>INDEX(products!$A$1:$G$49,MATCH(orders!$D946,products!$A$1:$A$49,0),MATCH(orders!K$1,products!$A$1:$G$1,0))</f>
        <v>L</v>
      </c>
      <c r="L946" s="4">
        <f>INDEX(products!$A$1:$G$49,MATCH(orders!$D946,products!$A$1:$A$49,0),MATCH(orders!L$1,products!$A$1:$G$1,0))</f>
        <v>0.5</v>
      </c>
      <c r="M946" s="5">
        <f>INDEX(products!$A$1:$G$49,MATCH(orders!$D946,products!$A$1:$A$49,0),MATCH(orders!M$1,products!$A$1:$G$1,0))</f>
        <v>7.169999999999999</v>
      </c>
      <c r="N946" s="5">
        <f t="shared" si="42"/>
        <v>35.849999999999994</v>
      </c>
      <c r="O946" t="str">
        <f t="shared" si="43"/>
        <v>Robusta</v>
      </c>
      <c r="P946" t="str">
        <f t="shared" si="44"/>
        <v>Light</v>
      </c>
      <c r="Q946" t="str">
        <f>_xlfn.XLOOKUP(Orders_Table[[#This Row],[Customer ID]],customers!$A$1:$A$1001,customers!$I$1:$I$1001,,0)</f>
        <v>No</v>
      </c>
    </row>
    <row r="947" spans="1:17"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s="2" t="str">
        <f>_xlfn.XLOOKUP(Orders_Table[[#This Row],[Customer ID]],customers!$A$1:$A$1001,customers!$F$1:$F$1001,,0)</f>
        <v>El Paso</v>
      </c>
      <c r="J947" t="str">
        <f>INDEX(products!$A$1:$G$49,MATCH(orders!$D947,products!$A$1:$A$49,0),MATCH(orders!J$1,products!$A$1:$G$1,0))</f>
        <v>Lib</v>
      </c>
      <c r="K947" t="str">
        <f>INDEX(products!$A$1:$G$49,MATCH(orders!$D947,products!$A$1:$A$49,0),MATCH(orders!K$1,products!$A$1:$G$1,0))</f>
        <v>D</v>
      </c>
      <c r="L947" s="4">
        <f>INDEX(products!$A$1:$G$49,MATCH(orders!$D947,products!$A$1:$A$49,0),MATCH(orders!L$1,products!$A$1:$G$1,0))</f>
        <v>2.5</v>
      </c>
      <c r="M947" s="5">
        <f>INDEX(products!$A$1:$G$49,MATCH(orders!$D947,products!$A$1:$A$49,0),MATCH(orders!M$1,products!$A$1:$G$1,0))</f>
        <v>29.784999999999997</v>
      </c>
      <c r="N947" s="5">
        <f t="shared" si="42"/>
        <v>119.13999999999999</v>
      </c>
      <c r="O947" t="str">
        <f t="shared" si="43"/>
        <v>Liberica</v>
      </c>
      <c r="P947" t="str">
        <f t="shared" si="44"/>
        <v>Dark</v>
      </c>
      <c r="Q947" t="str">
        <f>_xlfn.XLOOKUP(Orders_Table[[#This Row],[Customer ID]],customers!$A$1:$A$1001,customers!$I$1:$I$1001,,0)</f>
        <v>No</v>
      </c>
    </row>
    <row r="948" spans="1:17"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s="2" t="str">
        <f>_xlfn.XLOOKUP(Orders_Table[[#This Row],[Customer ID]],customers!$A$1:$A$1001,customers!$F$1:$F$1001,,0)</f>
        <v>Birmingham</v>
      </c>
      <c r="J948" t="str">
        <f>INDEX(products!$A$1:$G$49,MATCH(orders!$D948,products!$A$1:$A$49,0),MATCH(orders!J$1,products!$A$1:$G$1,0))</f>
        <v>Lib</v>
      </c>
      <c r="K948" t="str">
        <f>INDEX(products!$A$1:$G$49,MATCH(orders!$D948,products!$A$1:$A$49,0),MATCH(orders!K$1,products!$A$1:$G$1,0))</f>
        <v>D</v>
      </c>
      <c r="L948" s="4">
        <f>INDEX(products!$A$1:$G$49,MATCH(orders!$D948,products!$A$1:$A$49,0),MATCH(orders!L$1,products!$A$1:$G$1,0))</f>
        <v>0.5</v>
      </c>
      <c r="M948" s="5">
        <f>INDEX(products!$A$1:$G$49,MATCH(orders!$D948,products!$A$1:$A$49,0),MATCH(orders!M$1,products!$A$1:$G$1,0))</f>
        <v>7.77</v>
      </c>
      <c r="N948" s="5">
        <f t="shared" si="42"/>
        <v>23.31</v>
      </c>
      <c r="O948" t="str">
        <f t="shared" si="43"/>
        <v>Liberica</v>
      </c>
      <c r="P948" t="str">
        <f t="shared" si="44"/>
        <v>Dark</v>
      </c>
      <c r="Q948" t="str">
        <f>_xlfn.XLOOKUP(Orders_Table[[#This Row],[Customer ID]],customers!$A$1:$A$1001,customers!$I$1:$I$1001,,0)</f>
        <v>No</v>
      </c>
    </row>
    <row r="949" spans="1:17"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s="2" t="str">
        <f>_xlfn.XLOOKUP(Orders_Table[[#This Row],[Customer ID]],customers!$A$1:$A$1001,customers!$F$1:$F$1001,,0)</f>
        <v>Portumna</v>
      </c>
      <c r="J949" t="str">
        <f>INDEX(products!$A$1:$G$49,MATCH(orders!$D949,products!$A$1:$A$49,0),MATCH(orders!J$1,products!$A$1:$G$1,0))</f>
        <v>Ara</v>
      </c>
      <c r="K949" t="str">
        <f>INDEX(products!$A$1:$G$49,MATCH(orders!$D949,products!$A$1:$A$49,0),MATCH(orders!K$1,products!$A$1:$G$1,0))</f>
        <v>M</v>
      </c>
      <c r="L949" s="4">
        <f>INDEX(products!$A$1:$G$49,MATCH(orders!$D949,products!$A$1:$A$49,0),MATCH(orders!L$1,products!$A$1:$G$1,0))</f>
        <v>1</v>
      </c>
      <c r="M949" s="5">
        <f>INDEX(products!$A$1:$G$49,MATCH(orders!$D949,products!$A$1:$A$49,0),MATCH(orders!M$1,products!$A$1:$G$1,0))</f>
        <v>11.25</v>
      </c>
      <c r="N949" s="5">
        <f t="shared" si="42"/>
        <v>11.25</v>
      </c>
      <c r="O949" t="str">
        <f t="shared" si="43"/>
        <v>Arabica</v>
      </c>
      <c r="P949" t="str">
        <f t="shared" si="44"/>
        <v>Medium</v>
      </c>
      <c r="Q949" t="str">
        <f>_xlfn.XLOOKUP(Orders_Table[[#This Row],[Customer ID]],customers!$A$1:$A$1001,customers!$I$1:$I$1001,,0)</f>
        <v>No</v>
      </c>
    </row>
    <row r="950" spans="1:17"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s="2" t="str">
        <f>_xlfn.XLOOKUP(Orders_Table[[#This Row],[Customer ID]],customers!$A$1:$A$1001,customers!$F$1:$F$1001,,0)</f>
        <v>London</v>
      </c>
      <c r="J950" t="str">
        <f>INDEX(products!$A$1:$G$49,MATCH(orders!$D950,products!$A$1:$A$49,0),MATCH(orders!J$1,products!$A$1:$G$1,0))</f>
        <v>Exc</v>
      </c>
      <c r="K950" t="str">
        <f>INDEX(products!$A$1:$G$49,MATCH(orders!$D950,products!$A$1:$A$49,0),MATCH(orders!K$1,products!$A$1:$G$1,0))</f>
        <v>D</v>
      </c>
      <c r="L950" s="4">
        <f>INDEX(products!$A$1:$G$49,MATCH(orders!$D950,products!$A$1:$A$49,0),MATCH(orders!L$1,products!$A$1:$G$1,0))</f>
        <v>2.5</v>
      </c>
      <c r="M950" s="5">
        <f>INDEX(products!$A$1:$G$49,MATCH(orders!$D950,products!$A$1:$A$49,0),MATCH(orders!M$1,products!$A$1:$G$1,0))</f>
        <v>27.945</v>
      </c>
      <c r="N950" s="5">
        <f t="shared" si="42"/>
        <v>83.835000000000008</v>
      </c>
      <c r="O950" t="str">
        <f t="shared" si="43"/>
        <v>Excelsa</v>
      </c>
      <c r="P950" t="str">
        <f t="shared" si="44"/>
        <v>Dark</v>
      </c>
      <c r="Q950" t="str">
        <f>_xlfn.XLOOKUP(Orders_Table[[#This Row],[Customer ID]],customers!$A$1:$A$1001,customers!$I$1:$I$1001,,0)</f>
        <v>Yes</v>
      </c>
    </row>
    <row r="951" spans="1:17"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s="2" t="str">
        <f>_xlfn.XLOOKUP(Orders_Table[[#This Row],[Customer ID]],customers!$A$1:$A$1001,customers!$F$1:$F$1001,,0)</f>
        <v>Castlemartyr</v>
      </c>
      <c r="J951" t="str">
        <f>INDEX(products!$A$1:$G$49,MATCH(orders!$D951,products!$A$1:$A$49,0),MATCH(orders!J$1,products!$A$1:$G$1,0))</f>
        <v>Rob</v>
      </c>
      <c r="K951" t="str">
        <f>INDEX(products!$A$1:$G$49,MATCH(orders!$D951,products!$A$1:$A$49,0),MATCH(orders!K$1,products!$A$1:$G$1,0))</f>
        <v>L</v>
      </c>
      <c r="L951" s="4">
        <f>INDEX(products!$A$1:$G$49,MATCH(orders!$D951,products!$A$1:$A$49,0),MATCH(orders!L$1,products!$A$1:$G$1,0))</f>
        <v>2.5</v>
      </c>
      <c r="M951" s="5">
        <f>INDEX(products!$A$1:$G$49,MATCH(orders!$D951,products!$A$1:$A$49,0),MATCH(orders!M$1,products!$A$1:$G$1,0))</f>
        <v>27.484999999999996</v>
      </c>
      <c r="N951" s="5">
        <f t="shared" si="42"/>
        <v>109.93999999999998</v>
      </c>
      <c r="O951" t="str">
        <f t="shared" si="43"/>
        <v>Robusta</v>
      </c>
      <c r="P951" t="str">
        <f t="shared" si="44"/>
        <v>Light</v>
      </c>
      <c r="Q951" t="str">
        <f>_xlfn.XLOOKUP(Orders_Table[[#This Row],[Customer ID]],customers!$A$1:$A$1001,customers!$I$1:$I$1001,,0)</f>
        <v>No</v>
      </c>
    </row>
    <row r="952" spans="1:17"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s="2" t="str">
        <f>_xlfn.XLOOKUP(Orders_Table[[#This Row],[Customer ID]],customers!$A$1:$A$1001,customers!$F$1:$F$1001,,0)</f>
        <v>Wilmington</v>
      </c>
      <c r="J952" t="str">
        <f>INDEX(products!$A$1:$G$49,MATCH(orders!$D952,products!$A$1:$A$49,0),MATCH(orders!J$1,products!$A$1:$G$1,0))</f>
        <v>Rob</v>
      </c>
      <c r="K952" t="str">
        <f>INDEX(products!$A$1:$G$49,MATCH(orders!$D952,products!$A$1:$A$49,0),MATCH(orders!K$1,products!$A$1:$G$1,0))</f>
        <v>L</v>
      </c>
      <c r="L952" s="4">
        <f>INDEX(products!$A$1:$G$49,MATCH(orders!$D952,products!$A$1:$A$49,0),MATCH(orders!L$1,products!$A$1:$G$1,0))</f>
        <v>0.2</v>
      </c>
      <c r="M952" s="5">
        <f>INDEX(products!$A$1:$G$49,MATCH(orders!$D952,products!$A$1:$A$49,0),MATCH(orders!M$1,products!$A$1:$G$1,0))</f>
        <v>3.5849999999999995</v>
      </c>
      <c r="N952" s="5">
        <f t="shared" si="42"/>
        <v>14.339999999999998</v>
      </c>
      <c r="O952" t="str">
        <f t="shared" si="43"/>
        <v>Robusta</v>
      </c>
      <c r="P952" t="str">
        <f t="shared" si="44"/>
        <v>Light</v>
      </c>
      <c r="Q952" t="str">
        <f>_xlfn.XLOOKUP(Orders_Table[[#This Row],[Customer ID]],customers!$A$1:$A$1001,customers!$I$1:$I$1001,,0)</f>
        <v>Yes</v>
      </c>
    </row>
    <row r="953" spans="1:17"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s="2" t="str">
        <f>_xlfn.XLOOKUP(Orders_Table[[#This Row],[Customer ID]],customers!$A$1:$A$1001,customers!$F$1:$F$1001,,0)</f>
        <v>Harrisburg</v>
      </c>
      <c r="J953" t="str">
        <f>INDEX(products!$A$1:$G$49,MATCH(orders!$D953,products!$A$1:$A$49,0),MATCH(orders!J$1,products!$A$1:$G$1,0))</f>
        <v>Rob</v>
      </c>
      <c r="K953" t="str">
        <f>INDEX(products!$A$1:$G$49,MATCH(orders!$D953,products!$A$1:$A$49,0),MATCH(orders!K$1,products!$A$1:$G$1,0))</f>
        <v>L</v>
      </c>
      <c r="L953" s="4">
        <f>INDEX(products!$A$1:$G$49,MATCH(orders!$D953,products!$A$1:$A$49,0),MATCH(orders!L$1,products!$A$1:$G$1,0))</f>
        <v>0.2</v>
      </c>
      <c r="M953" s="5">
        <f>INDEX(products!$A$1:$G$49,MATCH(orders!$D953,products!$A$1:$A$49,0),MATCH(orders!M$1,products!$A$1:$G$1,0))</f>
        <v>3.5849999999999995</v>
      </c>
      <c r="N953" s="5">
        <f t="shared" si="42"/>
        <v>21.509999999999998</v>
      </c>
      <c r="O953" t="str">
        <f t="shared" si="43"/>
        <v>Robusta</v>
      </c>
      <c r="P953" t="str">
        <f t="shared" si="44"/>
        <v>Light</v>
      </c>
      <c r="Q953" t="str">
        <f>_xlfn.XLOOKUP(Orders_Table[[#This Row],[Customer ID]],customers!$A$1:$A$1001,customers!$I$1:$I$1001,,0)</f>
        <v>No</v>
      </c>
    </row>
    <row r="954" spans="1:17"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s="2" t="str">
        <f>_xlfn.XLOOKUP(Orders_Table[[#This Row],[Customer ID]],customers!$A$1:$A$1001,customers!$F$1:$F$1001,,0)</f>
        <v>Sallins</v>
      </c>
      <c r="J954" t="str">
        <f>INDEX(products!$A$1:$G$49,MATCH(orders!$D954,products!$A$1:$A$49,0),MATCH(orders!J$1,products!$A$1:$G$1,0))</f>
        <v>Ara</v>
      </c>
      <c r="K954" t="str">
        <f>INDEX(products!$A$1:$G$49,MATCH(orders!$D954,products!$A$1:$A$49,0),MATCH(orders!K$1,products!$A$1:$G$1,0))</f>
        <v>M</v>
      </c>
      <c r="L954" s="4">
        <f>INDEX(products!$A$1:$G$49,MATCH(orders!$D954,products!$A$1:$A$49,0),MATCH(orders!L$1,products!$A$1:$G$1,0))</f>
        <v>1</v>
      </c>
      <c r="M954" s="5">
        <f>INDEX(products!$A$1:$G$49,MATCH(orders!$D954,products!$A$1:$A$49,0),MATCH(orders!M$1,products!$A$1:$G$1,0))</f>
        <v>11.25</v>
      </c>
      <c r="N954" s="5">
        <f t="shared" si="42"/>
        <v>22.5</v>
      </c>
      <c r="O954" t="str">
        <f t="shared" si="43"/>
        <v>Arabica</v>
      </c>
      <c r="P954" t="str">
        <f t="shared" si="44"/>
        <v>Medium</v>
      </c>
      <c r="Q954" t="str">
        <f>_xlfn.XLOOKUP(Orders_Table[[#This Row],[Customer ID]],customers!$A$1:$A$1001,customers!$I$1:$I$1001,,0)</f>
        <v>Yes</v>
      </c>
    </row>
    <row r="955" spans="1:17"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s="2" t="str">
        <f>_xlfn.XLOOKUP(Orders_Table[[#This Row],[Customer ID]],customers!$A$1:$A$1001,customers!$F$1:$F$1001,,0)</f>
        <v>Oklahoma City</v>
      </c>
      <c r="J955" t="str">
        <f>INDEX(products!$A$1:$G$49,MATCH(orders!$D955,products!$A$1:$A$49,0),MATCH(orders!J$1,products!$A$1:$G$1,0))</f>
        <v>Ara</v>
      </c>
      <c r="K955" t="str">
        <f>INDEX(products!$A$1:$G$49,MATCH(orders!$D955,products!$A$1:$A$49,0),MATCH(orders!K$1,products!$A$1:$G$1,0))</f>
        <v>L</v>
      </c>
      <c r="L955" s="4">
        <f>INDEX(products!$A$1:$G$49,MATCH(orders!$D955,products!$A$1:$A$49,0),MATCH(orders!L$1,products!$A$1:$G$1,0))</f>
        <v>0.2</v>
      </c>
      <c r="M955" s="5">
        <f>INDEX(products!$A$1:$G$49,MATCH(orders!$D955,products!$A$1:$A$49,0),MATCH(orders!M$1,products!$A$1:$G$1,0))</f>
        <v>3.8849999999999998</v>
      </c>
      <c r="N955" s="5">
        <f t="shared" si="42"/>
        <v>3.8849999999999998</v>
      </c>
      <c r="O955" t="str">
        <f t="shared" si="43"/>
        <v>Arabica</v>
      </c>
      <c r="P955" t="str">
        <f t="shared" si="44"/>
        <v>Light</v>
      </c>
      <c r="Q955" t="str">
        <f>_xlfn.XLOOKUP(Orders_Table[[#This Row],[Customer ID]],customers!$A$1:$A$1001,customers!$I$1:$I$1001,,0)</f>
        <v>Yes</v>
      </c>
    </row>
    <row r="956" spans="1:17"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s="2" t="str">
        <f>_xlfn.XLOOKUP(Orders_Table[[#This Row],[Customer ID]],customers!$A$1:$A$1001,customers!$F$1:$F$1001,,0)</f>
        <v>Oklahoma City</v>
      </c>
      <c r="J956" t="str">
        <f>INDEX(products!$A$1:$G$49,MATCH(orders!$D956,products!$A$1:$A$49,0),MATCH(orders!J$1,products!$A$1:$G$1,0))</f>
        <v>Exc</v>
      </c>
      <c r="K956" t="str">
        <f>INDEX(products!$A$1:$G$49,MATCH(orders!$D956,products!$A$1:$A$49,0),MATCH(orders!K$1,products!$A$1:$G$1,0))</f>
        <v>D</v>
      </c>
      <c r="L956" s="4">
        <f>INDEX(products!$A$1:$G$49,MATCH(orders!$D956,products!$A$1:$A$49,0),MATCH(orders!L$1,products!$A$1:$G$1,0))</f>
        <v>2.5</v>
      </c>
      <c r="M956" s="5">
        <f>INDEX(products!$A$1:$G$49,MATCH(orders!$D956,products!$A$1:$A$49,0),MATCH(orders!M$1,products!$A$1:$G$1,0))</f>
        <v>27.945</v>
      </c>
      <c r="N956" s="5">
        <f t="shared" si="42"/>
        <v>27.945</v>
      </c>
      <c r="O956" t="str">
        <f t="shared" si="43"/>
        <v>Excelsa</v>
      </c>
      <c r="P956" t="str">
        <f t="shared" si="44"/>
        <v>Dark</v>
      </c>
      <c r="Q956" t="str">
        <f>_xlfn.XLOOKUP(Orders_Table[[#This Row],[Customer ID]],customers!$A$1:$A$1001,customers!$I$1:$I$1001,,0)</f>
        <v>Yes</v>
      </c>
    </row>
    <row r="957" spans="1:17"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s="2" t="str">
        <f>_xlfn.XLOOKUP(Orders_Table[[#This Row],[Customer ID]],customers!$A$1:$A$1001,customers!$F$1:$F$1001,,0)</f>
        <v>Oklahoma City</v>
      </c>
      <c r="J957" t="str">
        <f>INDEX(products!$A$1:$G$49,MATCH(orders!$D957,products!$A$1:$A$49,0),MATCH(orders!J$1,products!$A$1:$G$1,0))</f>
        <v>Exc</v>
      </c>
      <c r="K957" t="str">
        <f>INDEX(products!$A$1:$G$49,MATCH(orders!$D957,products!$A$1:$A$49,0),MATCH(orders!K$1,products!$A$1:$G$1,0))</f>
        <v>L</v>
      </c>
      <c r="L957" s="4">
        <f>INDEX(products!$A$1:$G$49,MATCH(orders!$D957,products!$A$1:$A$49,0),MATCH(orders!L$1,products!$A$1:$G$1,0))</f>
        <v>2.5</v>
      </c>
      <c r="M957" s="5">
        <f>INDEX(products!$A$1:$G$49,MATCH(orders!$D957,products!$A$1:$A$49,0),MATCH(orders!M$1,products!$A$1:$G$1,0))</f>
        <v>34.154999999999994</v>
      </c>
      <c r="N957" s="5">
        <f t="shared" si="42"/>
        <v>170.77499999999998</v>
      </c>
      <c r="O957" t="str">
        <f t="shared" si="43"/>
        <v>Excelsa</v>
      </c>
      <c r="P957" t="str">
        <f t="shared" si="44"/>
        <v>Light</v>
      </c>
      <c r="Q957" t="str">
        <f>_xlfn.XLOOKUP(Orders_Table[[#This Row],[Customer ID]],customers!$A$1:$A$1001,customers!$I$1:$I$1001,,0)</f>
        <v>Yes</v>
      </c>
    </row>
    <row r="958" spans="1:17"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s="2" t="str">
        <f>_xlfn.XLOOKUP(Orders_Table[[#This Row],[Customer ID]],customers!$A$1:$A$1001,customers!$F$1:$F$1001,,0)</f>
        <v>Oklahoma City</v>
      </c>
      <c r="J958" t="str">
        <f>INDEX(products!$A$1:$G$49,MATCH(orders!$D958,products!$A$1:$A$49,0),MATCH(orders!J$1,products!$A$1:$G$1,0))</f>
        <v>Rob</v>
      </c>
      <c r="K958" t="str">
        <f>INDEX(products!$A$1:$G$49,MATCH(orders!$D958,products!$A$1:$A$49,0),MATCH(orders!K$1,products!$A$1:$G$1,0))</f>
        <v>L</v>
      </c>
      <c r="L958" s="4">
        <f>INDEX(products!$A$1:$G$49,MATCH(orders!$D958,products!$A$1:$A$49,0),MATCH(orders!L$1,products!$A$1:$G$1,0))</f>
        <v>2.5</v>
      </c>
      <c r="M958" s="5">
        <f>INDEX(products!$A$1:$G$49,MATCH(orders!$D958,products!$A$1:$A$49,0),MATCH(orders!M$1,products!$A$1:$G$1,0))</f>
        <v>27.484999999999996</v>
      </c>
      <c r="N958" s="5">
        <f t="shared" si="42"/>
        <v>54.969999999999992</v>
      </c>
      <c r="O958" t="str">
        <f t="shared" si="43"/>
        <v>Robusta</v>
      </c>
      <c r="P958" t="str">
        <f t="shared" si="44"/>
        <v>Light</v>
      </c>
      <c r="Q958" t="str">
        <f>_xlfn.XLOOKUP(Orders_Table[[#This Row],[Customer ID]],customers!$A$1:$A$1001,customers!$I$1:$I$1001,,0)</f>
        <v>Yes</v>
      </c>
    </row>
    <row r="959" spans="1:17"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s="2" t="str">
        <f>_xlfn.XLOOKUP(Orders_Table[[#This Row],[Customer ID]],customers!$A$1:$A$1001,customers!$F$1:$F$1001,,0)</f>
        <v>Oklahoma City</v>
      </c>
      <c r="J959" t="str">
        <f>INDEX(products!$A$1:$G$49,MATCH(orders!$D959,products!$A$1:$A$49,0),MATCH(orders!J$1,products!$A$1:$G$1,0))</f>
        <v>Exc</v>
      </c>
      <c r="K959" t="str">
        <f>INDEX(products!$A$1:$G$49,MATCH(orders!$D959,products!$A$1:$A$49,0),MATCH(orders!K$1,products!$A$1:$G$1,0))</f>
        <v>L</v>
      </c>
      <c r="L959" s="4">
        <f>INDEX(products!$A$1:$G$49,MATCH(orders!$D959,products!$A$1:$A$49,0),MATCH(orders!L$1,products!$A$1:$G$1,0))</f>
        <v>1</v>
      </c>
      <c r="M959" s="5">
        <f>INDEX(products!$A$1:$G$49,MATCH(orders!$D959,products!$A$1:$A$49,0),MATCH(orders!M$1,products!$A$1:$G$1,0))</f>
        <v>14.85</v>
      </c>
      <c r="N959" s="5">
        <f t="shared" si="42"/>
        <v>14.85</v>
      </c>
      <c r="O959" t="str">
        <f t="shared" si="43"/>
        <v>Excelsa</v>
      </c>
      <c r="P959" t="str">
        <f t="shared" si="44"/>
        <v>Light</v>
      </c>
      <c r="Q959" t="str">
        <f>_xlfn.XLOOKUP(Orders_Table[[#This Row],[Customer ID]],customers!$A$1:$A$1001,customers!$I$1:$I$1001,,0)</f>
        <v>Yes</v>
      </c>
    </row>
    <row r="960" spans="1:17"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s="2" t="str">
        <f>_xlfn.XLOOKUP(Orders_Table[[#This Row],[Customer ID]],customers!$A$1:$A$1001,customers!$F$1:$F$1001,,0)</f>
        <v>Oklahoma City</v>
      </c>
      <c r="J960" t="str">
        <f>INDEX(products!$A$1:$G$49,MATCH(orders!$D960,products!$A$1:$A$49,0),MATCH(orders!J$1,products!$A$1:$G$1,0))</f>
        <v>Ara</v>
      </c>
      <c r="K960" t="str">
        <f>INDEX(products!$A$1:$G$49,MATCH(orders!$D960,products!$A$1:$A$49,0),MATCH(orders!K$1,products!$A$1:$G$1,0))</f>
        <v>L</v>
      </c>
      <c r="L960" s="4">
        <f>INDEX(products!$A$1:$G$49,MATCH(orders!$D960,products!$A$1:$A$49,0),MATCH(orders!L$1,products!$A$1:$G$1,0))</f>
        <v>0.2</v>
      </c>
      <c r="M960" s="5">
        <f>INDEX(products!$A$1:$G$49,MATCH(orders!$D960,products!$A$1:$A$49,0),MATCH(orders!M$1,products!$A$1:$G$1,0))</f>
        <v>3.8849999999999998</v>
      </c>
      <c r="N960" s="5">
        <f t="shared" si="42"/>
        <v>7.77</v>
      </c>
      <c r="O960" t="str">
        <f t="shared" si="43"/>
        <v>Arabica</v>
      </c>
      <c r="P960" t="str">
        <f t="shared" si="44"/>
        <v>Light</v>
      </c>
      <c r="Q960" t="str">
        <f>_xlfn.XLOOKUP(Orders_Table[[#This Row],[Customer ID]],customers!$A$1:$A$1001,customers!$I$1:$I$1001,,0)</f>
        <v>Yes</v>
      </c>
    </row>
    <row r="961" spans="1:17"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s="2" t="str">
        <f>_xlfn.XLOOKUP(Orders_Table[[#This Row],[Customer ID]],customers!$A$1:$A$1001,customers!$F$1:$F$1001,,0)</f>
        <v>Little Rock</v>
      </c>
      <c r="J961" t="str">
        <f>INDEX(products!$A$1:$G$49,MATCH(orders!$D961,products!$A$1:$A$49,0),MATCH(orders!J$1,products!$A$1:$G$1,0))</f>
        <v>Lib</v>
      </c>
      <c r="K961" t="str">
        <f>INDEX(products!$A$1:$G$49,MATCH(orders!$D961,products!$A$1:$A$49,0),MATCH(orders!K$1,products!$A$1:$G$1,0))</f>
        <v>L</v>
      </c>
      <c r="L961" s="4">
        <f>INDEX(products!$A$1:$G$49,MATCH(orders!$D961,products!$A$1:$A$49,0),MATCH(orders!L$1,products!$A$1:$G$1,0))</f>
        <v>0.2</v>
      </c>
      <c r="M961" s="5">
        <f>INDEX(products!$A$1:$G$49,MATCH(orders!$D961,products!$A$1:$A$49,0),MATCH(orders!M$1,products!$A$1:$G$1,0))</f>
        <v>4.7549999999999999</v>
      </c>
      <c r="N961" s="5">
        <f t="shared" si="42"/>
        <v>23.774999999999999</v>
      </c>
      <c r="O961" t="str">
        <f t="shared" si="43"/>
        <v>Liberica</v>
      </c>
      <c r="P961" t="str">
        <f t="shared" si="44"/>
        <v>Light</v>
      </c>
      <c r="Q961" t="str">
        <f>_xlfn.XLOOKUP(Orders_Table[[#This Row],[Customer ID]],customers!$A$1:$A$1001,customers!$I$1:$I$1001,,0)</f>
        <v>Yes</v>
      </c>
    </row>
    <row r="962" spans="1:17"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s="2" t="str">
        <f>_xlfn.XLOOKUP(Orders_Table[[#This Row],[Customer ID]],customers!$A$1:$A$1001,customers!$F$1:$F$1001,,0)</f>
        <v>Hagerstown</v>
      </c>
      <c r="J962" t="str">
        <f>INDEX(products!$A$1:$G$49,MATCH(orders!$D962,products!$A$1:$A$49,0),MATCH(orders!J$1,products!$A$1:$G$1,0))</f>
        <v>Lib</v>
      </c>
      <c r="K962" t="str">
        <f>INDEX(products!$A$1:$G$49,MATCH(orders!$D962,products!$A$1:$A$49,0),MATCH(orders!K$1,products!$A$1:$G$1,0))</f>
        <v>L</v>
      </c>
      <c r="L962" s="4">
        <f>INDEX(products!$A$1:$G$49,MATCH(orders!$D962,products!$A$1:$A$49,0),MATCH(orders!L$1,products!$A$1:$G$1,0))</f>
        <v>1</v>
      </c>
      <c r="M962" s="5">
        <f>INDEX(products!$A$1:$G$49,MATCH(orders!$D962,products!$A$1:$A$49,0),MATCH(orders!M$1,products!$A$1:$G$1,0))</f>
        <v>15.85</v>
      </c>
      <c r="N962" s="5">
        <f t="shared" si="42"/>
        <v>79.25</v>
      </c>
      <c r="O962" t="str">
        <f t="shared" si="43"/>
        <v>Liberica</v>
      </c>
      <c r="P962" t="str">
        <f t="shared" si="44"/>
        <v>Light</v>
      </c>
      <c r="Q962" t="str">
        <f>_xlfn.XLOOKUP(Orders_Table[[#This Row],[Customer ID]],customers!$A$1:$A$1001,customers!$I$1:$I$1001,,0)</f>
        <v>Yes</v>
      </c>
    </row>
    <row r="963" spans="1:17"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s="2" t="str">
        <f>_xlfn.XLOOKUP(Orders_Table[[#This Row],[Customer ID]],customers!$A$1:$A$1001,customers!$F$1:$F$1001,,0)</f>
        <v>Albany</v>
      </c>
      <c r="J963" t="str">
        <f>INDEX(products!$A$1:$G$49,MATCH(orders!$D963,products!$A$1:$A$49,0),MATCH(orders!J$1,products!$A$1:$G$1,0))</f>
        <v>Ara</v>
      </c>
      <c r="K963" t="str">
        <f>INDEX(products!$A$1:$G$49,MATCH(orders!$D963,products!$A$1:$A$49,0),MATCH(orders!K$1,products!$A$1:$G$1,0))</f>
        <v>D</v>
      </c>
      <c r="L963" s="4">
        <f>INDEX(products!$A$1:$G$49,MATCH(orders!$D963,products!$A$1:$A$49,0),MATCH(orders!L$1,products!$A$1:$G$1,0))</f>
        <v>2.5</v>
      </c>
      <c r="M963" s="5">
        <f>INDEX(products!$A$1:$G$49,MATCH(orders!$D963,products!$A$1:$A$49,0),MATCH(orders!M$1,products!$A$1:$G$1,0))</f>
        <v>22.884999999999998</v>
      </c>
      <c r="N963" s="5">
        <f t="shared" ref="N963:N1001" si="45">M963*E963</f>
        <v>45.769999999999996</v>
      </c>
      <c r="O963" t="str">
        <f t="shared" ref="O963:O1001" si="46">IF(J963="Rob","Robusta", IF(J963="Exc", "Excelsa", IF(J963="Ara","Arabica", IF(J963="Lib","Liberica",""))))</f>
        <v>Arabica</v>
      </c>
      <c r="P963" t="str">
        <f t="shared" ref="P963:P1001" si="47">IF(K963="M", "Medium", IF(K963="L","Light", IF(K963="D","Dark","")))</f>
        <v>Dark</v>
      </c>
      <c r="Q963" t="str">
        <f>_xlfn.XLOOKUP(Orders_Table[[#This Row],[Customer ID]],customers!$A$1:$A$1001,customers!$I$1:$I$1001,,0)</f>
        <v>Yes</v>
      </c>
    </row>
    <row r="964" spans="1:17"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s="2" t="str">
        <f>_xlfn.XLOOKUP(Orders_Table[[#This Row],[Customer ID]],customers!$A$1:$A$1001,customers!$F$1:$F$1001,,0)</f>
        <v>Crossmolina</v>
      </c>
      <c r="J964" t="str">
        <f>INDEX(products!$A$1:$G$49,MATCH(orders!$D964,products!$A$1:$A$49,0),MATCH(orders!J$1,products!$A$1:$G$1,0))</f>
        <v>Rob</v>
      </c>
      <c r="K964" t="str">
        <f>INDEX(products!$A$1:$G$49,MATCH(orders!$D964,products!$A$1:$A$49,0),MATCH(orders!K$1,products!$A$1:$G$1,0))</f>
        <v>D</v>
      </c>
      <c r="L964" s="4">
        <f>INDEX(products!$A$1:$G$49,MATCH(orders!$D964,products!$A$1:$A$49,0),MATCH(orders!L$1,products!$A$1:$G$1,0))</f>
        <v>1</v>
      </c>
      <c r="M964" s="5">
        <f>INDEX(products!$A$1:$G$49,MATCH(orders!$D964,products!$A$1:$A$49,0),MATCH(orders!M$1,products!$A$1:$G$1,0))</f>
        <v>8.9499999999999993</v>
      </c>
      <c r="N964" s="5">
        <f t="shared" si="45"/>
        <v>8.9499999999999993</v>
      </c>
      <c r="O964" t="str">
        <f t="shared" si="46"/>
        <v>Robusta</v>
      </c>
      <c r="P964" t="str">
        <f t="shared" si="47"/>
        <v>Dark</v>
      </c>
      <c r="Q964" t="str">
        <f>_xlfn.XLOOKUP(Orders_Table[[#This Row],[Customer ID]],customers!$A$1:$A$1001,customers!$I$1:$I$1001,,0)</f>
        <v>Yes</v>
      </c>
    </row>
    <row r="965" spans="1:17"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s="2" t="str">
        <f>_xlfn.XLOOKUP(Orders_Table[[#This Row],[Customer ID]],customers!$A$1:$A$1001,customers!$F$1:$F$1001,,0)</f>
        <v>Lexington</v>
      </c>
      <c r="J965" t="str">
        <f>INDEX(products!$A$1:$G$49,MATCH(orders!$D965,products!$A$1:$A$49,0),MATCH(orders!J$1,products!$A$1:$G$1,0))</f>
        <v>Rob</v>
      </c>
      <c r="K965" t="str">
        <f>INDEX(products!$A$1:$G$49,MATCH(orders!$D965,products!$A$1:$A$49,0),MATCH(orders!K$1,products!$A$1:$G$1,0))</f>
        <v>M</v>
      </c>
      <c r="L965" s="4">
        <f>INDEX(products!$A$1:$G$49,MATCH(orders!$D965,products!$A$1:$A$49,0),MATCH(orders!L$1,products!$A$1:$G$1,0))</f>
        <v>0.5</v>
      </c>
      <c r="M965" s="5">
        <f>INDEX(products!$A$1:$G$49,MATCH(orders!$D965,products!$A$1:$A$49,0),MATCH(orders!M$1,products!$A$1:$G$1,0))</f>
        <v>5.97</v>
      </c>
      <c r="N965" s="5">
        <f t="shared" si="45"/>
        <v>23.88</v>
      </c>
      <c r="O965" t="str">
        <f t="shared" si="46"/>
        <v>Robusta</v>
      </c>
      <c r="P965" t="str">
        <f t="shared" si="47"/>
        <v>Medium</v>
      </c>
      <c r="Q965" t="str">
        <f>_xlfn.XLOOKUP(Orders_Table[[#This Row],[Customer ID]],customers!$A$1:$A$1001,customers!$I$1:$I$1001,,0)</f>
        <v>Yes</v>
      </c>
    </row>
    <row r="966" spans="1:17"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s="2" t="str">
        <f>_xlfn.XLOOKUP(Orders_Table[[#This Row],[Customer ID]],customers!$A$1:$A$1001,customers!$F$1:$F$1001,,0)</f>
        <v>San Diego</v>
      </c>
      <c r="J966" t="str">
        <f>INDEX(products!$A$1:$G$49,MATCH(orders!$D966,products!$A$1:$A$49,0),MATCH(orders!J$1,products!$A$1:$G$1,0))</f>
        <v>Exc</v>
      </c>
      <c r="K966" t="str">
        <f>INDEX(products!$A$1:$G$49,MATCH(orders!$D966,products!$A$1:$A$49,0),MATCH(orders!K$1,products!$A$1:$G$1,0))</f>
        <v>L</v>
      </c>
      <c r="L966" s="4">
        <f>INDEX(products!$A$1:$G$49,MATCH(orders!$D966,products!$A$1:$A$49,0),MATCH(orders!L$1,products!$A$1:$G$1,0))</f>
        <v>0.2</v>
      </c>
      <c r="M966" s="5">
        <f>INDEX(products!$A$1:$G$49,MATCH(orders!$D966,products!$A$1:$A$49,0),MATCH(orders!M$1,products!$A$1:$G$1,0))</f>
        <v>4.4550000000000001</v>
      </c>
      <c r="N966" s="5">
        <f t="shared" si="45"/>
        <v>22.274999999999999</v>
      </c>
      <c r="O966" t="str">
        <f t="shared" si="46"/>
        <v>Excelsa</v>
      </c>
      <c r="P966" t="str">
        <f t="shared" si="47"/>
        <v>Light</v>
      </c>
      <c r="Q966" t="str">
        <f>_xlfn.XLOOKUP(Orders_Table[[#This Row],[Customer ID]],customers!$A$1:$A$1001,customers!$I$1:$I$1001,,0)</f>
        <v>No</v>
      </c>
    </row>
    <row r="967" spans="1:17"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s="2" t="str">
        <f>_xlfn.XLOOKUP(Orders_Table[[#This Row],[Customer ID]],customers!$A$1:$A$1001,customers!$F$1:$F$1001,,0)</f>
        <v>Los Angeles</v>
      </c>
      <c r="J967" t="str">
        <f>INDEX(products!$A$1:$G$49,MATCH(orders!$D967,products!$A$1:$A$49,0),MATCH(orders!J$1,products!$A$1:$G$1,0))</f>
        <v>Rob</v>
      </c>
      <c r="K967" t="str">
        <f>INDEX(products!$A$1:$G$49,MATCH(orders!$D967,products!$A$1:$A$49,0),MATCH(orders!K$1,products!$A$1:$G$1,0))</f>
        <v>M</v>
      </c>
      <c r="L967" s="4">
        <f>INDEX(products!$A$1:$G$49,MATCH(orders!$D967,products!$A$1:$A$49,0),MATCH(orders!L$1,products!$A$1:$G$1,0))</f>
        <v>1</v>
      </c>
      <c r="M967" s="5">
        <f>INDEX(products!$A$1:$G$49,MATCH(orders!$D967,products!$A$1:$A$49,0),MATCH(orders!M$1,products!$A$1:$G$1,0))</f>
        <v>9.9499999999999993</v>
      </c>
      <c r="N967" s="5">
        <f t="shared" si="45"/>
        <v>29.849999999999998</v>
      </c>
      <c r="O967" t="str">
        <f t="shared" si="46"/>
        <v>Robusta</v>
      </c>
      <c r="P967" t="str">
        <f t="shared" si="47"/>
        <v>Medium</v>
      </c>
      <c r="Q967" t="str">
        <f>_xlfn.XLOOKUP(Orders_Table[[#This Row],[Customer ID]],customers!$A$1:$A$1001,customers!$I$1:$I$1001,,0)</f>
        <v>Yes</v>
      </c>
    </row>
    <row r="968" spans="1:17"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s="2" t="str">
        <f>_xlfn.XLOOKUP(Orders_Table[[#This Row],[Customer ID]],customers!$A$1:$A$1001,customers!$F$1:$F$1001,,0)</f>
        <v>Brooklyn</v>
      </c>
      <c r="J968" t="str">
        <f>INDEX(products!$A$1:$G$49,MATCH(orders!$D968,products!$A$1:$A$49,0),MATCH(orders!J$1,products!$A$1:$G$1,0))</f>
        <v>Exc</v>
      </c>
      <c r="K968" t="str">
        <f>INDEX(products!$A$1:$G$49,MATCH(orders!$D968,products!$A$1:$A$49,0),MATCH(orders!K$1,products!$A$1:$G$1,0))</f>
        <v>L</v>
      </c>
      <c r="L968" s="4">
        <f>INDEX(products!$A$1:$G$49,MATCH(orders!$D968,products!$A$1:$A$49,0),MATCH(orders!L$1,products!$A$1:$G$1,0))</f>
        <v>0.5</v>
      </c>
      <c r="M968" s="5">
        <f>INDEX(products!$A$1:$G$49,MATCH(orders!$D968,products!$A$1:$A$49,0),MATCH(orders!M$1,products!$A$1:$G$1,0))</f>
        <v>8.91</v>
      </c>
      <c r="N968" s="5">
        <f t="shared" si="45"/>
        <v>53.46</v>
      </c>
      <c r="O968" t="str">
        <f t="shared" si="46"/>
        <v>Excelsa</v>
      </c>
      <c r="P968" t="str">
        <f t="shared" si="47"/>
        <v>Light</v>
      </c>
      <c r="Q968" t="str">
        <f>_xlfn.XLOOKUP(Orders_Table[[#This Row],[Customer ID]],customers!$A$1:$A$1001,customers!$I$1:$I$1001,,0)</f>
        <v>Yes</v>
      </c>
    </row>
    <row r="969" spans="1:17"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s="2" t="str">
        <f>_xlfn.XLOOKUP(Orders_Table[[#This Row],[Customer ID]],customers!$A$1:$A$1001,customers!$F$1:$F$1001,,0)</f>
        <v>Booterstown</v>
      </c>
      <c r="J969" t="str">
        <f>INDEX(products!$A$1:$G$49,MATCH(orders!$D969,products!$A$1:$A$49,0),MATCH(orders!J$1,products!$A$1:$G$1,0))</f>
        <v>Rob</v>
      </c>
      <c r="K969" t="str">
        <f>INDEX(products!$A$1:$G$49,MATCH(orders!$D969,products!$A$1:$A$49,0),MATCH(orders!K$1,products!$A$1:$G$1,0))</f>
        <v>D</v>
      </c>
      <c r="L969" s="4">
        <f>INDEX(products!$A$1:$G$49,MATCH(orders!$D969,products!$A$1:$A$49,0),MATCH(orders!L$1,products!$A$1:$G$1,0))</f>
        <v>0.2</v>
      </c>
      <c r="M969" s="5">
        <f>INDEX(products!$A$1:$G$49,MATCH(orders!$D969,products!$A$1:$A$49,0),MATCH(orders!M$1,products!$A$1:$G$1,0))</f>
        <v>2.6849999999999996</v>
      </c>
      <c r="N969" s="5">
        <f t="shared" si="45"/>
        <v>2.6849999999999996</v>
      </c>
      <c r="O969" t="str">
        <f t="shared" si="46"/>
        <v>Robusta</v>
      </c>
      <c r="P969" t="str">
        <f t="shared" si="47"/>
        <v>Dark</v>
      </c>
      <c r="Q969" t="str">
        <f>_xlfn.XLOOKUP(Orders_Table[[#This Row],[Customer ID]],customers!$A$1:$A$1001,customers!$I$1:$I$1001,,0)</f>
        <v>Yes</v>
      </c>
    </row>
    <row r="970" spans="1:17"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s="2" t="str">
        <f>_xlfn.XLOOKUP(Orders_Table[[#This Row],[Customer ID]],customers!$A$1:$A$1001,customers!$F$1:$F$1001,,0)</f>
        <v>Gainesville</v>
      </c>
      <c r="J970" t="str">
        <f>INDEX(products!$A$1:$G$49,MATCH(orders!$D970,products!$A$1:$A$49,0),MATCH(orders!J$1,products!$A$1:$G$1,0))</f>
        <v>Rob</v>
      </c>
      <c r="K970" t="str">
        <f>INDEX(products!$A$1:$G$49,MATCH(orders!$D970,products!$A$1:$A$49,0),MATCH(orders!K$1,products!$A$1:$G$1,0))</f>
        <v>M</v>
      </c>
      <c r="L970" s="4">
        <f>INDEX(products!$A$1:$G$49,MATCH(orders!$D970,products!$A$1:$A$49,0),MATCH(orders!L$1,products!$A$1:$G$1,0))</f>
        <v>0.2</v>
      </c>
      <c r="M970" s="5">
        <f>INDEX(products!$A$1:$G$49,MATCH(orders!$D970,products!$A$1:$A$49,0),MATCH(orders!M$1,products!$A$1:$G$1,0))</f>
        <v>2.9849999999999999</v>
      </c>
      <c r="N970" s="5">
        <f t="shared" si="45"/>
        <v>5.97</v>
      </c>
      <c r="O970" t="str">
        <f t="shared" si="46"/>
        <v>Robusta</v>
      </c>
      <c r="P970" t="str">
        <f t="shared" si="47"/>
        <v>Medium</v>
      </c>
      <c r="Q970" t="str">
        <f>_xlfn.XLOOKUP(Orders_Table[[#This Row],[Customer ID]],customers!$A$1:$A$1001,customers!$I$1:$I$1001,,0)</f>
        <v>No</v>
      </c>
    </row>
    <row r="971" spans="1:17"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s="2" t="str">
        <f>_xlfn.XLOOKUP(Orders_Table[[#This Row],[Customer ID]],customers!$A$1:$A$1001,customers!$F$1:$F$1001,,0)</f>
        <v>Clearwater</v>
      </c>
      <c r="J971" t="str">
        <f>INDEX(products!$A$1:$G$49,MATCH(orders!$D971,products!$A$1:$A$49,0),MATCH(orders!J$1,products!$A$1:$G$1,0))</f>
        <v>Lib</v>
      </c>
      <c r="K971" t="str">
        <f>INDEX(products!$A$1:$G$49,MATCH(orders!$D971,products!$A$1:$A$49,0),MATCH(orders!K$1,products!$A$1:$G$1,0))</f>
        <v>D</v>
      </c>
      <c r="L971" s="4">
        <f>INDEX(products!$A$1:$G$49,MATCH(orders!$D971,products!$A$1:$A$49,0),MATCH(orders!L$1,products!$A$1:$G$1,0))</f>
        <v>1</v>
      </c>
      <c r="M971" s="5">
        <f>INDEX(products!$A$1:$G$49,MATCH(orders!$D971,products!$A$1:$A$49,0),MATCH(orders!M$1,products!$A$1:$G$1,0))</f>
        <v>12.95</v>
      </c>
      <c r="N971" s="5">
        <f t="shared" si="45"/>
        <v>12.95</v>
      </c>
      <c r="O971" t="str">
        <f t="shared" si="46"/>
        <v>Liberica</v>
      </c>
      <c r="P971" t="str">
        <f t="shared" si="47"/>
        <v>Dark</v>
      </c>
      <c r="Q971" t="str">
        <f>_xlfn.XLOOKUP(Orders_Table[[#This Row],[Customer ID]],customers!$A$1:$A$1001,customers!$I$1:$I$1001,,0)</f>
        <v>Yes</v>
      </c>
    </row>
    <row r="972" spans="1:17"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s="2" t="str">
        <f>_xlfn.XLOOKUP(Orders_Table[[#This Row],[Customer ID]],customers!$A$1:$A$1001,customers!$F$1:$F$1001,,0)</f>
        <v>Amarillo</v>
      </c>
      <c r="J972" t="str">
        <f>INDEX(products!$A$1:$G$49,MATCH(orders!$D972,products!$A$1:$A$49,0),MATCH(orders!J$1,products!$A$1:$G$1,0))</f>
        <v>Exc</v>
      </c>
      <c r="K972" t="str">
        <f>INDEX(products!$A$1:$G$49,MATCH(orders!$D972,products!$A$1:$A$49,0),MATCH(orders!K$1,products!$A$1:$G$1,0))</f>
        <v>M</v>
      </c>
      <c r="L972" s="4">
        <f>INDEX(products!$A$1:$G$49,MATCH(orders!$D972,products!$A$1:$A$49,0),MATCH(orders!L$1,products!$A$1:$G$1,0))</f>
        <v>0.5</v>
      </c>
      <c r="M972" s="5">
        <f>INDEX(products!$A$1:$G$49,MATCH(orders!$D972,products!$A$1:$A$49,0),MATCH(orders!M$1,products!$A$1:$G$1,0))</f>
        <v>8.25</v>
      </c>
      <c r="N972" s="5">
        <f t="shared" si="45"/>
        <v>8.25</v>
      </c>
      <c r="O972" t="str">
        <f t="shared" si="46"/>
        <v>Excelsa</v>
      </c>
      <c r="P972" t="str">
        <f t="shared" si="47"/>
        <v>Medium</v>
      </c>
      <c r="Q972" t="str">
        <f>_xlfn.XLOOKUP(Orders_Table[[#This Row],[Customer ID]],customers!$A$1:$A$1001,customers!$I$1:$I$1001,,0)</f>
        <v>No</v>
      </c>
    </row>
    <row r="973" spans="1:17"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s="2" t="str">
        <f>_xlfn.XLOOKUP(Orders_Table[[#This Row],[Customer ID]],customers!$A$1:$A$1001,customers!$F$1:$F$1001,,0)</f>
        <v>Fort Worth</v>
      </c>
      <c r="J973" t="str">
        <f>INDEX(products!$A$1:$G$49,MATCH(orders!$D973,products!$A$1:$A$49,0),MATCH(orders!J$1,products!$A$1:$G$1,0))</f>
        <v>Ara</v>
      </c>
      <c r="K973" t="str">
        <f>INDEX(products!$A$1:$G$49,MATCH(orders!$D973,products!$A$1:$A$49,0),MATCH(orders!K$1,products!$A$1:$G$1,0))</f>
        <v>L</v>
      </c>
      <c r="L973" s="4">
        <f>INDEX(products!$A$1:$G$49,MATCH(orders!$D973,products!$A$1:$A$49,0),MATCH(orders!L$1,products!$A$1:$G$1,0))</f>
        <v>2.5</v>
      </c>
      <c r="M973" s="5">
        <f>INDEX(products!$A$1:$G$49,MATCH(orders!$D973,products!$A$1:$A$49,0),MATCH(orders!M$1,products!$A$1:$G$1,0))</f>
        <v>29.784999999999997</v>
      </c>
      <c r="N973" s="5">
        <f t="shared" si="45"/>
        <v>148.92499999999998</v>
      </c>
      <c r="O973" t="str">
        <f t="shared" si="46"/>
        <v>Arabica</v>
      </c>
      <c r="P973" t="str">
        <f t="shared" si="47"/>
        <v>Light</v>
      </c>
      <c r="Q973" t="str">
        <f>_xlfn.XLOOKUP(Orders_Table[[#This Row],[Customer ID]],customers!$A$1:$A$1001,customers!$I$1:$I$1001,,0)</f>
        <v>No</v>
      </c>
    </row>
    <row r="974" spans="1:17"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s="2" t="str">
        <f>_xlfn.XLOOKUP(Orders_Table[[#This Row],[Customer ID]],customers!$A$1:$A$1001,customers!$F$1:$F$1001,,0)</f>
        <v>Lusk</v>
      </c>
      <c r="J974" t="str">
        <f>INDEX(products!$A$1:$G$49,MATCH(orders!$D974,products!$A$1:$A$49,0),MATCH(orders!J$1,products!$A$1:$G$1,0))</f>
        <v>Ara</v>
      </c>
      <c r="K974" t="str">
        <f>INDEX(products!$A$1:$G$49,MATCH(orders!$D974,products!$A$1:$A$49,0),MATCH(orders!K$1,products!$A$1:$G$1,0))</f>
        <v>L</v>
      </c>
      <c r="L974" s="4">
        <f>INDEX(products!$A$1:$G$49,MATCH(orders!$D974,products!$A$1:$A$49,0),MATCH(orders!L$1,products!$A$1:$G$1,0))</f>
        <v>2.5</v>
      </c>
      <c r="M974" s="5">
        <f>INDEX(products!$A$1:$G$49,MATCH(orders!$D974,products!$A$1:$A$49,0),MATCH(orders!M$1,products!$A$1:$G$1,0))</f>
        <v>29.784999999999997</v>
      </c>
      <c r="N974" s="5">
        <f t="shared" si="45"/>
        <v>89.35499999999999</v>
      </c>
      <c r="O974" t="str">
        <f t="shared" si="46"/>
        <v>Arabica</v>
      </c>
      <c r="P974" t="str">
        <f t="shared" si="47"/>
        <v>Light</v>
      </c>
      <c r="Q974" t="str">
        <f>_xlfn.XLOOKUP(Orders_Table[[#This Row],[Customer ID]],customers!$A$1:$A$1001,customers!$I$1:$I$1001,,0)</f>
        <v>Yes</v>
      </c>
    </row>
    <row r="975" spans="1:17"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s="2" t="str">
        <f>_xlfn.XLOOKUP(Orders_Table[[#This Row],[Customer ID]],customers!$A$1:$A$1001,customers!$F$1:$F$1001,,0)</f>
        <v>Pensacola</v>
      </c>
      <c r="J975" t="str">
        <f>INDEX(products!$A$1:$G$49,MATCH(orders!$D975,products!$A$1:$A$49,0),MATCH(orders!J$1,products!$A$1:$G$1,0))</f>
        <v>Lib</v>
      </c>
      <c r="K975" t="str">
        <f>INDEX(products!$A$1:$G$49,MATCH(orders!$D975,products!$A$1:$A$49,0),MATCH(orders!K$1,products!$A$1:$G$1,0))</f>
        <v>M</v>
      </c>
      <c r="L975" s="4">
        <f>INDEX(products!$A$1:$G$49,MATCH(orders!$D975,products!$A$1:$A$49,0),MATCH(orders!L$1,products!$A$1:$G$1,0))</f>
        <v>1</v>
      </c>
      <c r="M975" s="5">
        <f>INDEX(products!$A$1:$G$49,MATCH(orders!$D975,products!$A$1:$A$49,0),MATCH(orders!M$1,products!$A$1:$G$1,0))</f>
        <v>14.55</v>
      </c>
      <c r="N975" s="5">
        <f t="shared" si="45"/>
        <v>87.300000000000011</v>
      </c>
      <c r="O975" t="str">
        <f t="shared" si="46"/>
        <v>Liberica</v>
      </c>
      <c r="P975" t="str">
        <f t="shared" si="47"/>
        <v>Medium</v>
      </c>
      <c r="Q975" t="str">
        <f>_xlfn.XLOOKUP(Orders_Table[[#This Row],[Customer ID]],customers!$A$1:$A$1001,customers!$I$1:$I$1001,,0)</f>
        <v>No</v>
      </c>
    </row>
    <row r="976" spans="1:17"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s="2" t="str">
        <f>_xlfn.XLOOKUP(Orders_Table[[#This Row],[Customer ID]],customers!$A$1:$A$1001,customers!$F$1:$F$1001,,0)</f>
        <v>Tacoma</v>
      </c>
      <c r="J976" t="str">
        <f>INDEX(products!$A$1:$G$49,MATCH(orders!$D976,products!$A$1:$A$49,0),MATCH(orders!J$1,products!$A$1:$G$1,0))</f>
        <v>Rob</v>
      </c>
      <c r="K976" t="str">
        <f>INDEX(products!$A$1:$G$49,MATCH(orders!$D976,products!$A$1:$A$49,0),MATCH(orders!K$1,products!$A$1:$G$1,0))</f>
        <v>D</v>
      </c>
      <c r="L976" s="4">
        <f>INDEX(products!$A$1:$G$49,MATCH(orders!$D976,products!$A$1:$A$49,0),MATCH(orders!L$1,products!$A$1:$G$1,0))</f>
        <v>0.5</v>
      </c>
      <c r="M976" s="5">
        <f>INDEX(products!$A$1:$G$49,MATCH(orders!$D976,products!$A$1:$A$49,0),MATCH(orders!M$1,products!$A$1:$G$1,0))</f>
        <v>5.3699999999999992</v>
      </c>
      <c r="N976" s="5">
        <f t="shared" si="45"/>
        <v>5.3699999999999992</v>
      </c>
      <c r="O976" t="str">
        <f t="shared" si="46"/>
        <v>Robusta</v>
      </c>
      <c r="P976" t="str">
        <f t="shared" si="47"/>
        <v>Dark</v>
      </c>
      <c r="Q976" t="str">
        <f>_xlfn.XLOOKUP(Orders_Table[[#This Row],[Customer ID]],customers!$A$1:$A$1001,customers!$I$1:$I$1001,,0)</f>
        <v>Yes</v>
      </c>
    </row>
    <row r="977" spans="1:17"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s="2" t="str">
        <f>_xlfn.XLOOKUP(Orders_Table[[#This Row],[Customer ID]],customers!$A$1:$A$1001,customers!$F$1:$F$1001,,0)</f>
        <v>Rathnew</v>
      </c>
      <c r="J977" t="str">
        <f>INDEX(products!$A$1:$G$49,MATCH(orders!$D977,products!$A$1:$A$49,0),MATCH(orders!J$1,products!$A$1:$G$1,0))</f>
        <v>Ara</v>
      </c>
      <c r="K977" t="str">
        <f>INDEX(products!$A$1:$G$49,MATCH(orders!$D977,products!$A$1:$A$49,0),MATCH(orders!K$1,products!$A$1:$G$1,0))</f>
        <v>D</v>
      </c>
      <c r="L977" s="4">
        <f>INDEX(products!$A$1:$G$49,MATCH(orders!$D977,products!$A$1:$A$49,0),MATCH(orders!L$1,products!$A$1:$G$1,0))</f>
        <v>0.2</v>
      </c>
      <c r="M977" s="5">
        <f>INDEX(products!$A$1:$G$49,MATCH(orders!$D977,products!$A$1:$A$49,0),MATCH(orders!M$1,products!$A$1:$G$1,0))</f>
        <v>2.9849999999999999</v>
      </c>
      <c r="N977" s="5">
        <f t="shared" si="45"/>
        <v>8.9550000000000001</v>
      </c>
      <c r="O977" t="str">
        <f t="shared" si="46"/>
        <v>Arabica</v>
      </c>
      <c r="P977" t="str">
        <f t="shared" si="47"/>
        <v>Dark</v>
      </c>
      <c r="Q977" t="str">
        <f>_xlfn.XLOOKUP(Orders_Table[[#This Row],[Customer ID]],customers!$A$1:$A$1001,customers!$I$1:$I$1001,,0)</f>
        <v>Yes</v>
      </c>
    </row>
    <row r="978" spans="1:17"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s="2" t="str">
        <f>_xlfn.XLOOKUP(Orders_Table[[#This Row],[Customer ID]],customers!$A$1:$A$1001,customers!$F$1:$F$1001,,0)</f>
        <v>Fort Wayne</v>
      </c>
      <c r="J978" t="str">
        <f>INDEX(products!$A$1:$G$49,MATCH(orders!$D978,products!$A$1:$A$49,0),MATCH(orders!J$1,products!$A$1:$G$1,0))</f>
        <v>Rob</v>
      </c>
      <c r="K978" t="str">
        <f>INDEX(products!$A$1:$G$49,MATCH(orders!$D978,products!$A$1:$A$49,0),MATCH(orders!K$1,products!$A$1:$G$1,0))</f>
        <v>L</v>
      </c>
      <c r="L978" s="4">
        <f>INDEX(products!$A$1:$G$49,MATCH(orders!$D978,products!$A$1:$A$49,0),MATCH(orders!L$1,products!$A$1:$G$1,0))</f>
        <v>2.5</v>
      </c>
      <c r="M978" s="5">
        <f>INDEX(products!$A$1:$G$49,MATCH(orders!$D978,products!$A$1:$A$49,0),MATCH(orders!M$1,products!$A$1:$G$1,0))</f>
        <v>27.484999999999996</v>
      </c>
      <c r="N978" s="5">
        <f t="shared" si="45"/>
        <v>137.42499999999998</v>
      </c>
      <c r="O978" t="str">
        <f t="shared" si="46"/>
        <v>Robusta</v>
      </c>
      <c r="P978" t="str">
        <f t="shared" si="47"/>
        <v>Light</v>
      </c>
      <c r="Q978" t="str">
        <f>_xlfn.XLOOKUP(Orders_Table[[#This Row],[Customer ID]],customers!$A$1:$A$1001,customers!$I$1:$I$1001,,0)</f>
        <v>Yes</v>
      </c>
    </row>
    <row r="979" spans="1:17"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s="2" t="str">
        <f>_xlfn.XLOOKUP(Orders_Table[[#This Row],[Customer ID]],customers!$A$1:$A$1001,customers!$F$1:$F$1001,,0)</f>
        <v>Amarillo</v>
      </c>
      <c r="J979" t="str">
        <f>INDEX(products!$A$1:$G$49,MATCH(orders!$D979,products!$A$1:$A$49,0),MATCH(orders!J$1,products!$A$1:$G$1,0))</f>
        <v>Rob</v>
      </c>
      <c r="K979" t="str">
        <f>INDEX(products!$A$1:$G$49,MATCH(orders!$D979,products!$A$1:$A$49,0),MATCH(orders!K$1,products!$A$1:$G$1,0))</f>
        <v>L</v>
      </c>
      <c r="L979" s="4">
        <f>INDEX(products!$A$1:$G$49,MATCH(orders!$D979,products!$A$1:$A$49,0),MATCH(orders!L$1,products!$A$1:$G$1,0))</f>
        <v>1</v>
      </c>
      <c r="M979" s="5">
        <f>INDEX(products!$A$1:$G$49,MATCH(orders!$D979,products!$A$1:$A$49,0),MATCH(orders!M$1,products!$A$1:$G$1,0))</f>
        <v>11.95</v>
      </c>
      <c r="N979" s="5">
        <f t="shared" si="45"/>
        <v>59.75</v>
      </c>
      <c r="O979" t="str">
        <f t="shared" si="46"/>
        <v>Robusta</v>
      </c>
      <c r="P979" t="str">
        <f t="shared" si="47"/>
        <v>Light</v>
      </c>
      <c r="Q979" t="str">
        <f>_xlfn.XLOOKUP(Orders_Table[[#This Row],[Customer ID]],customers!$A$1:$A$1001,customers!$I$1:$I$1001,,0)</f>
        <v>No</v>
      </c>
    </row>
    <row r="980" spans="1:17"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s="2" t="str">
        <f>_xlfn.XLOOKUP(Orders_Table[[#This Row],[Customer ID]],customers!$A$1:$A$1001,customers!$F$1:$F$1001,,0)</f>
        <v>Pensacola</v>
      </c>
      <c r="J980" t="str">
        <f>INDEX(products!$A$1:$G$49,MATCH(orders!$D980,products!$A$1:$A$49,0),MATCH(orders!J$1,products!$A$1:$G$1,0))</f>
        <v>Ara</v>
      </c>
      <c r="K980" t="str">
        <f>INDEX(products!$A$1:$G$49,MATCH(orders!$D980,products!$A$1:$A$49,0),MATCH(orders!K$1,products!$A$1:$G$1,0))</f>
        <v>L</v>
      </c>
      <c r="L980" s="4">
        <f>INDEX(products!$A$1:$G$49,MATCH(orders!$D980,products!$A$1:$A$49,0),MATCH(orders!L$1,products!$A$1:$G$1,0))</f>
        <v>0.5</v>
      </c>
      <c r="M980" s="5">
        <f>INDEX(products!$A$1:$G$49,MATCH(orders!$D980,products!$A$1:$A$49,0),MATCH(orders!M$1,products!$A$1:$G$1,0))</f>
        <v>7.77</v>
      </c>
      <c r="N980" s="5">
        <f t="shared" si="45"/>
        <v>23.31</v>
      </c>
      <c r="O980" t="str">
        <f t="shared" si="46"/>
        <v>Arabica</v>
      </c>
      <c r="P980" t="str">
        <f t="shared" si="47"/>
        <v>Light</v>
      </c>
      <c r="Q980" t="str">
        <f>_xlfn.XLOOKUP(Orders_Table[[#This Row],[Customer ID]],customers!$A$1:$A$1001,customers!$I$1:$I$1001,,0)</f>
        <v>No</v>
      </c>
    </row>
    <row r="981" spans="1:17"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s="2" t="str">
        <f>_xlfn.XLOOKUP(Orders_Table[[#This Row],[Customer ID]],customers!$A$1:$A$1001,customers!$F$1:$F$1001,,0)</f>
        <v>Silver Spring</v>
      </c>
      <c r="J981" t="str">
        <f>INDEX(products!$A$1:$G$49,MATCH(orders!$D981,products!$A$1:$A$49,0),MATCH(orders!J$1,products!$A$1:$G$1,0))</f>
        <v>Rob</v>
      </c>
      <c r="K981" t="str">
        <f>INDEX(products!$A$1:$G$49,MATCH(orders!$D981,products!$A$1:$A$49,0),MATCH(orders!K$1,products!$A$1:$G$1,0))</f>
        <v>D</v>
      </c>
      <c r="L981" s="4">
        <f>INDEX(products!$A$1:$G$49,MATCH(orders!$D981,products!$A$1:$A$49,0),MATCH(orders!L$1,products!$A$1:$G$1,0))</f>
        <v>0.5</v>
      </c>
      <c r="M981" s="5">
        <f>INDEX(products!$A$1:$G$49,MATCH(orders!$D981,products!$A$1:$A$49,0),MATCH(orders!M$1,products!$A$1:$G$1,0))</f>
        <v>5.3699999999999992</v>
      </c>
      <c r="N981" s="5">
        <f t="shared" si="45"/>
        <v>10.739999999999998</v>
      </c>
      <c r="O981" t="str">
        <f t="shared" si="46"/>
        <v>Robusta</v>
      </c>
      <c r="P981" t="str">
        <f t="shared" si="47"/>
        <v>Dark</v>
      </c>
      <c r="Q981" t="str">
        <f>_xlfn.XLOOKUP(Orders_Table[[#This Row],[Customer ID]],customers!$A$1:$A$1001,customers!$I$1:$I$1001,,0)</f>
        <v>No</v>
      </c>
    </row>
    <row r="982" spans="1:17"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s="2" t="str">
        <f>_xlfn.XLOOKUP(Orders_Table[[#This Row],[Customer ID]],customers!$A$1:$A$1001,customers!$F$1:$F$1001,,0)</f>
        <v>Madison</v>
      </c>
      <c r="J982" t="str">
        <f>INDEX(products!$A$1:$G$49,MATCH(orders!$D982,products!$A$1:$A$49,0),MATCH(orders!J$1,products!$A$1:$G$1,0))</f>
        <v>Exc</v>
      </c>
      <c r="K982" t="str">
        <f>INDEX(products!$A$1:$G$49,MATCH(orders!$D982,products!$A$1:$A$49,0),MATCH(orders!K$1,products!$A$1:$G$1,0))</f>
        <v>D</v>
      </c>
      <c r="L982" s="4">
        <f>INDEX(products!$A$1:$G$49,MATCH(orders!$D982,products!$A$1:$A$49,0),MATCH(orders!L$1,products!$A$1:$G$1,0))</f>
        <v>2.5</v>
      </c>
      <c r="M982" s="5">
        <f>INDEX(products!$A$1:$G$49,MATCH(orders!$D982,products!$A$1:$A$49,0),MATCH(orders!M$1,products!$A$1:$G$1,0))</f>
        <v>27.945</v>
      </c>
      <c r="N982" s="5">
        <f t="shared" si="45"/>
        <v>167.67000000000002</v>
      </c>
      <c r="O982" t="str">
        <f t="shared" si="46"/>
        <v>Excelsa</v>
      </c>
      <c r="P982" t="str">
        <f t="shared" si="47"/>
        <v>Dark</v>
      </c>
      <c r="Q982" t="str">
        <f>_xlfn.XLOOKUP(Orders_Table[[#This Row],[Customer ID]],customers!$A$1:$A$1001,customers!$I$1:$I$1001,,0)</f>
        <v>Yes</v>
      </c>
    </row>
    <row r="983" spans="1:17"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s="2" t="str">
        <f>_xlfn.XLOOKUP(Orders_Table[[#This Row],[Customer ID]],customers!$A$1:$A$1001,customers!$F$1:$F$1001,,0)</f>
        <v>Conroe</v>
      </c>
      <c r="J983" t="str">
        <f>INDEX(products!$A$1:$G$49,MATCH(orders!$D983,products!$A$1:$A$49,0),MATCH(orders!J$1,products!$A$1:$G$1,0))</f>
        <v>Exc</v>
      </c>
      <c r="K983" t="str">
        <f>INDEX(products!$A$1:$G$49,MATCH(orders!$D983,products!$A$1:$A$49,0),MATCH(orders!K$1,products!$A$1:$G$1,0))</f>
        <v>D</v>
      </c>
      <c r="L983" s="4">
        <f>INDEX(products!$A$1:$G$49,MATCH(orders!$D983,products!$A$1:$A$49,0),MATCH(orders!L$1,products!$A$1:$G$1,0))</f>
        <v>0.2</v>
      </c>
      <c r="M983" s="5">
        <f>INDEX(products!$A$1:$G$49,MATCH(orders!$D983,products!$A$1:$A$49,0),MATCH(orders!M$1,products!$A$1:$G$1,0))</f>
        <v>3.645</v>
      </c>
      <c r="N983" s="5">
        <f t="shared" si="45"/>
        <v>21.87</v>
      </c>
      <c r="O983" t="str">
        <f t="shared" si="46"/>
        <v>Excelsa</v>
      </c>
      <c r="P983" t="str">
        <f t="shared" si="47"/>
        <v>Dark</v>
      </c>
      <c r="Q983" t="str">
        <f>_xlfn.XLOOKUP(Orders_Table[[#This Row],[Customer ID]],customers!$A$1:$A$1001,customers!$I$1:$I$1001,,0)</f>
        <v>Yes</v>
      </c>
    </row>
    <row r="984" spans="1:17"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s="2" t="str">
        <f>_xlfn.XLOOKUP(Orders_Table[[#This Row],[Customer ID]],customers!$A$1:$A$1001,customers!$F$1:$F$1001,,0)</f>
        <v>Denton</v>
      </c>
      <c r="J984" t="str">
        <f>INDEX(products!$A$1:$G$49,MATCH(orders!$D984,products!$A$1:$A$49,0),MATCH(orders!J$1,products!$A$1:$G$1,0))</f>
        <v>Rob</v>
      </c>
      <c r="K984" t="str">
        <f>INDEX(products!$A$1:$G$49,MATCH(orders!$D984,products!$A$1:$A$49,0),MATCH(orders!K$1,products!$A$1:$G$1,0))</f>
        <v>L</v>
      </c>
      <c r="L984" s="4">
        <f>INDEX(products!$A$1:$G$49,MATCH(orders!$D984,products!$A$1:$A$49,0),MATCH(orders!L$1,products!$A$1:$G$1,0))</f>
        <v>1</v>
      </c>
      <c r="M984" s="5">
        <f>INDEX(products!$A$1:$G$49,MATCH(orders!$D984,products!$A$1:$A$49,0),MATCH(orders!M$1,products!$A$1:$G$1,0))</f>
        <v>11.95</v>
      </c>
      <c r="N984" s="5">
        <f t="shared" si="45"/>
        <v>23.9</v>
      </c>
      <c r="O984" t="str">
        <f t="shared" si="46"/>
        <v>Robusta</v>
      </c>
      <c r="P984" t="str">
        <f t="shared" si="47"/>
        <v>Light</v>
      </c>
      <c r="Q984" t="str">
        <f>_xlfn.XLOOKUP(Orders_Table[[#This Row],[Customer ID]],customers!$A$1:$A$1001,customers!$I$1:$I$1001,,0)</f>
        <v>Yes</v>
      </c>
    </row>
    <row r="985" spans="1:17"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s="2" t="str">
        <f>_xlfn.XLOOKUP(Orders_Table[[#This Row],[Customer ID]],customers!$A$1:$A$1001,customers!$F$1:$F$1001,,0)</f>
        <v>Columbus</v>
      </c>
      <c r="J985" t="str">
        <f>INDEX(products!$A$1:$G$49,MATCH(orders!$D985,products!$A$1:$A$49,0),MATCH(orders!J$1,products!$A$1:$G$1,0))</f>
        <v>Ara</v>
      </c>
      <c r="K985" t="str">
        <f>INDEX(products!$A$1:$G$49,MATCH(orders!$D985,products!$A$1:$A$49,0),MATCH(orders!K$1,products!$A$1:$G$1,0))</f>
        <v>M</v>
      </c>
      <c r="L985" s="4">
        <f>INDEX(products!$A$1:$G$49,MATCH(orders!$D985,products!$A$1:$A$49,0),MATCH(orders!L$1,products!$A$1:$G$1,0))</f>
        <v>0.2</v>
      </c>
      <c r="M985" s="5">
        <f>INDEX(products!$A$1:$G$49,MATCH(orders!$D985,products!$A$1:$A$49,0),MATCH(orders!M$1,products!$A$1:$G$1,0))</f>
        <v>3.375</v>
      </c>
      <c r="N985" s="5">
        <f t="shared" si="45"/>
        <v>6.75</v>
      </c>
      <c r="O985" t="str">
        <f t="shared" si="46"/>
        <v>Arabica</v>
      </c>
      <c r="P985" t="str">
        <f t="shared" si="47"/>
        <v>Medium</v>
      </c>
      <c r="Q985" t="str">
        <f>_xlfn.XLOOKUP(Orders_Table[[#This Row],[Customer ID]],customers!$A$1:$A$1001,customers!$I$1:$I$1001,,0)</f>
        <v>Yes</v>
      </c>
    </row>
    <row r="986" spans="1:17"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s="2" t="str">
        <f>_xlfn.XLOOKUP(Orders_Table[[#This Row],[Customer ID]],customers!$A$1:$A$1001,customers!$F$1:$F$1001,,0)</f>
        <v>Bundoran</v>
      </c>
      <c r="J986" t="str">
        <f>INDEX(products!$A$1:$G$49,MATCH(orders!$D986,products!$A$1:$A$49,0),MATCH(orders!J$1,products!$A$1:$G$1,0))</f>
        <v>Exc</v>
      </c>
      <c r="K986" t="str">
        <f>INDEX(products!$A$1:$G$49,MATCH(orders!$D986,products!$A$1:$A$49,0),MATCH(orders!K$1,products!$A$1:$G$1,0))</f>
        <v>M</v>
      </c>
      <c r="L986" s="4">
        <f>INDEX(products!$A$1:$G$49,MATCH(orders!$D986,products!$A$1:$A$49,0),MATCH(orders!L$1,products!$A$1:$G$1,0))</f>
        <v>2.5</v>
      </c>
      <c r="M986" s="5">
        <f>INDEX(products!$A$1:$G$49,MATCH(orders!$D986,products!$A$1:$A$49,0),MATCH(orders!M$1,products!$A$1:$G$1,0))</f>
        <v>31.624999999999996</v>
      </c>
      <c r="N986" s="5">
        <f t="shared" si="45"/>
        <v>31.624999999999996</v>
      </c>
      <c r="O986" t="str">
        <f t="shared" si="46"/>
        <v>Excelsa</v>
      </c>
      <c r="P986" t="str">
        <f t="shared" si="47"/>
        <v>Medium</v>
      </c>
      <c r="Q986" t="str">
        <f>_xlfn.XLOOKUP(Orders_Table[[#This Row],[Customer ID]],customers!$A$1:$A$1001,customers!$I$1:$I$1001,,0)</f>
        <v>Yes</v>
      </c>
    </row>
    <row r="987" spans="1:17"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s="2" t="str">
        <f>_xlfn.XLOOKUP(Orders_Table[[#This Row],[Customer ID]],customers!$A$1:$A$1001,customers!$F$1:$F$1001,,0)</f>
        <v>Aurora</v>
      </c>
      <c r="J987" t="str">
        <f>INDEX(products!$A$1:$G$49,MATCH(orders!$D987,products!$A$1:$A$49,0),MATCH(orders!J$1,products!$A$1:$G$1,0))</f>
        <v>Rob</v>
      </c>
      <c r="K987" t="str">
        <f>INDEX(products!$A$1:$G$49,MATCH(orders!$D987,products!$A$1:$A$49,0),MATCH(orders!K$1,products!$A$1:$G$1,0))</f>
        <v>L</v>
      </c>
      <c r="L987" s="4">
        <f>INDEX(products!$A$1:$G$49,MATCH(orders!$D987,products!$A$1:$A$49,0),MATCH(orders!L$1,products!$A$1:$G$1,0))</f>
        <v>1</v>
      </c>
      <c r="M987" s="5">
        <f>INDEX(products!$A$1:$G$49,MATCH(orders!$D987,products!$A$1:$A$49,0),MATCH(orders!M$1,products!$A$1:$G$1,0))</f>
        <v>11.95</v>
      </c>
      <c r="N987" s="5">
        <f t="shared" si="45"/>
        <v>47.8</v>
      </c>
      <c r="O987" t="str">
        <f t="shared" si="46"/>
        <v>Robusta</v>
      </c>
      <c r="P987" t="str">
        <f t="shared" si="47"/>
        <v>Light</v>
      </c>
      <c r="Q987" t="str">
        <f>_xlfn.XLOOKUP(Orders_Table[[#This Row],[Customer ID]],customers!$A$1:$A$1001,customers!$I$1:$I$1001,,0)</f>
        <v>No</v>
      </c>
    </row>
    <row r="988" spans="1:17"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s="2" t="str">
        <f>_xlfn.XLOOKUP(Orders_Table[[#This Row],[Customer ID]],customers!$A$1:$A$1001,customers!$F$1:$F$1001,,0)</f>
        <v>Daytona Beach</v>
      </c>
      <c r="J988" t="str">
        <f>INDEX(products!$A$1:$G$49,MATCH(orders!$D988,products!$A$1:$A$49,0),MATCH(orders!J$1,products!$A$1:$G$1,0))</f>
        <v>Lib</v>
      </c>
      <c r="K988" t="str">
        <f>INDEX(products!$A$1:$G$49,MATCH(orders!$D988,products!$A$1:$A$49,0),MATCH(orders!K$1,products!$A$1:$G$1,0))</f>
        <v>M</v>
      </c>
      <c r="L988" s="4">
        <f>INDEX(products!$A$1:$G$49,MATCH(orders!$D988,products!$A$1:$A$49,0),MATCH(orders!L$1,products!$A$1:$G$1,0))</f>
        <v>2.5</v>
      </c>
      <c r="M988" s="5">
        <f>INDEX(products!$A$1:$G$49,MATCH(orders!$D988,products!$A$1:$A$49,0),MATCH(orders!M$1,products!$A$1:$G$1,0))</f>
        <v>33.464999999999996</v>
      </c>
      <c r="N988" s="5">
        <f t="shared" si="45"/>
        <v>33.464999999999996</v>
      </c>
      <c r="O988" t="str">
        <f t="shared" si="46"/>
        <v>Liberica</v>
      </c>
      <c r="P988" t="str">
        <f t="shared" si="47"/>
        <v>Medium</v>
      </c>
      <c r="Q988" t="str">
        <f>_xlfn.XLOOKUP(Orders_Table[[#This Row],[Customer ID]],customers!$A$1:$A$1001,customers!$I$1:$I$1001,,0)</f>
        <v>No</v>
      </c>
    </row>
    <row r="989" spans="1:17"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s="2" t="str">
        <f>_xlfn.XLOOKUP(Orders_Table[[#This Row],[Customer ID]],customers!$A$1:$A$1001,customers!$F$1:$F$1001,,0)</f>
        <v>Seaton</v>
      </c>
      <c r="J989" t="str">
        <f>INDEX(products!$A$1:$G$49,MATCH(orders!$D989,products!$A$1:$A$49,0),MATCH(orders!J$1,products!$A$1:$G$1,0))</f>
        <v>Ara</v>
      </c>
      <c r="K989" t="str">
        <f>INDEX(products!$A$1:$G$49,MATCH(orders!$D989,products!$A$1:$A$49,0),MATCH(orders!K$1,products!$A$1:$G$1,0))</f>
        <v>D</v>
      </c>
      <c r="L989" s="4">
        <f>INDEX(products!$A$1:$G$49,MATCH(orders!$D989,products!$A$1:$A$49,0),MATCH(orders!L$1,products!$A$1:$G$1,0))</f>
        <v>0.5</v>
      </c>
      <c r="M989" s="5">
        <f>INDEX(products!$A$1:$G$49,MATCH(orders!$D989,products!$A$1:$A$49,0),MATCH(orders!M$1,products!$A$1:$G$1,0))</f>
        <v>5.97</v>
      </c>
      <c r="N989" s="5">
        <f t="shared" si="45"/>
        <v>29.849999999999998</v>
      </c>
      <c r="O989" t="str">
        <f t="shared" si="46"/>
        <v>Arabica</v>
      </c>
      <c r="P989" t="str">
        <f t="shared" si="47"/>
        <v>Dark</v>
      </c>
      <c r="Q989" t="str">
        <f>_xlfn.XLOOKUP(Orders_Table[[#This Row],[Customer ID]],customers!$A$1:$A$1001,customers!$I$1:$I$1001,,0)</f>
        <v>Yes</v>
      </c>
    </row>
    <row r="990" spans="1:17"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s="2" t="str">
        <f>_xlfn.XLOOKUP(Orders_Table[[#This Row],[Customer ID]],customers!$A$1:$A$1001,customers!$F$1:$F$1001,,0)</f>
        <v>Wirral</v>
      </c>
      <c r="J990" t="str">
        <f>INDEX(products!$A$1:$G$49,MATCH(orders!$D990,products!$A$1:$A$49,0),MATCH(orders!J$1,products!$A$1:$G$1,0))</f>
        <v>Rob</v>
      </c>
      <c r="K990" t="str">
        <f>INDEX(products!$A$1:$G$49,MATCH(orders!$D990,products!$A$1:$A$49,0),MATCH(orders!K$1,products!$A$1:$G$1,0))</f>
        <v>M</v>
      </c>
      <c r="L990" s="4">
        <f>INDEX(products!$A$1:$G$49,MATCH(orders!$D990,products!$A$1:$A$49,0),MATCH(orders!L$1,products!$A$1:$G$1,0))</f>
        <v>1</v>
      </c>
      <c r="M990" s="5">
        <f>INDEX(products!$A$1:$G$49,MATCH(orders!$D990,products!$A$1:$A$49,0),MATCH(orders!M$1,products!$A$1:$G$1,0))</f>
        <v>9.9499999999999993</v>
      </c>
      <c r="N990" s="5">
        <f t="shared" si="45"/>
        <v>29.849999999999998</v>
      </c>
      <c r="O990" t="str">
        <f t="shared" si="46"/>
        <v>Robusta</v>
      </c>
      <c r="P990" t="str">
        <f t="shared" si="47"/>
        <v>Medium</v>
      </c>
      <c r="Q990" t="str">
        <f>_xlfn.XLOOKUP(Orders_Table[[#This Row],[Customer ID]],customers!$A$1:$A$1001,customers!$I$1:$I$1001,,0)</f>
        <v>Yes</v>
      </c>
    </row>
    <row r="991" spans="1:17"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s="2" t="str">
        <f>_xlfn.XLOOKUP(Orders_Table[[#This Row],[Customer ID]],customers!$A$1:$A$1001,customers!$F$1:$F$1001,,0)</f>
        <v>Saint Louis</v>
      </c>
      <c r="J991" t="str">
        <f>INDEX(products!$A$1:$G$49,MATCH(orders!$D991,products!$A$1:$A$49,0),MATCH(orders!J$1,products!$A$1:$G$1,0))</f>
        <v>Ara</v>
      </c>
      <c r="K991" t="str">
        <f>INDEX(products!$A$1:$G$49,MATCH(orders!$D991,products!$A$1:$A$49,0),MATCH(orders!K$1,products!$A$1:$G$1,0))</f>
        <v>M</v>
      </c>
      <c r="L991" s="4">
        <f>INDEX(products!$A$1:$G$49,MATCH(orders!$D991,products!$A$1:$A$49,0),MATCH(orders!L$1,products!$A$1:$G$1,0))</f>
        <v>2.5</v>
      </c>
      <c r="M991" s="5">
        <f>INDEX(products!$A$1:$G$49,MATCH(orders!$D991,products!$A$1:$A$49,0),MATCH(orders!M$1,products!$A$1:$G$1,0))</f>
        <v>25.874999999999996</v>
      </c>
      <c r="N991" s="5">
        <f t="shared" si="45"/>
        <v>155.24999999999997</v>
      </c>
      <c r="O991" t="str">
        <f t="shared" si="46"/>
        <v>Arabica</v>
      </c>
      <c r="P991" t="str">
        <f t="shared" si="47"/>
        <v>Medium</v>
      </c>
      <c r="Q991" t="str">
        <f>_xlfn.XLOOKUP(Orders_Table[[#This Row],[Customer ID]],customers!$A$1:$A$1001,customers!$I$1:$I$1001,,0)</f>
        <v>Yes</v>
      </c>
    </row>
    <row r="992" spans="1:17"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s="2" t="str">
        <f>_xlfn.XLOOKUP(Orders_Table[[#This Row],[Customer ID]],customers!$A$1:$A$1001,customers!$F$1:$F$1001,,0)</f>
        <v>Fort Smith</v>
      </c>
      <c r="J992" t="str">
        <f>INDEX(products!$A$1:$G$49,MATCH(orders!$D992,products!$A$1:$A$49,0),MATCH(orders!J$1,products!$A$1:$G$1,0))</f>
        <v>Exc</v>
      </c>
      <c r="K992" t="str">
        <f>INDEX(products!$A$1:$G$49,MATCH(orders!$D992,products!$A$1:$A$49,0),MATCH(orders!K$1,products!$A$1:$G$1,0))</f>
        <v>D</v>
      </c>
      <c r="L992" s="4">
        <f>INDEX(products!$A$1:$G$49,MATCH(orders!$D992,products!$A$1:$A$49,0),MATCH(orders!L$1,products!$A$1:$G$1,0))</f>
        <v>0.2</v>
      </c>
      <c r="M992" s="5">
        <f>INDEX(products!$A$1:$G$49,MATCH(orders!$D992,products!$A$1:$A$49,0),MATCH(orders!M$1,products!$A$1:$G$1,0))</f>
        <v>3.645</v>
      </c>
      <c r="N992" s="5">
        <f t="shared" si="45"/>
        <v>18.225000000000001</v>
      </c>
      <c r="O992" t="str">
        <f t="shared" si="46"/>
        <v>Excelsa</v>
      </c>
      <c r="P992" t="str">
        <f t="shared" si="47"/>
        <v>Dark</v>
      </c>
      <c r="Q992" t="str">
        <f>_xlfn.XLOOKUP(Orders_Table[[#This Row],[Customer ID]],customers!$A$1:$A$1001,customers!$I$1:$I$1001,,0)</f>
        <v>No</v>
      </c>
    </row>
    <row r="993" spans="1:17"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s="2" t="str">
        <f>_xlfn.XLOOKUP(Orders_Table[[#This Row],[Customer ID]],customers!$A$1:$A$1001,customers!$F$1:$F$1001,,0)</f>
        <v>Fort Smith</v>
      </c>
      <c r="J993" t="str">
        <f>INDEX(products!$A$1:$G$49,MATCH(orders!$D993,products!$A$1:$A$49,0),MATCH(orders!J$1,products!$A$1:$G$1,0))</f>
        <v>Lib</v>
      </c>
      <c r="K993" t="str">
        <f>INDEX(products!$A$1:$G$49,MATCH(orders!$D993,products!$A$1:$A$49,0),MATCH(orders!K$1,products!$A$1:$G$1,0))</f>
        <v>D</v>
      </c>
      <c r="L993" s="4">
        <f>INDEX(products!$A$1:$G$49,MATCH(orders!$D993,products!$A$1:$A$49,0),MATCH(orders!L$1,products!$A$1:$G$1,0))</f>
        <v>0.5</v>
      </c>
      <c r="M993" s="5">
        <f>INDEX(products!$A$1:$G$49,MATCH(orders!$D993,products!$A$1:$A$49,0),MATCH(orders!M$1,products!$A$1:$G$1,0))</f>
        <v>7.77</v>
      </c>
      <c r="N993" s="5">
        <f t="shared" si="45"/>
        <v>15.54</v>
      </c>
      <c r="O993" t="str">
        <f t="shared" si="46"/>
        <v>Liberica</v>
      </c>
      <c r="P993" t="str">
        <f t="shared" si="47"/>
        <v>Dark</v>
      </c>
      <c r="Q993" t="str">
        <f>_xlfn.XLOOKUP(Orders_Table[[#This Row],[Customer ID]],customers!$A$1:$A$1001,customers!$I$1:$I$1001,,0)</f>
        <v>No</v>
      </c>
    </row>
    <row r="994" spans="1:17"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s="2" t="str">
        <f>_xlfn.XLOOKUP(Orders_Table[[#This Row],[Customer ID]],customers!$A$1:$A$1001,customers!$F$1:$F$1001,,0)</f>
        <v>Bagenalstown</v>
      </c>
      <c r="J994" t="str">
        <f>INDEX(products!$A$1:$G$49,MATCH(orders!$D994,products!$A$1:$A$49,0),MATCH(orders!J$1,products!$A$1:$G$1,0))</f>
        <v>Lib</v>
      </c>
      <c r="K994" t="str">
        <f>INDEX(products!$A$1:$G$49,MATCH(orders!$D994,products!$A$1:$A$49,0),MATCH(orders!K$1,products!$A$1:$G$1,0))</f>
        <v>L</v>
      </c>
      <c r="L994" s="4">
        <f>INDEX(products!$A$1:$G$49,MATCH(orders!$D994,products!$A$1:$A$49,0),MATCH(orders!L$1,products!$A$1:$G$1,0))</f>
        <v>2.5</v>
      </c>
      <c r="M994" s="5">
        <f>INDEX(products!$A$1:$G$49,MATCH(orders!$D994,products!$A$1:$A$49,0),MATCH(orders!M$1,products!$A$1:$G$1,0))</f>
        <v>36.454999999999998</v>
      </c>
      <c r="N994" s="5">
        <f t="shared" si="45"/>
        <v>109.36499999999999</v>
      </c>
      <c r="O994" t="str">
        <f t="shared" si="46"/>
        <v>Liberica</v>
      </c>
      <c r="P994" t="str">
        <f t="shared" si="47"/>
        <v>Light</v>
      </c>
      <c r="Q994" t="str">
        <f>_xlfn.XLOOKUP(Orders_Table[[#This Row],[Customer ID]],customers!$A$1:$A$1001,customers!$I$1:$I$1001,,0)</f>
        <v>No</v>
      </c>
    </row>
    <row r="995" spans="1:17"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s="2" t="str">
        <f>_xlfn.XLOOKUP(Orders_Table[[#This Row],[Customer ID]],customers!$A$1:$A$1001,customers!$F$1:$F$1001,,0)</f>
        <v>Philadelphia</v>
      </c>
      <c r="J995" t="str">
        <f>INDEX(products!$A$1:$G$49,MATCH(orders!$D995,products!$A$1:$A$49,0),MATCH(orders!J$1,products!$A$1:$G$1,0))</f>
        <v>Ara</v>
      </c>
      <c r="K995" t="str">
        <f>INDEX(products!$A$1:$G$49,MATCH(orders!$D995,products!$A$1:$A$49,0),MATCH(orders!K$1,products!$A$1:$G$1,0))</f>
        <v>L</v>
      </c>
      <c r="L995" s="4">
        <f>INDEX(products!$A$1:$G$49,MATCH(orders!$D995,products!$A$1:$A$49,0),MATCH(orders!L$1,products!$A$1:$G$1,0))</f>
        <v>1</v>
      </c>
      <c r="M995" s="5">
        <f>INDEX(products!$A$1:$G$49,MATCH(orders!$D995,products!$A$1:$A$49,0),MATCH(orders!M$1,products!$A$1:$G$1,0))</f>
        <v>12.95</v>
      </c>
      <c r="N995" s="5">
        <f t="shared" si="45"/>
        <v>77.699999999999989</v>
      </c>
      <c r="O995" t="str">
        <f t="shared" si="46"/>
        <v>Arabica</v>
      </c>
      <c r="P995" t="str">
        <f t="shared" si="47"/>
        <v>Light</v>
      </c>
      <c r="Q995" t="str">
        <f>_xlfn.XLOOKUP(Orders_Table[[#This Row],[Customer ID]],customers!$A$1:$A$1001,customers!$I$1:$I$1001,,0)</f>
        <v>No</v>
      </c>
    </row>
    <row r="996" spans="1:17"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s="2" t="str">
        <f>_xlfn.XLOOKUP(Orders_Table[[#This Row],[Customer ID]],customers!$A$1:$A$1001,customers!$F$1:$F$1001,,0)</f>
        <v>Watergrasshill</v>
      </c>
      <c r="J996" t="str">
        <f>INDEX(products!$A$1:$G$49,MATCH(orders!$D996,products!$A$1:$A$49,0),MATCH(orders!J$1,products!$A$1:$G$1,0))</f>
        <v>Ara</v>
      </c>
      <c r="K996" t="str">
        <f>INDEX(products!$A$1:$G$49,MATCH(orders!$D996,products!$A$1:$A$49,0),MATCH(orders!K$1,products!$A$1:$G$1,0))</f>
        <v>D</v>
      </c>
      <c r="L996" s="4">
        <f>INDEX(products!$A$1:$G$49,MATCH(orders!$D996,products!$A$1:$A$49,0),MATCH(orders!L$1,products!$A$1:$G$1,0))</f>
        <v>0.2</v>
      </c>
      <c r="M996" s="5">
        <f>INDEX(products!$A$1:$G$49,MATCH(orders!$D996,products!$A$1:$A$49,0),MATCH(orders!M$1,products!$A$1:$G$1,0))</f>
        <v>2.9849999999999999</v>
      </c>
      <c r="N996" s="5">
        <f t="shared" si="45"/>
        <v>8.9550000000000001</v>
      </c>
      <c r="O996" t="str">
        <f t="shared" si="46"/>
        <v>Arabica</v>
      </c>
      <c r="P996" t="str">
        <f t="shared" si="47"/>
        <v>Dark</v>
      </c>
      <c r="Q996" t="str">
        <f>_xlfn.XLOOKUP(Orders_Table[[#This Row],[Customer ID]],customers!$A$1:$A$1001,customers!$I$1:$I$1001,,0)</f>
        <v>No</v>
      </c>
    </row>
    <row r="997" spans="1:17"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s="2" t="str">
        <f>_xlfn.XLOOKUP(Orders_Table[[#This Row],[Customer ID]],customers!$A$1:$A$1001,customers!$F$1:$F$1001,,0)</f>
        <v>Dallas</v>
      </c>
      <c r="J997" t="str">
        <f>INDEX(products!$A$1:$G$49,MATCH(orders!$D997,products!$A$1:$A$49,0),MATCH(orders!J$1,products!$A$1:$G$1,0))</f>
        <v>Rob</v>
      </c>
      <c r="K997" t="str">
        <f>INDEX(products!$A$1:$G$49,MATCH(orders!$D997,products!$A$1:$A$49,0),MATCH(orders!K$1,products!$A$1:$G$1,0))</f>
        <v>L</v>
      </c>
      <c r="L997" s="4">
        <f>INDEX(products!$A$1:$G$49,MATCH(orders!$D997,products!$A$1:$A$49,0),MATCH(orders!L$1,products!$A$1:$G$1,0))</f>
        <v>2.5</v>
      </c>
      <c r="M997" s="5">
        <f>INDEX(products!$A$1:$G$49,MATCH(orders!$D997,products!$A$1:$A$49,0),MATCH(orders!M$1,products!$A$1:$G$1,0))</f>
        <v>27.484999999999996</v>
      </c>
      <c r="N997" s="5">
        <f t="shared" si="45"/>
        <v>27.484999999999996</v>
      </c>
      <c r="O997" t="str">
        <f t="shared" si="46"/>
        <v>Robusta</v>
      </c>
      <c r="P997" t="str">
        <f t="shared" si="47"/>
        <v>Light</v>
      </c>
      <c r="Q997" t="str">
        <f>_xlfn.XLOOKUP(Orders_Table[[#This Row],[Customer ID]],customers!$A$1:$A$1001,customers!$I$1:$I$1001,,0)</f>
        <v>No</v>
      </c>
    </row>
    <row r="998" spans="1:17"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s="2" t="str">
        <f>_xlfn.XLOOKUP(Orders_Table[[#This Row],[Customer ID]],customers!$A$1:$A$1001,customers!$F$1:$F$1001,,0)</f>
        <v>Fort Smith</v>
      </c>
      <c r="J998" t="str">
        <f>INDEX(products!$A$1:$G$49,MATCH(orders!$D998,products!$A$1:$A$49,0),MATCH(orders!J$1,products!$A$1:$G$1,0))</f>
        <v>Rob</v>
      </c>
      <c r="K998" t="str">
        <f>INDEX(products!$A$1:$G$49,MATCH(orders!$D998,products!$A$1:$A$49,0),MATCH(orders!K$1,products!$A$1:$G$1,0))</f>
        <v>M</v>
      </c>
      <c r="L998" s="4">
        <f>INDEX(products!$A$1:$G$49,MATCH(orders!$D998,products!$A$1:$A$49,0),MATCH(orders!L$1,products!$A$1:$G$1,0))</f>
        <v>0.5</v>
      </c>
      <c r="M998" s="5">
        <f>INDEX(products!$A$1:$G$49,MATCH(orders!$D998,products!$A$1:$A$49,0),MATCH(orders!M$1,products!$A$1:$G$1,0))</f>
        <v>5.97</v>
      </c>
      <c r="N998" s="5">
        <f t="shared" si="45"/>
        <v>29.849999999999998</v>
      </c>
      <c r="O998" t="str">
        <f t="shared" si="46"/>
        <v>Robusta</v>
      </c>
      <c r="P998" t="str">
        <f t="shared" si="47"/>
        <v>Medium</v>
      </c>
      <c r="Q998" t="str">
        <f>_xlfn.XLOOKUP(Orders_Table[[#This Row],[Customer ID]],customers!$A$1:$A$1001,customers!$I$1:$I$1001,,0)</f>
        <v>No</v>
      </c>
    </row>
    <row r="999" spans="1:17"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s="2" t="str">
        <f>_xlfn.XLOOKUP(Orders_Table[[#This Row],[Customer ID]],customers!$A$1:$A$1001,customers!$F$1:$F$1001,,0)</f>
        <v>Fort Smith</v>
      </c>
      <c r="J999" t="str">
        <f>INDEX(products!$A$1:$G$49,MATCH(orders!$D999,products!$A$1:$A$49,0),MATCH(orders!J$1,products!$A$1:$G$1,0))</f>
        <v>Ara</v>
      </c>
      <c r="K999" t="str">
        <f>INDEX(products!$A$1:$G$49,MATCH(orders!$D999,products!$A$1:$A$49,0),MATCH(orders!K$1,products!$A$1:$G$1,0))</f>
        <v>M</v>
      </c>
      <c r="L999" s="4">
        <f>INDEX(products!$A$1:$G$49,MATCH(orders!$D999,products!$A$1:$A$49,0),MATCH(orders!L$1,products!$A$1:$G$1,0))</f>
        <v>0.5</v>
      </c>
      <c r="M999" s="5">
        <f>INDEX(products!$A$1:$G$49,MATCH(orders!$D999,products!$A$1:$A$49,0),MATCH(orders!M$1,products!$A$1:$G$1,0))</f>
        <v>6.75</v>
      </c>
      <c r="N999" s="5">
        <f t="shared" si="45"/>
        <v>27</v>
      </c>
      <c r="O999" t="str">
        <f t="shared" si="46"/>
        <v>Arabica</v>
      </c>
      <c r="P999" t="str">
        <f t="shared" si="47"/>
        <v>Medium</v>
      </c>
      <c r="Q999" t="str">
        <f>_xlfn.XLOOKUP(Orders_Table[[#This Row],[Customer ID]],customers!$A$1:$A$1001,customers!$I$1:$I$1001,,0)</f>
        <v>No</v>
      </c>
    </row>
    <row r="1000" spans="1:17"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s="2" t="str">
        <f>_xlfn.XLOOKUP(Orders_Table[[#This Row],[Customer ID]],customers!$A$1:$A$1001,customers!$F$1:$F$1001,,0)</f>
        <v>Whittier</v>
      </c>
      <c r="J1000" t="str">
        <f>INDEX(products!$A$1:$G$49,MATCH(orders!$D1000,products!$A$1:$A$49,0),MATCH(orders!J$1,products!$A$1:$G$1,0))</f>
        <v>Ara</v>
      </c>
      <c r="K1000" t="str">
        <f>INDEX(products!$A$1:$G$49,MATCH(orders!$D1000,products!$A$1:$A$49,0),MATCH(orders!K$1,products!$A$1:$G$1,0))</f>
        <v>D</v>
      </c>
      <c r="L1000" s="4">
        <f>INDEX(products!$A$1:$G$49,MATCH(orders!$D1000,products!$A$1:$A$49,0),MATCH(orders!L$1,products!$A$1:$G$1,0))</f>
        <v>1</v>
      </c>
      <c r="M1000" s="5">
        <f>INDEX(products!$A$1:$G$49,MATCH(orders!$D1000,products!$A$1:$A$49,0),MATCH(orders!M$1,products!$A$1:$G$1,0))</f>
        <v>9.9499999999999993</v>
      </c>
      <c r="N1000" s="5">
        <f t="shared" si="45"/>
        <v>9.9499999999999993</v>
      </c>
      <c r="O1000" t="str">
        <f t="shared" si="46"/>
        <v>Arabica</v>
      </c>
      <c r="P1000" t="str">
        <f t="shared" si="47"/>
        <v>Dark</v>
      </c>
      <c r="Q1000" t="str">
        <f>_xlfn.XLOOKUP(Orders_Table[[#This Row],[Customer ID]],customers!$A$1:$A$1001,customers!$I$1:$I$1001,,0)</f>
        <v>No</v>
      </c>
    </row>
    <row r="1001" spans="1:17"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s="2" t="str">
        <f>_xlfn.XLOOKUP(Orders_Table[[#This Row],[Customer ID]],customers!$A$1:$A$1001,customers!$F$1:$F$1001,,0)</f>
        <v>London</v>
      </c>
      <c r="J1001" t="str">
        <f>INDEX(products!$A$1:$G$49,MATCH(orders!$D1001,products!$A$1:$A$49,0),MATCH(orders!J$1,products!$A$1:$G$1,0))</f>
        <v>Exc</v>
      </c>
      <c r="K1001" t="str">
        <f>INDEX(products!$A$1:$G$49,MATCH(orders!$D1001,products!$A$1:$A$49,0),MATCH(orders!K$1,products!$A$1:$G$1,0))</f>
        <v>M</v>
      </c>
      <c r="L1001" s="4">
        <f>INDEX(products!$A$1:$G$49,MATCH(orders!$D1001,products!$A$1:$A$49,0),MATCH(orders!L$1,products!$A$1:$G$1,0))</f>
        <v>0.2</v>
      </c>
      <c r="M1001" s="5">
        <f>INDEX(products!$A$1:$G$49,MATCH(orders!$D1001,products!$A$1:$A$49,0),MATCH(orders!M$1,products!$A$1:$G$1,0))</f>
        <v>4.125</v>
      </c>
      <c r="N1001" s="5">
        <f t="shared" si="45"/>
        <v>12.375</v>
      </c>
      <c r="O1001" t="str">
        <f t="shared" si="46"/>
        <v>Excelsa</v>
      </c>
      <c r="P1001" t="str">
        <f t="shared" si="47"/>
        <v>Medium</v>
      </c>
      <c r="Q1001" t="str">
        <f>_xlfn.XLOOKUP(Orders_Table[[#This Row],[Customer ID]],customers!$A$1:$A$1001,customers!$I$1:$I$1001,,0)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zoomScale="97" workbookViewId="0">
      <selection activeCell="D638" sqref="D638"/>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21" workbookViewId="0">
      <selection activeCell="I30" sqref="I30"/>
    </sheetView>
  </sheetViews>
  <sheetFormatPr defaultRowHeight="14.5" x14ac:dyDescent="0.35"/>
  <cols>
    <col min="1" max="1" width="9.6328125" bestFit="1" customWidth="1"/>
    <col min="2" max="2" width="10.7265625" bestFit="1" customWidth="1"/>
    <col min="3" max="3" width="9.90625" bestFit="1" customWidth="1"/>
    <col min="4" max="4" width="4.54296875" bestFit="1" customWidth="1"/>
    <col min="5" max="5" width="9" bestFit="1" customWidth="1"/>
    <col min="6" max="6" width="12.7265625" bestFit="1" customWidth="1"/>
    <col min="7" max="7" width="8.26953125"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887E5-8022-4ECE-A27A-448D55DCD74F}">
  <dimension ref="A3:F48"/>
  <sheetViews>
    <sheetView zoomScale="56" zoomScaleNormal="45" workbookViewId="0">
      <selection activeCell="AD18" sqref="AD18"/>
    </sheetView>
  </sheetViews>
  <sheetFormatPr defaultRowHeight="14.5" x14ac:dyDescent="0.35"/>
  <cols>
    <col min="1" max="1" width="12.36328125" bestFit="1" customWidth="1"/>
    <col min="2" max="2" width="22.1796875" bestFit="1" customWidth="1"/>
    <col min="3" max="3" width="19.26953125" bestFit="1" customWidth="1"/>
    <col min="4" max="4" width="7.08984375" bestFit="1" customWidth="1"/>
    <col min="5" max="5" width="7.26953125" bestFit="1" customWidth="1"/>
    <col min="6" max="6" width="7.7265625" bestFit="1" customWidth="1"/>
  </cols>
  <sheetData>
    <row r="3" spans="1:6" x14ac:dyDescent="0.35">
      <c r="A3" s="6" t="s">
        <v>6220</v>
      </c>
      <c r="C3" s="6" t="s">
        <v>6196</v>
      </c>
    </row>
    <row r="4" spans="1:6" x14ac:dyDescent="0.35">
      <c r="A4" s="6" t="s">
        <v>6214</v>
      </c>
      <c r="B4" s="6" t="s">
        <v>6215</v>
      </c>
      <c r="C4" t="s">
        <v>6216</v>
      </c>
      <c r="D4" t="s">
        <v>6217</v>
      </c>
      <c r="E4" t="s">
        <v>6218</v>
      </c>
      <c r="F4" t="s">
        <v>6219</v>
      </c>
    </row>
    <row r="5" spans="1:6" x14ac:dyDescent="0.35">
      <c r="A5" t="s">
        <v>6198</v>
      </c>
      <c r="B5" t="s">
        <v>6202</v>
      </c>
      <c r="C5" s="7">
        <v>186.85499999999999</v>
      </c>
      <c r="D5" s="7">
        <v>305.97000000000003</v>
      </c>
      <c r="E5" s="7">
        <v>213.15999999999997</v>
      </c>
      <c r="F5" s="7">
        <v>123</v>
      </c>
    </row>
    <row r="6" spans="1:6" x14ac:dyDescent="0.35">
      <c r="B6" t="s">
        <v>6203</v>
      </c>
      <c r="C6" s="7">
        <v>251.96499999999997</v>
      </c>
      <c r="D6" s="7">
        <v>129.46</v>
      </c>
      <c r="E6" s="7">
        <v>434.03999999999996</v>
      </c>
      <c r="F6" s="7">
        <v>171.93999999999997</v>
      </c>
    </row>
    <row r="7" spans="1:6" x14ac:dyDescent="0.35">
      <c r="B7" t="s">
        <v>6204</v>
      </c>
      <c r="C7" s="7">
        <v>224.94499999999999</v>
      </c>
      <c r="D7" s="7">
        <v>349.12</v>
      </c>
      <c r="E7" s="7">
        <v>321.04000000000002</v>
      </c>
      <c r="F7" s="7">
        <v>126.035</v>
      </c>
    </row>
    <row r="8" spans="1:6" x14ac:dyDescent="0.35">
      <c r="B8" t="s">
        <v>6205</v>
      </c>
      <c r="C8" s="7">
        <v>307.12</v>
      </c>
      <c r="D8" s="7">
        <v>681.07499999999993</v>
      </c>
      <c r="E8" s="7">
        <v>533.70499999999993</v>
      </c>
      <c r="F8" s="7">
        <v>158.85</v>
      </c>
    </row>
    <row r="9" spans="1:6" x14ac:dyDescent="0.35">
      <c r="B9" t="s">
        <v>6206</v>
      </c>
      <c r="C9" s="7">
        <v>53.664999999999992</v>
      </c>
      <c r="D9" s="7">
        <v>83.025000000000006</v>
      </c>
      <c r="E9" s="7">
        <v>193.83499999999998</v>
      </c>
      <c r="F9" s="7">
        <v>68.039999999999992</v>
      </c>
    </row>
    <row r="10" spans="1:6" x14ac:dyDescent="0.35">
      <c r="B10" t="s">
        <v>6207</v>
      </c>
      <c r="C10" s="7">
        <v>163.01999999999998</v>
      </c>
      <c r="D10" s="7">
        <v>678.3599999999999</v>
      </c>
      <c r="E10" s="7">
        <v>171.04500000000002</v>
      </c>
      <c r="F10" s="7">
        <v>372.255</v>
      </c>
    </row>
    <row r="11" spans="1:6" x14ac:dyDescent="0.35">
      <c r="B11" t="s">
        <v>6208</v>
      </c>
      <c r="C11" s="7">
        <v>345.02</v>
      </c>
      <c r="D11" s="7">
        <v>273.86999999999995</v>
      </c>
      <c r="E11" s="7">
        <v>184.12999999999997</v>
      </c>
      <c r="F11" s="7">
        <v>201.11499999999998</v>
      </c>
    </row>
    <row r="12" spans="1:6" x14ac:dyDescent="0.35">
      <c r="B12" t="s">
        <v>6209</v>
      </c>
      <c r="C12" s="7">
        <v>334.89</v>
      </c>
      <c r="D12" s="7">
        <v>70.95</v>
      </c>
      <c r="E12" s="7">
        <v>134.23000000000002</v>
      </c>
      <c r="F12" s="7">
        <v>166.27499999999998</v>
      </c>
    </row>
    <row r="13" spans="1:6" x14ac:dyDescent="0.35">
      <c r="B13" t="s">
        <v>6210</v>
      </c>
      <c r="C13" s="7">
        <v>178.70999999999998</v>
      </c>
      <c r="D13" s="7">
        <v>166.1</v>
      </c>
      <c r="E13" s="7">
        <v>439.30999999999995</v>
      </c>
      <c r="F13" s="7">
        <v>492.9</v>
      </c>
    </row>
    <row r="14" spans="1:6" x14ac:dyDescent="0.35">
      <c r="B14" t="s">
        <v>6211</v>
      </c>
      <c r="C14" s="7">
        <v>301.98500000000001</v>
      </c>
      <c r="D14" s="7">
        <v>153.76499999999999</v>
      </c>
      <c r="E14" s="7">
        <v>215.55499999999998</v>
      </c>
      <c r="F14" s="7">
        <v>213.66499999999999</v>
      </c>
    </row>
    <row r="15" spans="1:6" x14ac:dyDescent="0.35">
      <c r="B15" t="s">
        <v>6212</v>
      </c>
      <c r="C15" s="7">
        <v>312.83499999999998</v>
      </c>
      <c r="D15" s="7">
        <v>63.249999999999993</v>
      </c>
      <c r="E15" s="7">
        <v>350.89500000000004</v>
      </c>
      <c r="F15" s="7">
        <v>96.405000000000001</v>
      </c>
    </row>
    <row r="16" spans="1:6" x14ac:dyDescent="0.35">
      <c r="B16" t="s">
        <v>6213</v>
      </c>
      <c r="C16" s="7">
        <v>265.62</v>
      </c>
      <c r="D16" s="7">
        <v>526.51499999999987</v>
      </c>
      <c r="E16" s="7">
        <v>187.06</v>
      </c>
      <c r="F16" s="7">
        <v>210.58999999999997</v>
      </c>
    </row>
    <row r="17" spans="1:6" x14ac:dyDescent="0.35">
      <c r="A17" t="s">
        <v>6199</v>
      </c>
      <c r="B17" t="s">
        <v>6202</v>
      </c>
      <c r="C17" s="7">
        <v>47.25</v>
      </c>
      <c r="D17" s="7">
        <v>65.805000000000007</v>
      </c>
      <c r="E17" s="7">
        <v>274.67500000000001</v>
      </c>
      <c r="F17" s="7">
        <v>179.22</v>
      </c>
    </row>
    <row r="18" spans="1:6" x14ac:dyDescent="0.35">
      <c r="B18" t="s">
        <v>6203</v>
      </c>
      <c r="C18" s="7">
        <v>745.44999999999993</v>
      </c>
      <c r="D18" s="7">
        <v>428.88499999999999</v>
      </c>
      <c r="E18" s="7">
        <v>194.17499999999998</v>
      </c>
      <c r="F18" s="7">
        <v>429.82999999999993</v>
      </c>
    </row>
    <row r="19" spans="1:6" x14ac:dyDescent="0.35">
      <c r="B19" t="s">
        <v>6204</v>
      </c>
      <c r="C19" s="7">
        <v>130.47</v>
      </c>
      <c r="D19" s="7">
        <v>271.48500000000001</v>
      </c>
      <c r="E19" s="7">
        <v>281.20499999999998</v>
      </c>
      <c r="F19" s="7">
        <v>231.63000000000002</v>
      </c>
    </row>
    <row r="20" spans="1:6" x14ac:dyDescent="0.35">
      <c r="B20" t="s">
        <v>6205</v>
      </c>
      <c r="C20" s="7">
        <v>27</v>
      </c>
      <c r="D20" s="7">
        <v>347.26</v>
      </c>
      <c r="E20" s="7">
        <v>147.51</v>
      </c>
      <c r="F20" s="7">
        <v>240.04</v>
      </c>
    </row>
    <row r="21" spans="1:6" x14ac:dyDescent="0.35">
      <c r="B21" t="s">
        <v>6206</v>
      </c>
      <c r="C21" s="7">
        <v>255.11499999999995</v>
      </c>
      <c r="D21" s="7">
        <v>541.73</v>
      </c>
      <c r="E21" s="7">
        <v>83.43</v>
      </c>
      <c r="F21" s="7">
        <v>59.079999999999991</v>
      </c>
    </row>
    <row r="22" spans="1:6" x14ac:dyDescent="0.35">
      <c r="B22" t="s">
        <v>6207</v>
      </c>
      <c r="C22" s="7">
        <v>584.78999999999985</v>
      </c>
      <c r="D22" s="7">
        <v>357.42999999999995</v>
      </c>
      <c r="E22" s="7">
        <v>355.34</v>
      </c>
      <c r="F22" s="7">
        <v>140.88</v>
      </c>
    </row>
    <row r="23" spans="1:6" x14ac:dyDescent="0.35">
      <c r="B23" t="s">
        <v>6208</v>
      </c>
      <c r="C23" s="7">
        <v>430.62</v>
      </c>
      <c r="D23" s="7">
        <v>227.42500000000001</v>
      </c>
      <c r="E23" s="7">
        <v>236.315</v>
      </c>
      <c r="F23" s="7">
        <v>414.58499999999992</v>
      </c>
    </row>
    <row r="24" spans="1:6" x14ac:dyDescent="0.35">
      <c r="B24" t="s">
        <v>6209</v>
      </c>
      <c r="C24" s="7">
        <v>22.5</v>
      </c>
      <c r="D24" s="7">
        <v>77.72</v>
      </c>
      <c r="E24" s="7">
        <v>60.5</v>
      </c>
      <c r="F24" s="7">
        <v>139.67999999999998</v>
      </c>
    </row>
    <row r="25" spans="1:6" x14ac:dyDescent="0.35">
      <c r="B25" t="s">
        <v>6210</v>
      </c>
      <c r="C25" s="7">
        <v>126.14999999999999</v>
      </c>
      <c r="D25" s="7">
        <v>195.11</v>
      </c>
      <c r="E25" s="7">
        <v>89.13</v>
      </c>
      <c r="F25" s="7">
        <v>302.65999999999997</v>
      </c>
    </row>
    <row r="26" spans="1:6" x14ac:dyDescent="0.35">
      <c r="B26" t="s">
        <v>6211</v>
      </c>
      <c r="C26" s="7">
        <v>376.03</v>
      </c>
      <c r="D26" s="7">
        <v>523.24</v>
      </c>
      <c r="E26" s="7">
        <v>440.96499999999997</v>
      </c>
      <c r="F26" s="7">
        <v>174.46999999999997</v>
      </c>
    </row>
    <row r="27" spans="1:6" x14ac:dyDescent="0.35">
      <c r="B27" t="s">
        <v>6212</v>
      </c>
      <c r="C27" s="7">
        <v>515.17999999999995</v>
      </c>
      <c r="D27" s="7">
        <v>142.56</v>
      </c>
      <c r="E27" s="7">
        <v>347.03999999999996</v>
      </c>
      <c r="F27" s="7">
        <v>104.08499999999999</v>
      </c>
    </row>
    <row r="28" spans="1:6" x14ac:dyDescent="0.35">
      <c r="B28" t="s">
        <v>6213</v>
      </c>
      <c r="C28" s="7">
        <v>95.859999999999985</v>
      </c>
      <c r="D28" s="7">
        <v>484.76</v>
      </c>
      <c r="E28" s="7">
        <v>94.17</v>
      </c>
      <c r="F28" s="7">
        <v>77.10499999999999</v>
      </c>
    </row>
    <row r="29" spans="1:6" x14ac:dyDescent="0.35">
      <c r="A29" t="s">
        <v>6200</v>
      </c>
      <c r="B29" t="s">
        <v>6202</v>
      </c>
      <c r="C29" s="7">
        <v>258.34500000000003</v>
      </c>
      <c r="D29" s="7">
        <v>139.625</v>
      </c>
      <c r="E29" s="7">
        <v>279.52000000000004</v>
      </c>
      <c r="F29" s="7">
        <v>160.19499999999999</v>
      </c>
    </row>
    <row r="30" spans="1:6" x14ac:dyDescent="0.35">
      <c r="B30" t="s">
        <v>6203</v>
      </c>
      <c r="C30" s="7">
        <v>342.2</v>
      </c>
      <c r="D30" s="7">
        <v>284.24999999999994</v>
      </c>
      <c r="E30" s="7">
        <v>251.83</v>
      </c>
      <c r="F30" s="7">
        <v>80.550000000000011</v>
      </c>
    </row>
    <row r="31" spans="1:6" x14ac:dyDescent="0.35">
      <c r="B31" t="s">
        <v>6204</v>
      </c>
      <c r="C31" s="7">
        <v>418.30499999999989</v>
      </c>
      <c r="D31" s="7">
        <v>468.125</v>
      </c>
      <c r="E31" s="7">
        <v>405.05500000000006</v>
      </c>
      <c r="F31" s="7">
        <v>253.15499999999997</v>
      </c>
    </row>
    <row r="32" spans="1:6" x14ac:dyDescent="0.35">
      <c r="B32" t="s">
        <v>6205</v>
      </c>
      <c r="C32" s="7">
        <v>102.32999999999998</v>
      </c>
      <c r="D32" s="7">
        <v>242.14000000000001</v>
      </c>
      <c r="E32" s="7">
        <v>554.875</v>
      </c>
      <c r="F32" s="7">
        <v>106.23999999999998</v>
      </c>
    </row>
    <row r="33" spans="1:6" x14ac:dyDescent="0.35">
      <c r="B33" t="s">
        <v>6206</v>
      </c>
      <c r="C33" s="7">
        <v>234.71999999999997</v>
      </c>
      <c r="D33" s="7">
        <v>133.08000000000001</v>
      </c>
      <c r="E33" s="7">
        <v>267.2</v>
      </c>
      <c r="F33" s="7">
        <v>272.68999999999994</v>
      </c>
    </row>
    <row r="34" spans="1:6" x14ac:dyDescent="0.35">
      <c r="B34" t="s">
        <v>6207</v>
      </c>
      <c r="C34" s="7">
        <v>430.39</v>
      </c>
      <c r="D34" s="7">
        <v>136.20500000000001</v>
      </c>
      <c r="E34" s="7">
        <v>209.6</v>
      </c>
      <c r="F34" s="7">
        <v>88.334999999999994</v>
      </c>
    </row>
    <row r="35" spans="1:6" x14ac:dyDescent="0.35">
      <c r="B35" t="s">
        <v>6208</v>
      </c>
      <c r="C35" s="7">
        <v>109.005</v>
      </c>
      <c r="D35" s="7">
        <v>393.57499999999999</v>
      </c>
      <c r="E35" s="7">
        <v>61.034999999999997</v>
      </c>
      <c r="F35" s="7">
        <v>199.48999999999998</v>
      </c>
    </row>
    <row r="36" spans="1:6" x14ac:dyDescent="0.35">
      <c r="B36" t="s">
        <v>6209</v>
      </c>
      <c r="C36" s="7">
        <v>287.52499999999998</v>
      </c>
      <c r="D36" s="7">
        <v>288.67</v>
      </c>
      <c r="E36" s="7">
        <v>125.58</v>
      </c>
      <c r="F36" s="7">
        <v>374.13499999999999</v>
      </c>
    </row>
    <row r="37" spans="1:6" x14ac:dyDescent="0.35">
      <c r="B37" t="s">
        <v>6210</v>
      </c>
      <c r="C37" s="7">
        <v>840.92999999999984</v>
      </c>
      <c r="D37" s="7">
        <v>409.875</v>
      </c>
      <c r="E37" s="7">
        <v>171.32999999999998</v>
      </c>
      <c r="F37" s="7">
        <v>221.43999999999997</v>
      </c>
    </row>
    <row r="38" spans="1:6" x14ac:dyDescent="0.35">
      <c r="B38" t="s">
        <v>6211</v>
      </c>
      <c r="C38" s="7">
        <v>299.07</v>
      </c>
      <c r="D38" s="7">
        <v>260.32499999999999</v>
      </c>
      <c r="E38" s="7">
        <v>584.64</v>
      </c>
      <c r="F38" s="7">
        <v>256.36500000000001</v>
      </c>
    </row>
    <row r="39" spans="1:6" x14ac:dyDescent="0.35">
      <c r="B39" t="s">
        <v>6212</v>
      </c>
      <c r="C39" s="7">
        <v>323.32499999999999</v>
      </c>
      <c r="D39" s="7">
        <v>565.57000000000005</v>
      </c>
      <c r="E39" s="7">
        <v>537.80999999999995</v>
      </c>
      <c r="F39" s="7">
        <v>189.47499999999999</v>
      </c>
    </row>
    <row r="40" spans="1:6" x14ac:dyDescent="0.35">
      <c r="B40" t="s">
        <v>6213</v>
      </c>
      <c r="C40" s="7">
        <v>399.48499999999996</v>
      </c>
      <c r="D40" s="7">
        <v>148.19999999999999</v>
      </c>
      <c r="E40" s="7">
        <v>388.21999999999997</v>
      </c>
      <c r="F40" s="7">
        <v>212.07499999999999</v>
      </c>
    </row>
    <row r="41" spans="1:6" x14ac:dyDescent="0.35">
      <c r="A41" t="s">
        <v>6201</v>
      </c>
      <c r="B41" t="s">
        <v>6202</v>
      </c>
      <c r="C41" s="7">
        <v>112.69499999999999</v>
      </c>
      <c r="D41" s="7">
        <v>166.32</v>
      </c>
      <c r="E41" s="7">
        <v>843.71499999999992</v>
      </c>
      <c r="F41" s="7">
        <v>146.685</v>
      </c>
    </row>
    <row r="42" spans="1:6" x14ac:dyDescent="0.35">
      <c r="B42" t="s">
        <v>6203</v>
      </c>
      <c r="C42" s="7">
        <v>114.87999999999998</v>
      </c>
      <c r="D42" s="7">
        <v>133.815</v>
      </c>
      <c r="E42" s="7">
        <v>91.175000000000011</v>
      </c>
      <c r="F42" s="7">
        <v>53.759999999999991</v>
      </c>
    </row>
    <row r="43" spans="1:6" x14ac:dyDescent="0.35">
      <c r="B43" t="s">
        <v>6204</v>
      </c>
      <c r="C43" s="7">
        <v>277.76</v>
      </c>
      <c r="D43" s="7">
        <v>175.41</v>
      </c>
      <c r="E43" s="7">
        <v>462.50999999999993</v>
      </c>
      <c r="F43" s="7">
        <v>399.52499999999998</v>
      </c>
    </row>
    <row r="44" spans="1:6" x14ac:dyDescent="0.35">
      <c r="B44" t="s">
        <v>6205</v>
      </c>
      <c r="C44" s="7">
        <v>197.89499999999998</v>
      </c>
      <c r="D44" s="7">
        <v>289.755</v>
      </c>
      <c r="E44" s="7">
        <v>88.545000000000002</v>
      </c>
      <c r="F44" s="7">
        <v>200.25499999999997</v>
      </c>
    </row>
    <row r="45" spans="1:6" x14ac:dyDescent="0.35">
      <c r="B45" t="s">
        <v>6206</v>
      </c>
      <c r="C45" s="7">
        <v>193.11499999999998</v>
      </c>
      <c r="D45" s="7">
        <v>212.49499999999998</v>
      </c>
      <c r="E45" s="7">
        <v>292.29000000000002</v>
      </c>
      <c r="F45" s="7">
        <v>304.46999999999997</v>
      </c>
    </row>
    <row r="46" spans="1:6" x14ac:dyDescent="0.35">
      <c r="B46" t="s">
        <v>6207</v>
      </c>
      <c r="C46" s="7">
        <v>179.79</v>
      </c>
      <c r="D46" s="7">
        <v>426.2</v>
      </c>
      <c r="E46" s="7">
        <v>170.08999999999997</v>
      </c>
      <c r="F46" s="7">
        <v>379.31</v>
      </c>
    </row>
    <row r="47" spans="1:6" x14ac:dyDescent="0.35">
      <c r="B47" t="s">
        <v>6208</v>
      </c>
      <c r="C47" s="7">
        <v>247.28999999999996</v>
      </c>
      <c r="D47" s="7">
        <v>246.685</v>
      </c>
      <c r="E47" s="7">
        <v>271.05499999999995</v>
      </c>
      <c r="F47" s="7">
        <v>141.69999999999999</v>
      </c>
    </row>
    <row r="48" spans="1:6" x14ac:dyDescent="0.35">
      <c r="B48" t="s">
        <v>6209</v>
      </c>
      <c r="C48" s="7">
        <v>116.39499999999998</v>
      </c>
      <c r="D48" s="7">
        <v>41.25</v>
      </c>
      <c r="E48" s="7">
        <v>15.54</v>
      </c>
      <c r="F48" s="7">
        <v>71.06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A8C40-411C-488A-8557-5176B7724B2B}">
  <dimension ref="A3:B6"/>
  <sheetViews>
    <sheetView topLeftCell="A3" zoomScale="85" zoomScaleNormal="85" workbookViewId="0">
      <selection activeCell="B4" sqref="B4"/>
    </sheetView>
  </sheetViews>
  <sheetFormatPr defaultRowHeight="14.5" x14ac:dyDescent="0.35"/>
  <cols>
    <col min="1" max="1" width="14.1796875" bestFit="1" customWidth="1"/>
    <col min="2" max="2" width="11.54296875" bestFit="1" customWidth="1"/>
    <col min="3" max="3" width="17.26953125" bestFit="1" customWidth="1"/>
    <col min="4" max="4" width="12.453125" bestFit="1" customWidth="1"/>
    <col min="5" max="6" width="11.6328125" bestFit="1" customWidth="1"/>
  </cols>
  <sheetData>
    <row r="3" spans="1:2" x14ac:dyDescent="0.35">
      <c r="A3" s="6" t="s">
        <v>7</v>
      </c>
      <c r="B3" t="s">
        <v>6220</v>
      </c>
    </row>
    <row r="4" spans="1:2" x14ac:dyDescent="0.35">
      <c r="A4" t="s">
        <v>318</v>
      </c>
      <c r="B4" s="8">
        <v>6696.8649999999989</v>
      </c>
    </row>
    <row r="5" spans="1:2" x14ac:dyDescent="0.35">
      <c r="A5" t="s">
        <v>28</v>
      </c>
      <c r="B5" s="8">
        <v>2798.5050000000001</v>
      </c>
    </row>
    <row r="6" spans="1:2" x14ac:dyDescent="0.35">
      <c r="A6" t="s">
        <v>19</v>
      </c>
      <c r="B6" s="8">
        <v>35638.88499999998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4A37F-476D-4FAB-B67E-AF3F75507A25}">
  <dimension ref="A3:B8"/>
  <sheetViews>
    <sheetView zoomScale="87" zoomScaleNormal="117" workbookViewId="0">
      <selection activeCell="K16" sqref="K16"/>
    </sheetView>
  </sheetViews>
  <sheetFormatPr defaultRowHeight="14.5" x14ac:dyDescent="0.35"/>
  <cols>
    <col min="1" max="1" width="12.26953125" bestFit="1" customWidth="1"/>
    <col min="2" max="2" width="11.26953125" bestFit="1" customWidth="1"/>
    <col min="3" max="3" width="11.54296875" bestFit="1" customWidth="1"/>
    <col min="4" max="4" width="11.36328125" bestFit="1" customWidth="1"/>
    <col min="5" max="7" width="10.453125" bestFit="1" customWidth="1"/>
    <col min="8" max="8" width="10.81640625" bestFit="1" customWidth="1"/>
  </cols>
  <sheetData>
    <row r="3" spans="1:2" x14ac:dyDescent="0.35">
      <c r="A3" s="6" t="s">
        <v>6</v>
      </c>
      <c r="B3" t="s">
        <v>6220</v>
      </c>
    </row>
    <row r="4" spans="1:2" x14ac:dyDescent="0.35">
      <c r="A4" t="s">
        <v>63</v>
      </c>
      <c r="B4">
        <v>819.77</v>
      </c>
    </row>
    <row r="5" spans="1:2" x14ac:dyDescent="0.35">
      <c r="A5" t="s">
        <v>57</v>
      </c>
      <c r="B5">
        <v>772.7349999999999</v>
      </c>
    </row>
    <row r="6" spans="1:2" x14ac:dyDescent="0.35">
      <c r="A6" t="s">
        <v>131</v>
      </c>
      <c r="B6">
        <v>627.74999999999989</v>
      </c>
    </row>
    <row r="7" spans="1:2" x14ac:dyDescent="0.35">
      <c r="A7" t="s">
        <v>260</v>
      </c>
      <c r="B7">
        <v>774.18499999999995</v>
      </c>
    </row>
    <row r="8" spans="1:2" x14ac:dyDescent="0.35">
      <c r="A8" t="s">
        <v>47</v>
      </c>
      <c r="B8">
        <v>1066.92</v>
      </c>
    </row>
  </sheetData>
  <conditionalFormatting sqref="A3:C3 A5:A23">
    <cfRule type="top10" dxfId="5" priority="3" rank="5"/>
  </conditionalFormatting>
  <conditionalFormatting sqref="C3 C9:C23">
    <cfRule type="top10" dxfId="4" priority="1" rank="5"/>
  </conditionalFormatting>
  <conditionalFormatting sqref="C3">
    <cfRule type="top10" dxfId="3" priority="2" rank="10"/>
    <cfRule type="top10" dxfId="2" priority="4" rank="5"/>
    <cfRule type="top10" dxfId="1" priority="5" rank="5"/>
    <cfRule type="top10" dxfId="0" priority="6" rank="5"/>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orders</vt:lpstr>
      <vt:lpstr>customers</vt:lpstr>
      <vt:lpstr>products</vt:lpstr>
      <vt:lpstr>Total Sales</vt:lpstr>
      <vt:lpstr>CountryBarChart</vt:lpstr>
      <vt:lpstr>Top 5 cities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Saikiran Kumar Kondamudi</cp:lastModifiedBy>
  <cp:revision/>
  <dcterms:created xsi:type="dcterms:W3CDTF">2022-11-26T09:51:45Z</dcterms:created>
  <dcterms:modified xsi:type="dcterms:W3CDTF">2024-11-10T16:42:47Z</dcterms:modified>
  <cp:category/>
  <cp:contentStatus/>
</cp:coreProperties>
</file>